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1430" activeTab="0"/>
  </bookViews>
  <sheets>
    <sheet name="Rekapitulace stavby" sheetId="1" r:id="rId1"/>
    <sheet name="03 - Oprava bytu č. 102" sheetId="2" r:id="rId2"/>
    <sheet name="04 - Oprava bytu č. 506" sheetId="3" r:id="rId3"/>
    <sheet name="05 - Oprava bytu č. 510" sheetId="4" r:id="rId4"/>
    <sheet name="06 - Oprava bytu č. 604" sheetId="5" r:id="rId5"/>
    <sheet name="07 - Oprava bytu č. 607" sheetId="6" r:id="rId6"/>
    <sheet name="08 - Vedlejší rozpočtové ..." sheetId="7" r:id="rId7"/>
  </sheets>
  <definedNames>
    <definedName name="_xlnm._FilterDatabase" localSheetId="1" hidden="1">'03 - Oprava bytu č. 102'!$C$127:$K$255</definedName>
    <definedName name="_xlnm._FilterDatabase" localSheetId="2" hidden="1">'04 - Oprava bytu č. 506'!$C$127:$K$250</definedName>
    <definedName name="_xlnm._FilterDatabase" localSheetId="3" hidden="1">'05 - Oprava bytu č. 510'!$C$127:$K$238</definedName>
    <definedName name="_xlnm._FilterDatabase" localSheetId="4" hidden="1">'06 - Oprava bytu č. 604'!$C$127:$K$248</definedName>
    <definedName name="_xlnm._FilterDatabase" localSheetId="5" hidden="1">'07 - Oprava bytu č. 607'!$C$129:$K$312</definedName>
    <definedName name="_xlnm._FilterDatabase" localSheetId="6" hidden="1">'08 - Vedlejší rozpočtové ...'!$C$120:$K$131</definedName>
    <definedName name="_xlnm.Print_Area" localSheetId="1">'03 - Oprava bytu č. 102'!$C$4:$J$76,'03 - Oprava bytu č. 102'!$C$115:$J$255</definedName>
    <definedName name="_xlnm.Print_Area" localSheetId="2">'04 - Oprava bytu č. 506'!$C$4:$J$76,'04 - Oprava bytu č. 506'!$C$115:$J$250</definedName>
    <definedName name="_xlnm.Print_Area" localSheetId="3">'05 - Oprava bytu č. 510'!$C$4:$J$76,'05 - Oprava bytu č. 510'!$C$115:$J$238</definedName>
    <definedName name="_xlnm.Print_Area" localSheetId="4">'06 - Oprava bytu č. 604'!$C$4:$J$76,'06 - Oprava bytu č. 604'!$C$115:$J$248</definedName>
    <definedName name="_xlnm.Print_Area" localSheetId="5">'07 - Oprava bytu č. 607'!$C$4:$J$76,'07 - Oprava bytu č. 607'!$C$117:$J$312</definedName>
    <definedName name="_xlnm.Print_Area" localSheetId="6">'08 - Vedlejší rozpočtové ...'!$C$4:$J$76,'08 - Vedlejší rozpočtové ...'!$C$108:$J$131</definedName>
    <definedName name="_xlnm.Print_Area" localSheetId="0">'Rekapitulace stavby'!$D$4:$AO$76,'Rekapitulace stavby'!$C$82:$AQ$101</definedName>
    <definedName name="_xlnm.Print_Titles" localSheetId="0">'Rekapitulace stavby'!$92:$92</definedName>
    <definedName name="_xlnm.Print_Titles" localSheetId="1">'03 - Oprava bytu č. 102'!$127:$127</definedName>
    <definedName name="_xlnm.Print_Titles" localSheetId="2">'04 - Oprava bytu č. 506'!$127:$127</definedName>
    <definedName name="_xlnm.Print_Titles" localSheetId="3">'05 - Oprava bytu č. 510'!$127:$127</definedName>
    <definedName name="_xlnm.Print_Titles" localSheetId="4">'06 - Oprava bytu č. 604'!$127:$127</definedName>
    <definedName name="_xlnm.Print_Titles" localSheetId="5">'07 - Oprava bytu č. 607'!$129:$129</definedName>
    <definedName name="_xlnm.Print_Titles" localSheetId="6">'08 - Vedlejší rozpočtové ...'!$120:$120</definedName>
  </definedNames>
  <calcPr calcId="162913"/>
</workbook>
</file>

<file path=xl/sharedStrings.xml><?xml version="1.0" encoding="utf-8"?>
<sst xmlns="http://schemas.openxmlformats.org/spreadsheetml/2006/main" count="8422" uniqueCount="858">
  <si>
    <t/>
  </si>
  <si>
    <t>2.0</t>
  </si>
  <si>
    <t>ZAMOK</t>
  </si>
  <si>
    <t>False</t>
  </si>
  <si>
    <t>{e9affac6-2f98-44fd-90d8-a01597e6edd8}</t>
  </si>
  <si>
    <t>0,01</t>
  </si>
  <si>
    <t>21</t>
  </si>
  <si>
    <t>12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</si>
  <si>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</si>
  <si>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</si>
  <si>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</si>
  <si>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</si>
  <si>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</si>
  <si>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2024-03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</si>
  <si>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</si>
  <si>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</si>
  <si>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Šlejnická 5, Praha 6</t>
  </si>
  <si>
    <t>KSO:</t>
  </si>
  <si>
    <t>CC-CZ:</t>
  </si>
  <si>
    <t>Místo:</t>
  </si>
  <si>
    <t xml:space="preserve"> </t>
  </si>
  <si>
    <t>Datum:</t>
  </si>
  <si>
    <t>Zadavatel:</t>
  </si>
  <si>
    <t>IČ:</t>
  </si>
  <si>
    <t>DIČ:</t>
  </si>
  <si>
    <t>Uchazeč:</t>
  </si>
  <si>
    <t>Vyplň údaj</t>
  </si>
  <si>
    <t>Projektant:</t>
  </si>
  <si>
    <t>Zpracovatel: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</si>
  <si>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</si>
  <si>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</si>
  <si>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</si>
  <si>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</si>
  <si>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</si>
  <si>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</si>
  <si>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</si>
  <si>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</si>
  <si>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</si>
  <si>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</si>
  <si>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</si>
  <si>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</si>
  <si>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</si>
  <si>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</si>
  <si>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</si>
  <si>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</si>
  <si>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</si>
  <si>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</si>
  <si>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</si>
  <si>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</si>
  <si>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</si>
  <si>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</si>
  <si>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</si>
  <si>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</si>
  <si>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</si>
  <si>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</si>
  <si>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</si>
  <si>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</si>
  <si>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</si>
  <si>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</si>
  <si>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</si>
  <si>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</si>
  <si>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</si>
  <si>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</si>
  <si>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</si>
  <si>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</si>
  <si>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</si>
  <si>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</si>
  <si>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</si>
  <si>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</si>
  <si>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</si>
  <si>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</si>
  <si>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</si>
  <si>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</si>
  <si>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</si>
  <si>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</si>
  <si>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</si>
  <si>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03</t>
  </si>
  <si>
    <t>Oprava bytu č. 102</t>
  </si>
  <si>
    <t>STA</t>
  </si>
  <si>
    <t>1</t>
  </si>
  <si>
    <t>{9b9b2ce4-7d43-4b24-b3a0-ffff65e7c14f}</t>
  </si>
  <si>
    <t>2</t>
  </si>
  <si>
    <t>04</t>
  </si>
  <si>
    <t>Oprava bytu č. 506</t>
  </si>
  <si>
    <t>{51ad2129-abc2-4ff1-a6ba-5c54812d815d}</t>
  </si>
  <si>
    <t>05</t>
  </si>
  <si>
    <t>Oprava bytu č. 510</t>
  </si>
  <si>
    <t>{9897f241-cf61-41bb-83b0-7edb377a7421}</t>
  </si>
  <si>
    <t>06</t>
  </si>
  <si>
    <t>Oprava bytu č. 604</t>
  </si>
  <si>
    <t>{e7f1071b-7640-4387-be53-3d7105bbb8d7}</t>
  </si>
  <si>
    <t>07</t>
  </si>
  <si>
    <t>Oprava bytu č. 607</t>
  </si>
  <si>
    <t>{a84d9141-c171-4899-9725-087f01ca7ea4}</t>
  </si>
  <si>
    <t>08</t>
  </si>
  <si>
    <t>Vedlejší rozpočtové náklady</t>
  </si>
  <si>
    <t>{e20d5760-9408-4919-849d-f562be18260f}</t>
  </si>
  <si>
    <t>KRYCÍ LIST SOUPISU PRACÍ</t>
  </si>
  <si>
    <t>Objekt:</t>
  </si>
  <si>
    <t>03 - Oprava bytu č. 102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</si>
  <si>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</si>
  <si>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</si>
  <si>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</si>
  <si>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</si>
  <si>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</si>
  <si>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</si>
  <si>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</si>
  <si>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</si>
  <si>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</si>
  <si>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</si>
  <si>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</si>
  <si>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725 - Zdravotechnika - zařizovací předměty</t>
  </si>
  <si>
    <t xml:space="preserve">    751 - Vzduchotechnika</t>
  </si>
  <si>
    <t xml:space="preserve">    766 - Konstrukce truhlářské</t>
  </si>
  <si>
    <t xml:space="preserve">    781 - Dokončovací práce - obklady</t>
  </si>
  <si>
    <t xml:space="preserve">    784 - Dokončovací práce - malby a tapety</t>
  </si>
  <si>
    <t xml:space="preserve">    786 - Dokončovací práce - čalounické úpravy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</si>
  <si>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</si>
  <si>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</si>
  <si>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</si>
  <si>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</si>
  <si>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</si>
  <si>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</si>
  <si>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</si>
  <si>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</si>
  <si>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</si>
  <si>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</si>
  <si>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</si>
  <si>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</si>
  <si>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</si>
  <si>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</si>
  <si>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</si>
  <si>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</si>
  <si>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6</t>
  </si>
  <si>
    <t>Úpravy povrchů, podlahy a osazování výplní</t>
  </si>
  <si>
    <t>K</t>
  </si>
  <si>
    <t>612315211</t>
  </si>
  <si>
    <t>Vápenná hladká omítka malých ploch do 0,09 m2 na stěnách</t>
  </si>
  <si>
    <t>kus</t>
  </si>
  <si>
    <t>4</t>
  </si>
  <si>
    <t>219042327</t>
  </si>
  <si>
    <t>9</t>
  </si>
  <si>
    <t>Ostatní konstrukce a práce, bourání</t>
  </si>
  <si>
    <t>952901111</t>
  </si>
  <si>
    <t>Vyčištění budov bytové a občanské výstavby při výšce podlaží do 4 m</t>
  </si>
  <si>
    <t>m2</t>
  </si>
  <si>
    <t>-1100764856</t>
  </si>
  <si>
    <t>VV</t>
  </si>
  <si>
    <t xml:space="preserve">Kompletní úklid bytu (podlahy, zásuvky a vypínače, světla atd.) </t>
  </si>
  <si>
    <t>chodba</t>
  </si>
  <si>
    <t>1,65*1,20</t>
  </si>
  <si>
    <t>koupelna</t>
  </si>
  <si>
    <t>1,9*2,2</t>
  </si>
  <si>
    <t>pokoj s kuchyní</t>
  </si>
  <si>
    <t>4,2*4,8</t>
  </si>
  <si>
    <t>Součet</t>
  </si>
  <si>
    <t>997</t>
  </si>
  <si>
    <t>Přesun sutě</t>
  </si>
  <si>
    <t>3</t>
  </si>
  <si>
    <t>997013211</t>
  </si>
  <si>
    <t>Vnitrostaveništní doprava suti a vybouraných hmot pro budovy v do 6 m ručně</t>
  </si>
  <si>
    <t>t</t>
  </si>
  <si>
    <t>-1770846492</t>
  </si>
  <si>
    <t>997013219</t>
  </si>
  <si>
    <t>Příplatek k vnitrostaveništní dopravě suti a vybouraných hmot za zvětšenou dopravu suti ZKD 10 m</t>
  </si>
  <si>
    <t>299855045</t>
  </si>
  <si>
    <t>0,205*2 'Přepočtené koeficientem množství</t>
  </si>
  <si>
    <t>5</t>
  </si>
  <si>
    <t>997013501</t>
  </si>
  <si>
    <t>Odvoz suti a vybouraných hmot na skládku nebo meziskládku do 1 km se složením</t>
  </si>
  <si>
    <t>51905052</t>
  </si>
  <si>
    <t>997013509</t>
  </si>
  <si>
    <t>Příplatek k odvozu suti a vybouraných hmot na skládku ZKD 1 km přes 1 km</t>
  </si>
  <si>
    <t>-118557476</t>
  </si>
  <si>
    <t>0,205*19 'Přepočtené koeficientem množství</t>
  </si>
  <si>
    <t>7</t>
  </si>
  <si>
    <t>997013631</t>
  </si>
  <si>
    <t>Poplatek za uložení na skládce (skládkovné) stavebního odpadu směsného kód odpadu 17 09 04</t>
  </si>
  <si>
    <t>-1591741788</t>
  </si>
  <si>
    <t>998</t>
  </si>
  <si>
    <t>Přesun hmot</t>
  </si>
  <si>
    <t>8</t>
  </si>
  <si>
    <t>998018001</t>
  </si>
  <si>
    <t>Přesun hmot ruční pro budovy v do 6 m</t>
  </si>
  <si>
    <t>-2091663730</t>
  </si>
  <si>
    <t>998018011</t>
  </si>
  <si>
    <t>Příplatek k ručnímu přesunu hmot pro budovy za zvětšený přesun ZKD 100 m</t>
  </si>
  <si>
    <t>-1788394890</t>
  </si>
  <si>
    <t>PSV</t>
  </si>
  <si>
    <t>Práce a dodávky PSV</t>
  </si>
  <si>
    <t>725</t>
  </si>
  <si>
    <t>Zdravotechnika - zařizovací předměty</t>
  </si>
  <si>
    <t>10</t>
  </si>
  <si>
    <t>725629R</t>
  </si>
  <si>
    <t>Montáž vařiče sklokeramického</t>
  </si>
  <si>
    <t>soubor</t>
  </si>
  <si>
    <t>16</t>
  </si>
  <si>
    <t>1903092488</t>
  </si>
  <si>
    <t>11</t>
  </si>
  <si>
    <t>M</t>
  </si>
  <si>
    <t>54112302</t>
  </si>
  <si>
    <t>deska varná sklokeramická 2 varné zóny</t>
  </si>
  <si>
    <t>32</t>
  </si>
  <si>
    <t>-2116021441</t>
  </si>
  <si>
    <t>725819401</t>
  </si>
  <si>
    <t>Montáž ventilů rohových G 1/2" s připojovací trubičkou</t>
  </si>
  <si>
    <t>-240683936</t>
  </si>
  <si>
    <t>13</t>
  </si>
  <si>
    <t>55141001</t>
  </si>
  <si>
    <t>kohout kulový rohový mosazný R 1/2"x3/8"</t>
  </si>
  <si>
    <t>-197331638</t>
  </si>
  <si>
    <t>14</t>
  </si>
  <si>
    <t>725820801</t>
  </si>
  <si>
    <t>Demontáž baterie nástěnné do G 3 / 4</t>
  </si>
  <si>
    <t>557895533</t>
  </si>
  <si>
    <t>sprcha</t>
  </si>
  <si>
    <t>15</t>
  </si>
  <si>
    <t>725820802</t>
  </si>
  <si>
    <t>Demontáž baterie stojánkové do jednoho otvoru</t>
  </si>
  <si>
    <t>-1322522870</t>
  </si>
  <si>
    <t>kuchyně</t>
  </si>
  <si>
    <t>umyvadlo</t>
  </si>
  <si>
    <t>725829111</t>
  </si>
  <si>
    <t>Montáž baterie stojánkové dřezové G 1/2"</t>
  </si>
  <si>
    <t>2125897871</t>
  </si>
  <si>
    <t>17</t>
  </si>
  <si>
    <t>55143974</t>
  </si>
  <si>
    <t>baterie dřezová páková stojánková s otáčivým ústím dl ramínka 220mm</t>
  </si>
  <si>
    <t>-904178088</t>
  </si>
  <si>
    <t>18</t>
  </si>
  <si>
    <t>725829131</t>
  </si>
  <si>
    <t>Montáž baterie umyvadlové stojánkové G 1/2" ostatní typ</t>
  </si>
  <si>
    <t>766662113</t>
  </si>
  <si>
    <t>19</t>
  </si>
  <si>
    <t>55145686</t>
  </si>
  <si>
    <t>baterie umyvadlová stojánková páková</t>
  </si>
  <si>
    <t>-1074452468</t>
  </si>
  <si>
    <t>20</t>
  </si>
  <si>
    <t>725849411</t>
  </si>
  <si>
    <t>Montáž baterie sprchové nástěnná s nastavitelnou výškou sprchy</t>
  </si>
  <si>
    <t>-320248000</t>
  </si>
  <si>
    <t>55145588</t>
  </si>
  <si>
    <t>baterie sprchová nástěnná bez příslušenství</t>
  </si>
  <si>
    <t>1330020097</t>
  </si>
  <si>
    <t>22</t>
  </si>
  <si>
    <t>55145003</t>
  </si>
  <si>
    <t>souprava sprchová komplet</t>
  </si>
  <si>
    <t>sada</t>
  </si>
  <si>
    <t>1802716657</t>
  </si>
  <si>
    <t>23</t>
  </si>
  <si>
    <t>725869214</t>
  </si>
  <si>
    <t>Montáž zápachových uzávěrek džezových dvoudílných DN 50</t>
  </si>
  <si>
    <t>-961235012</t>
  </si>
  <si>
    <t>24</t>
  </si>
  <si>
    <t>55161107</t>
  </si>
  <si>
    <t>uzávěrka zápachová dřezová s přípojkou pro myčku a pračku DN 50</t>
  </si>
  <si>
    <t>-569093605</t>
  </si>
  <si>
    <t>25</t>
  </si>
  <si>
    <t>998725101</t>
  </si>
  <si>
    <t>Přesun hmot tonážní pro zařizovací předměty v objektech v do 6 m</t>
  </si>
  <si>
    <t>1338422390</t>
  </si>
  <si>
    <t>26</t>
  </si>
  <si>
    <t>998725181</t>
  </si>
  <si>
    <t>Příplatek k přesunu hmot tonážní 725 prováděný bez použití mechanizace</t>
  </si>
  <si>
    <t>1444132536</t>
  </si>
  <si>
    <t>27</t>
  </si>
  <si>
    <t>998725192</t>
  </si>
  <si>
    <t>Příplatek k přesunu hmot tonážní 725 za zvětšený přesun do 100 m</t>
  </si>
  <si>
    <t>-1055175253</t>
  </si>
  <si>
    <t>751</t>
  </si>
  <si>
    <t>Vzduchotechnika</t>
  </si>
  <si>
    <t>28</t>
  </si>
  <si>
    <t>751398021</t>
  </si>
  <si>
    <t>Montáž větrací mřížky stěnové do 0,040 m2</t>
  </si>
  <si>
    <t>928543904</t>
  </si>
  <si>
    <t>29</t>
  </si>
  <si>
    <t>42972391</t>
  </si>
  <si>
    <t>mřížka stěnová uzavřená jednořadá kovová lamel</t>
  </si>
  <si>
    <t>-1678872200</t>
  </si>
  <si>
    <t>30</t>
  </si>
  <si>
    <t>751398821</t>
  </si>
  <si>
    <t>Demontáž větrací mřížky stěnové průřezu do 0,040 m2</t>
  </si>
  <si>
    <t>134621521</t>
  </si>
  <si>
    <t>766</t>
  </si>
  <si>
    <t>Konstrukce truhlářské</t>
  </si>
  <si>
    <t>31</t>
  </si>
  <si>
    <t>766811111</t>
  </si>
  <si>
    <t>Montáž korpusu kuchyňských skříněk spodních na stěnu š do 600 mm</t>
  </si>
  <si>
    <t>-1541080890</t>
  </si>
  <si>
    <t>450UD60R</t>
  </si>
  <si>
    <t>Kuchyňská skříňka spodní s dvířky 60x87x56 cm bílá</t>
  </si>
  <si>
    <t>1393030197</t>
  </si>
  <si>
    <t>33</t>
  </si>
  <si>
    <t>766811151</t>
  </si>
  <si>
    <t>Montáž korpusu kuchyňských skříněk horních na stěnu š do 600 mm</t>
  </si>
  <si>
    <t>1723477487</t>
  </si>
  <si>
    <t>34</t>
  </si>
  <si>
    <t>405WDAF657RN</t>
  </si>
  <si>
    <t>Kuchyňská skříňka horní pro digestoř 60x57,6x35 cm bílá</t>
  </si>
  <si>
    <t>-1221431012</t>
  </si>
  <si>
    <t>35</t>
  </si>
  <si>
    <t>450W601L</t>
  </si>
  <si>
    <t>Kuchyňská skříňka horní s dvířky 60x72x35 cm bílá</t>
  </si>
  <si>
    <t>938830712</t>
  </si>
  <si>
    <t>36</t>
  </si>
  <si>
    <t>766811213</t>
  </si>
  <si>
    <t>Montáž kuchyňské pracovní desky bez výřezu dl přes 2000 do 4000 mm</t>
  </si>
  <si>
    <t>854548381</t>
  </si>
  <si>
    <t>37</t>
  </si>
  <si>
    <t>60722275</t>
  </si>
  <si>
    <t>deska dřevotřísková laminovaná dřevěný dekor 2070x2800mm tl 38mm</t>
  </si>
  <si>
    <t>-1615722655</t>
  </si>
  <si>
    <t>38</t>
  </si>
  <si>
    <t>766811223</t>
  </si>
  <si>
    <t>Příplatek k montáži kuchyňské pracovní desky za usazení dřezu</t>
  </si>
  <si>
    <t>930941397</t>
  </si>
  <si>
    <t>39</t>
  </si>
  <si>
    <t>55231082</t>
  </si>
  <si>
    <t>dřez nerez s odkládací ploškou vestavný 780x480mm</t>
  </si>
  <si>
    <t>-1131987341</t>
  </si>
  <si>
    <t>40</t>
  </si>
  <si>
    <t>766811143</t>
  </si>
  <si>
    <t>Příplatek k montáži kuchyňských skříněk za usazení vestavěné lednice</t>
  </si>
  <si>
    <t>1636296219</t>
  </si>
  <si>
    <t>41</t>
  </si>
  <si>
    <t>766001R</t>
  </si>
  <si>
    <t>Dodávka lednice 90 l bílá</t>
  </si>
  <si>
    <t>1515271290</t>
  </si>
  <si>
    <t>42</t>
  </si>
  <si>
    <t>766811144</t>
  </si>
  <si>
    <t>Příplatek k montáži kuchyňských skříněk za usazení vestavěné digestoře</t>
  </si>
  <si>
    <t>1070188248</t>
  </si>
  <si>
    <t>43</t>
  </si>
  <si>
    <t>42958002</t>
  </si>
  <si>
    <t>odsavač par (digestoř) nerez, max. výkon 370 m3/hod</t>
  </si>
  <si>
    <t>2092365634</t>
  </si>
  <si>
    <t>44</t>
  </si>
  <si>
    <t>766812840</t>
  </si>
  <si>
    <t>Demontáž kuchyňských linek dřevěných nebo kovových dl přes 1,8 do 2,1 m</t>
  </si>
  <si>
    <t>1284509673</t>
  </si>
  <si>
    <t>45</t>
  </si>
  <si>
    <t>998766101</t>
  </si>
  <si>
    <t>Přesun hmot tonážní pro kce truhlářské v objektech v do 6 m</t>
  </si>
  <si>
    <t>564341653</t>
  </si>
  <si>
    <t>46</t>
  </si>
  <si>
    <t>998766181</t>
  </si>
  <si>
    <t>Příplatek k přesunu hmot tonážní 766 prováděný bez použití mechanizace</t>
  </si>
  <si>
    <t>304752186</t>
  </si>
  <si>
    <t>47</t>
  </si>
  <si>
    <t>998766192</t>
  </si>
  <si>
    <t>Příplatek k přesunu hmot tonážní 766 za zvětšený přesun do 100 m</t>
  </si>
  <si>
    <t>20416444</t>
  </si>
  <si>
    <t>781</t>
  </si>
  <si>
    <t>Dokončovací práce - obklady</t>
  </si>
  <si>
    <t>48</t>
  </si>
  <si>
    <t>781495115</t>
  </si>
  <si>
    <t>Spárování vnitřních obkladů silikonem</t>
  </si>
  <si>
    <t>m</t>
  </si>
  <si>
    <t>-2084808874</t>
  </si>
  <si>
    <t>49</t>
  </si>
  <si>
    <t>781495211</t>
  </si>
  <si>
    <t>Čištění vnitřních ploch stěn po provedení obkladu chemickými prostředky</t>
  </si>
  <si>
    <t>-1835082682</t>
  </si>
  <si>
    <t>(1,9*2+2,2*2)*2,10-0,8*1,97</t>
  </si>
  <si>
    <t>(0,6*2,30)</t>
  </si>
  <si>
    <t>50</t>
  </si>
  <si>
    <t>776411111</t>
  </si>
  <si>
    <t>Montáž obvodových soklíků výšky do 80 mm</t>
  </si>
  <si>
    <t>870452117</t>
  </si>
  <si>
    <t>1,9*2+2,2*2-0,8</t>
  </si>
  <si>
    <t>51</t>
  </si>
  <si>
    <t>28411008</t>
  </si>
  <si>
    <t>lišta soklová PVC 16x60mm</t>
  </si>
  <si>
    <t>-454290434</t>
  </si>
  <si>
    <t>7,4*1,05 'Přepočtené koeficientem množství</t>
  </si>
  <si>
    <t>52</t>
  </si>
  <si>
    <t>998781101</t>
  </si>
  <si>
    <t>Přesun hmot tonážní pro obklady keramické v objektech v do 6 m</t>
  </si>
  <si>
    <t>-2020453012</t>
  </si>
  <si>
    <t>53</t>
  </si>
  <si>
    <t>998781181</t>
  </si>
  <si>
    <t>Příplatek k přesunu hmot tonážní 781 prováděný bez použití mechanizace</t>
  </si>
  <si>
    <t>470632902</t>
  </si>
  <si>
    <t>54</t>
  </si>
  <si>
    <t>998781192</t>
  </si>
  <si>
    <t>Příplatek k přesunu hmot tonážní 781 za zvětšený přesun do 100 m</t>
  </si>
  <si>
    <t>1309329338</t>
  </si>
  <si>
    <t>784</t>
  </si>
  <si>
    <t>Dokončovací práce - malby a tapety</t>
  </si>
  <si>
    <t>55</t>
  </si>
  <si>
    <t>784111001</t>
  </si>
  <si>
    <t>Oprášení (ometení ) podkladu v místnostech v do 3,80 m</t>
  </si>
  <si>
    <t>1577607813</t>
  </si>
  <si>
    <t>56</t>
  </si>
  <si>
    <t>784121001</t>
  </si>
  <si>
    <t>Oškrabání malby v místnostech v do 3,80 m</t>
  </si>
  <si>
    <t>-1775125549</t>
  </si>
  <si>
    <t>57</t>
  </si>
  <si>
    <t>784121011</t>
  </si>
  <si>
    <t>Rozmývání podkladu po oškrabání malby v místnostech v do 3,80 m</t>
  </si>
  <si>
    <t>10972033</t>
  </si>
  <si>
    <t>58</t>
  </si>
  <si>
    <t>784161001</t>
  </si>
  <si>
    <t>Tmelení spar a rohů šířky do 3 mm akrylátovým tmelem v místnostech v do 3,80 m</t>
  </si>
  <si>
    <t>273042182</t>
  </si>
  <si>
    <t>59</t>
  </si>
  <si>
    <t>784171101</t>
  </si>
  <si>
    <t>Zakrytí vnitřních podlah včetně pozdějšího odkrytí</t>
  </si>
  <si>
    <t>1360680048</t>
  </si>
  <si>
    <t>podlaha</t>
  </si>
  <si>
    <t>4,2*4,8+1,65*1,2+1,9*2,2</t>
  </si>
  <si>
    <t>60</t>
  </si>
  <si>
    <t>58124844</t>
  </si>
  <si>
    <t>fólie pro malířské potřeby zakrývací tl 25µ 4x5m</t>
  </si>
  <si>
    <t>-48850745</t>
  </si>
  <si>
    <t>26,32*1,2 'Přepočtené koeficientem množství</t>
  </si>
  <si>
    <t>61</t>
  </si>
  <si>
    <t>784171121</t>
  </si>
  <si>
    <t>Zakrytí vnitřních ploch konstrukcí nebo prvků v místnostech v do 3,80 m</t>
  </si>
  <si>
    <t>-1376761001</t>
  </si>
  <si>
    <t>62</t>
  </si>
  <si>
    <t>58124842</t>
  </si>
  <si>
    <t>fólie pro malířské potřeby zakrývací tl 7µ 4x5m</t>
  </si>
  <si>
    <t>1206153466</t>
  </si>
  <si>
    <t>10*1,2 'Přepočtené koeficientem množství</t>
  </si>
  <si>
    <t>63</t>
  </si>
  <si>
    <t>784181121.1</t>
  </si>
  <si>
    <t>Hloubková jednonásobná bezbarvá penetrace podkladu v místnostech v do 3,80 m</t>
  </si>
  <si>
    <t>571800062</t>
  </si>
  <si>
    <t>64</t>
  </si>
  <si>
    <t>784211101.1</t>
  </si>
  <si>
    <t>Dvojnásobné bílé malby ze směsí za mokra výborně oděruvzdorných v místnostech v do 3,80 m</t>
  </si>
  <si>
    <t>-133541616</t>
  </si>
  <si>
    <t>STĚNY</t>
  </si>
  <si>
    <t>byt č. 102</t>
  </si>
  <si>
    <t>pokoj</t>
  </si>
  <si>
    <t>(4,2*2+4,8*2)*2,70-0,8*1,97</t>
  </si>
  <si>
    <t>(1,65*2+1,2*2)*2,7-0,8*1,97*3</t>
  </si>
  <si>
    <t>(1,9*2+2,2*2)*0,60</t>
  </si>
  <si>
    <t>STROPY</t>
  </si>
  <si>
    <t>65</t>
  </si>
  <si>
    <t>784211141</t>
  </si>
  <si>
    <t>Příplatek k cenám 2x maleb ze směsí za mokra oděruvzdorných za provádění pl do 5 m2</t>
  </si>
  <si>
    <t>1194091658</t>
  </si>
  <si>
    <t>(1,9*2+2,2*2)*0,6</t>
  </si>
  <si>
    <t>786</t>
  </si>
  <si>
    <t>Dokončovací práce - čalounické úpravy</t>
  </si>
  <si>
    <t>66</t>
  </si>
  <si>
    <t>786624R</t>
  </si>
  <si>
    <t>Seřízení a vyčištění lamelové žaluzie do oken kovových</t>
  </si>
  <si>
    <t>kompl.</t>
  </si>
  <si>
    <t>-850507530</t>
  </si>
  <si>
    <t>04 - Oprava bytu č. 506</t>
  </si>
  <si>
    <t xml:space="preserve">    776 - Podlahy povlakové</t>
  </si>
  <si>
    <t>1544413150</t>
  </si>
  <si>
    <t>1288549843</t>
  </si>
  <si>
    <t>952901131</t>
  </si>
  <si>
    <t>Čištění budov omytí konstrukcí nebo prvků</t>
  </si>
  <si>
    <t>1944622879</t>
  </si>
  <si>
    <t>kuchyňská linka</t>
  </si>
  <si>
    <t>2,5*2,0</t>
  </si>
  <si>
    <t>997013213</t>
  </si>
  <si>
    <t>Vnitrostaveništní doprava suti a vybouraných hmot pro budovy v přes 9 do 12 m ručně</t>
  </si>
  <si>
    <t>-1199334675</t>
  </si>
  <si>
    <t>-1828384795</t>
  </si>
  <si>
    <t>0,087*2 'Přepočtené koeficientem množství</t>
  </si>
  <si>
    <t>-458140375</t>
  </si>
  <si>
    <t>816364829</t>
  </si>
  <si>
    <t>0,087*19 'Přepočtené koeficientem množství</t>
  </si>
  <si>
    <t>-122705883</t>
  </si>
  <si>
    <t>998018002</t>
  </si>
  <si>
    <t>Přesun hmot ruční pro budovy v přes 6 do 12 m</t>
  </si>
  <si>
    <t>-8568962</t>
  </si>
  <si>
    <t>2072014130</t>
  </si>
  <si>
    <t>-3765156</t>
  </si>
  <si>
    <t>1198210652</t>
  </si>
  <si>
    <t>1485897859</t>
  </si>
  <si>
    <t>-372467230</t>
  </si>
  <si>
    <t>1221603096</t>
  </si>
  <si>
    <t>834459983</t>
  </si>
  <si>
    <t>656445571</t>
  </si>
  <si>
    <t>-1086265377</t>
  </si>
  <si>
    <t>-1919591525</t>
  </si>
  <si>
    <t>-409309021</t>
  </si>
  <si>
    <t>-1482909550</t>
  </si>
  <si>
    <t>998725102</t>
  </si>
  <si>
    <t>Přesun hmot tonážní pro zařizovací předměty v objektech v přes 6 do 12 m</t>
  </si>
  <si>
    <t>1771732292</t>
  </si>
  <si>
    <t>-1247304963</t>
  </si>
  <si>
    <t>1908814647</t>
  </si>
  <si>
    <t>-1788757496</t>
  </si>
  <si>
    <t>1677758416</t>
  </si>
  <si>
    <t>32338503</t>
  </si>
  <si>
    <t>776</t>
  </si>
  <si>
    <t>Podlahy povlakové</t>
  </si>
  <si>
    <t>776111116</t>
  </si>
  <si>
    <t>Odstranění zbytků lepidla z podkladu povlakových podlah broušením</t>
  </si>
  <si>
    <t>-548353634</t>
  </si>
  <si>
    <t>776111311</t>
  </si>
  <si>
    <t>Vysátí podkladu povlakových podlah</t>
  </si>
  <si>
    <t>1381804377</t>
  </si>
  <si>
    <t>633811111</t>
  </si>
  <si>
    <t>Broušení nerovností betonových podlah do 2 mm - stržení šlemu</t>
  </si>
  <si>
    <t>-1181906538</t>
  </si>
  <si>
    <t>776201811</t>
  </si>
  <si>
    <t>Demontáž lepených povlakových podlah bez podložky ručně</t>
  </si>
  <si>
    <t>-415056698</t>
  </si>
  <si>
    <t>776221111</t>
  </si>
  <si>
    <t>Lepení pásů z PVC standardním lepidlem</t>
  </si>
  <si>
    <t>-2075198125</t>
  </si>
  <si>
    <t>28411110</t>
  </si>
  <si>
    <t>PVC vinyl heterogenní s textilní podložkou tl 2,9mm, nášlapná vrstva 0,35mm, hořlavost Cfl-s1, smykové tření µ &gt;=0,3, třída zátěže 23/31, útlum 16dB, otlak 0,2</t>
  </si>
  <si>
    <t>-702494204</t>
  </si>
  <si>
    <t>20,16*1,1 'Přepočtené koeficientem množství</t>
  </si>
  <si>
    <t>776223112</t>
  </si>
  <si>
    <t>Spoj povlakových podlahovin z PVC svařováním za studena</t>
  </si>
  <si>
    <t>1320946503</t>
  </si>
  <si>
    <t>776410811</t>
  </si>
  <si>
    <t>Odstranění soklíků a lišt pryžových nebo plastových</t>
  </si>
  <si>
    <t>-1287854961</t>
  </si>
  <si>
    <t>4,2*2+4,8*2</t>
  </si>
  <si>
    <t>-432050404</t>
  </si>
  <si>
    <t>160149612</t>
  </si>
  <si>
    <t>18*1,05 'Přepočtené koeficientem množství</t>
  </si>
  <si>
    <t>998776102</t>
  </si>
  <si>
    <t>Přesun hmot tonážní pro podlahy povlakové v objektech v přes 6 do 12 m</t>
  </si>
  <si>
    <t>-395687310</t>
  </si>
  <si>
    <t>998776181</t>
  </si>
  <si>
    <t>Příplatek k přesunu hmot tonážní 776 prováděný bez použití mechanizace</t>
  </si>
  <si>
    <t>-1819875599</t>
  </si>
  <si>
    <t>998776192</t>
  </si>
  <si>
    <t>Příplatek k přesunu hmot tonážní 776 za zvětšený přesun do 100 m</t>
  </si>
  <si>
    <t>-613513052</t>
  </si>
  <si>
    <t>627042037</t>
  </si>
  <si>
    <t>151643234</t>
  </si>
  <si>
    <t>998781102</t>
  </si>
  <si>
    <t>Přesun hmot tonážní pro obklady keramické v objektech v přes 6 do 12 m</t>
  </si>
  <si>
    <t>-987764201</t>
  </si>
  <si>
    <t>-1059686760</t>
  </si>
  <si>
    <t>-716655778</t>
  </si>
  <si>
    <t>1006968313</t>
  </si>
  <si>
    <t>-628774492</t>
  </si>
  <si>
    <t>1554396893</t>
  </si>
  <si>
    <t>996202968</t>
  </si>
  <si>
    <t>-234414293</t>
  </si>
  <si>
    <t>654288192</t>
  </si>
  <si>
    <t>1800791404</t>
  </si>
  <si>
    <t>271146601</t>
  </si>
  <si>
    <t>-1516651752</t>
  </si>
  <si>
    <t>1809142864</t>
  </si>
  <si>
    <t>byt č. 506</t>
  </si>
  <si>
    <t>-1760060478</t>
  </si>
  <si>
    <t>-1423882864</t>
  </si>
  <si>
    <t>05 - Oprava bytu č. 510</t>
  </si>
  <si>
    <t>972925394</t>
  </si>
  <si>
    <t>622325119</t>
  </si>
  <si>
    <t>Oprava vnější vápenné hladké omítky členitosti 1 stěn v rozsahu přes 80 do 100 %</t>
  </si>
  <si>
    <t>1753034502</t>
  </si>
  <si>
    <t>oprava omítky na balkoně</t>
  </si>
  <si>
    <t>1,0</t>
  </si>
  <si>
    <t>919578691</t>
  </si>
  <si>
    <t>2033953644</t>
  </si>
  <si>
    <t>2106906527</t>
  </si>
  <si>
    <t>2120619634</t>
  </si>
  <si>
    <t>0,096*2 'Přepočtené koeficientem množství</t>
  </si>
  <si>
    <t>-1355548323</t>
  </si>
  <si>
    <t>-2047764329</t>
  </si>
  <si>
    <t>0,096*19 'Přepočtené koeficientem množství</t>
  </si>
  <si>
    <t>64322682</t>
  </si>
  <si>
    <t>891775415</t>
  </si>
  <si>
    <t>762039313</t>
  </si>
  <si>
    <t>725610R</t>
  </si>
  <si>
    <t>Demontáž sklokeramického dvouvařiče</t>
  </si>
  <si>
    <t>1572578393</t>
  </si>
  <si>
    <t>1795038744</t>
  </si>
  <si>
    <t>843551949</t>
  </si>
  <si>
    <t>990666987</t>
  </si>
  <si>
    <t>1384595983</t>
  </si>
  <si>
    <t>400644977</t>
  </si>
  <si>
    <t>1598012139</t>
  </si>
  <si>
    <t>-226522203</t>
  </si>
  <si>
    <t>-1019760585</t>
  </si>
  <si>
    <t>-1914235768</t>
  </si>
  <si>
    <t>-1783938169</t>
  </si>
  <si>
    <t>182525200</t>
  </si>
  <si>
    <t>-1587110438</t>
  </si>
  <si>
    <t>mřížka stěnová uzavřená jednořadá kovová lamel 200x200 mm</t>
  </si>
  <si>
    <t>753840359</t>
  </si>
  <si>
    <t>784643410</t>
  </si>
  <si>
    <t>362910774</t>
  </si>
  <si>
    <t>-1853909812</t>
  </si>
  <si>
    <t>998766102</t>
  </si>
  <si>
    <t>Přesun hmot tonážní pro kce truhlářské v objektech v přes 6 do 12 m</t>
  </si>
  <si>
    <t>322226709</t>
  </si>
  <si>
    <t>2145432145</t>
  </si>
  <si>
    <t>-1666380167</t>
  </si>
  <si>
    <t>-1989113650</t>
  </si>
  <si>
    <t>685935740</t>
  </si>
  <si>
    <t>1552466036</t>
  </si>
  <si>
    <t>-716325630</t>
  </si>
  <si>
    <t>1296217660</t>
  </si>
  <si>
    <t>1921367721</t>
  </si>
  <si>
    <t>258617673</t>
  </si>
  <si>
    <t>-590415368</t>
  </si>
  <si>
    <t>-1268089903</t>
  </si>
  <si>
    <t>396905085</t>
  </si>
  <si>
    <t>-1913430266</t>
  </si>
  <si>
    <t>-56881814</t>
  </si>
  <si>
    <t>-1081315656</t>
  </si>
  <si>
    <t>-1358719641</t>
  </si>
  <si>
    <t>2007799138</t>
  </si>
  <si>
    <t>-1417340938</t>
  </si>
  <si>
    <t>2037420740</t>
  </si>
  <si>
    <t>byt č. 510</t>
  </si>
  <si>
    <t>1605400532</t>
  </si>
  <si>
    <t>1333889253</t>
  </si>
  <si>
    <t>06 - Oprava bytu č. 604</t>
  </si>
  <si>
    <t>-1066597724</t>
  </si>
  <si>
    <t>-2122662431</t>
  </si>
  <si>
    <t>-1023058036</t>
  </si>
  <si>
    <t>4,2*5,3</t>
  </si>
  <si>
    <t>-1128043345</t>
  </si>
  <si>
    <t>-89588674</t>
  </si>
  <si>
    <t>296532300</t>
  </si>
  <si>
    <t>0,1*2 'Přepočtené koeficientem množství</t>
  </si>
  <si>
    <t>-172463177</t>
  </si>
  <si>
    <t>431121582</t>
  </si>
  <si>
    <t>0,1*19 'Přepočtené koeficientem množství</t>
  </si>
  <si>
    <t>-590978868</t>
  </si>
  <si>
    <t>1203847872</t>
  </si>
  <si>
    <t>-1098940670</t>
  </si>
  <si>
    <t>1020610195</t>
  </si>
  <si>
    <t>2103131514</t>
  </si>
  <si>
    <t>-1370202188</t>
  </si>
  <si>
    <t>-8917129</t>
  </si>
  <si>
    <t>-1706213952</t>
  </si>
  <si>
    <t>118496514</t>
  </si>
  <si>
    <t>1277471201</t>
  </si>
  <si>
    <t>-1104300548</t>
  </si>
  <si>
    <t>1571402007</t>
  </si>
  <si>
    <t>-1860998761</t>
  </si>
  <si>
    <t>-774301531</t>
  </si>
  <si>
    <t>-1128323671</t>
  </si>
  <si>
    <t>1815118280</t>
  </si>
  <si>
    <t>1374478995</t>
  </si>
  <si>
    <t>205563477</t>
  </si>
  <si>
    <t>-265041806</t>
  </si>
  <si>
    <t>-267975869</t>
  </si>
  <si>
    <t>1651269553</t>
  </si>
  <si>
    <t>405028154</t>
  </si>
  <si>
    <t>1340151390</t>
  </si>
  <si>
    <t>-53876395</t>
  </si>
  <si>
    <t>-147084618</t>
  </si>
  <si>
    <t>-1904736448</t>
  </si>
  <si>
    <t>1919975713</t>
  </si>
  <si>
    <t>-503015406</t>
  </si>
  <si>
    <t>1089180771</t>
  </si>
  <si>
    <t>-1354133012</t>
  </si>
  <si>
    <t>228964344</t>
  </si>
  <si>
    <t>-2027069788</t>
  </si>
  <si>
    <t>2015936322</t>
  </si>
  <si>
    <t>-534724171</t>
  </si>
  <si>
    <t>-120988221</t>
  </si>
  <si>
    <t>519684824</t>
  </si>
  <si>
    <t>-1518273056</t>
  </si>
  <si>
    <t>-2016818963</t>
  </si>
  <si>
    <t>-355423627</t>
  </si>
  <si>
    <t>902084427</t>
  </si>
  <si>
    <t>4,2*5,3+1,65*1,2+1,9*2,2</t>
  </si>
  <si>
    <t>799957372</t>
  </si>
  <si>
    <t>28,42*1,2 'Přepočtené koeficientem množství</t>
  </si>
  <si>
    <t>1534603818</t>
  </si>
  <si>
    <t>651607751</t>
  </si>
  <si>
    <t>-1989133102</t>
  </si>
  <si>
    <t>-79113934</t>
  </si>
  <si>
    <t>byt č. 604</t>
  </si>
  <si>
    <t>(4,2*2+5,3*2)*2,70</t>
  </si>
  <si>
    <t>255657942</t>
  </si>
  <si>
    <t>-361950231</t>
  </si>
  <si>
    <t>07 - Oprava bytu č. 607</t>
  </si>
  <si>
    <t xml:space="preserve">    783 - Dokončovací práce - nátěry</t>
  </si>
  <si>
    <t>611315416</t>
  </si>
  <si>
    <t>Oprava vnitřní vápenné hladké omítky stropů v rozsahu plochy do 10 % s celoplošným přeštukováním</t>
  </si>
  <si>
    <t>-2108018898</t>
  </si>
  <si>
    <t>strop kuchyně</t>
  </si>
  <si>
    <t>3,3*4,8</t>
  </si>
  <si>
    <t>534060005</t>
  </si>
  <si>
    <t>1300252685</t>
  </si>
  <si>
    <t>1,2*2,20</t>
  </si>
  <si>
    <t>3,25*3,35</t>
  </si>
  <si>
    <t>-332421616</t>
  </si>
  <si>
    <t>652334391</t>
  </si>
  <si>
    <t>0,678*2 'Přepočtené koeficientem množství</t>
  </si>
  <si>
    <t>-1748275481</t>
  </si>
  <si>
    <t>-1651385369</t>
  </si>
  <si>
    <t>0,678*19 'Přepočtené koeficientem množství</t>
  </si>
  <si>
    <t>-903915427</t>
  </si>
  <si>
    <t>423989510</t>
  </si>
  <si>
    <t>453507563</t>
  </si>
  <si>
    <t>-1576994551</t>
  </si>
  <si>
    <t>Zpětná montáž vařiče sklokeramického</t>
  </si>
  <si>
    <t>1726653128</t>
  </si>
  <si>
    <t>803364948</t>
  </si>
  <si>
    <t>-739536595</t>
  </si>
  <si>
    <t>645948812</t>
  </si>
  <si>
    <t>2002911734</t>
  </si>
  <si>
    <t>1256111945</t>
  </si>
  <si>
    <t>2098685554</t>
  </si>
  <si>
    <t>-1319963018</t>
  </si>
  <si>
    <t>-1685919378</t>
  </si>
  <si>
    <t>656158288</t>
  </si>
  <si>
    <t>-1116105133</t>
  </si>
  <si>
    <t>1447883415</t>
  </si>
  <si>
    <t>-916375361</t>
  </si>
  <si>
    <t>615937189</t>
  </si>
  <si>
    <t>-977877690</t>
  </si>
  <si>
    <t>1531168751</t>
  </si>
  <si>
    <t>-1006435452</t>
  </si>
  <si>
    <t>751377012</t>
  </si>
  <si>
    <t xml:space="preserve">Zpětná montáž odsávacího zákrytu (digestoř) bytového </t>
  </si>
  <si>
    <t>-914988262</t>
  </si>
  <si>
    <t>751377812</t>
  </si>
  <si>
    <t xml:space="preserve">Demontáž odsávacího zákrytu (digestoř) bytového </t>
  </si>
  <si>
    <t>-662284805</t>
  </si>
  <si>
    <t>2026649961</t>
  </si>
  <si>
    <t>435105146</t>
  </si>
  <si>
    <t>-1512229683</t>
  </si>
  <si>
    <t>766691914</t>
  </si>
  <si>
    <t>Vyvěšení nebo zavěšení dřevěných křídel dveří pl do 2 m2</t>
  </si>
  <si>
    <t>222904976</t>
  </si>
  <si>
    <t>0,8*1,97*4*2</t>
  </si>
  <si>
    <t>Montáž kuchyňské linkys pracovní deskou a dřezem dl. 2,30 m včetně dodání</t>
  </si>
  <si>
    <t>927751747</t>
  </si>
  <si>
    <t>1955039119</t>
  </si>
  <si>
    <t>1601166105</t>
  </si>
  <si>
    <t>-1847952545</t>
  </si>
  <si>
    <t>497980527</t>
  </si>
  <si>
    <t>8703570</t>
  </si>
  <si>
    <t>-714866960</t>
  </si>
  <si>
    <t>560630253</t>
  </si>
  <si>
    <t>-1833649398</t>
  </si>
  <si>
    <t>-1659230283</t>
  </si>
  <si>
    <t>1989766024</t>
  </si>
  <si>
    <t>140041788</t>
  </si>
  <si>
    <t>1690735012</t>
  </si>
  <si>
    <t>2137512365</t>
  </si>
  <si>
    <t>-129995672</t>
  </si>
  <si>
    <t>57324174</t>
  </si>
  <si>
    <t>787012130</t>
  </si>
  <si>
    <t>-215057042</t>
  </si>
  <si>
    <t>-264382785</t>
  </si>
  <si>
    <t>1,20*2,20</t>
  </si>
  <si>
    <t>1845567797</t>
  </si>
  <si>
    <t>655043550</t>
  </si>
  <si>
    <t>29,368*1,1 'Přepočtené koeficientem množství</t>
  </si>
  <si>
    <t>157694751</t>
  </si>
  <si>
    <t>-1899703922</t>
  </si>
  <si>
    <t>3,3*2+4,8*2</t>
  </si>
  <si>
    <t>1,2*2+2,2*2</t>
  </si>
  <si>
    <t>3,25*2+3,35*2</t>
  </si>
  <si>
    <t>1095622208</t>
  </si>
  <si>
    <t>945316071</t>
  </si>
  <si>
    <t>36,2*1,05 'Přepočtené koeficientem množství</t>
  </si>
  <si>
    <t>1134232253</t>
  </si>
  <si>
    <t>2113748205</t>
  </si>
  <si>
    <t>841587409</t>
  </si>
  <si>
    <t>-325639359</t>
  </si>
  <si>
    <t>1216053409</t>
  </si>
  <si>
    <t>-957209871</t>
  </si>
  <si>
    <t>parapet kuchyně</t>
  </si>
  <si>
    <t>parapet pokoj</t>
  </si>
  <si>
    <t>1347122709</t>
  </si>
  <si>
    <t>67</t>
  </si>
  <si>
    <t>1555009793</t>
  </si>
  <si>
    <t>68</t>
  </si>
  <si>
    <t>-301144264</t>
  </si>
  <si>
    <t>69</t>
  </si>
  <si>
    <t>-62094487</t>
  </si>
  <si>
    <t>783</t>
  </si>
  <si>
    <t>Dokončovací práce - nátěry</t>
  </si>
  <si>
    <t>70</t>
  </si>
  <si>
    <t>783301313</t>
  </si>
  <si>
    <t>Odmaštění zámečnických konstrukcí ředidlovým odmašťovačem</t>
  </si>
  <si>
    <t>308839302</t>
  </si>
  <si>
    <t>zárubně 4 ks</t>
  </si>
  <si>
    <t>0,3*5*4</t>
  </si>
  <si>
    <t>71</t>
  </si>
  <si>
    <t>783301401</t>
  </si>
  <si>
    <t>Ometení zámečnických konstrukcí</t>
  </si>
  <si>
    <t>-2071745895</t>
  </si>
  <si>
    <t>72</t>
  </si>
  <si>
    <t>783314101</t>
  </si>
  <si>
    <t>Základní jednonásobný syntetický nátěr zámečnických konstrukcí</t>
  </si>
  <si>
    <t>-229912931</t>
  </si>
  <si>
    <t>73</t>
  </si>
  <si>
    <t>783315101</t>
  </si>
  <si>
    <t>Mezinátěr jednonásobný syntetický standardní zámečnických konstrukcí</t>
  </si>
  <si>
    <t>948746319</t>
  </si>
  <si>
    <t>74</t>
  </si>
  <si>
    <t>783317101</t>
  </si>
  <si>
    <t>Krycí jednonásobný syntetický standardní nátěr zámečnických konstrukcí</t>
  </si>
  <si>
    <t>-1268675440</t>
  </si>
  <si>
    <t>75</t>
  </si>
  <si>
    <t>783352101</t>
  </si>
  <si>
    <t>Tmelení včetně přebroušení zámečnických konstrukcí polyesterovým tmelem</t>
  </si>
  <si>
    <t>1690325826</t>
  </si>
  <si>
    <t>76</t>
  </si>
  <si>
    <t>590963854</t>
  </si>
  <si>
    <t>77</t>
  </si>
  <si>
    <t>-356695299</t>
  </si>
  <si>
    <t>78</t>
  </si>
  <si>
    <t>854013941</t>
  </si>
  <si>
    <t>79</t>
  </si>
  <si>
    <t>-396801437</t>
  </si>
  <si>
    <t>80</t>
  </si>
  <si>
    <t>-23678152</t>
  </si>
  <si>
    <t>3,3*4,8+1,2*2,2+1,9*2,2+3,25*3,35</t>
  </si>
  <si>
    <t>81</t>
  </si>
  <si>
    <t>-919573338</t>
  </si>
  <si>
    <t>33,548*1,2 'Přepočtené koeficientem množství</t>
  </si>
  <si>
    <t>82</t>
  </si>
  <si>
    <t>-1205498705</t>
  </si>
  <si>
    <t>83</t>
  </si>
  <si>
    <t>603581036</t>
  </si>
  <si>
    <t>84</t>
  </si>
  <si>
    <t>1109981584</t>
  </si>
  <si>
    <t>85</t>
  </si>
  <si>
    <t>-851124713</t>
  </si>
  <si>
    <t>byt č. 607</t>
  </si>
  <si>
    <t>(3,3*2+4,8*2)*2,70-0,8*1,97</t>
  </si>
  <si>
    <t>(1,2*2+2,2*2)*2,7-0,8*1,97*3</t>
  </si>
  <si>
    <t>(3,25*2+3,35*2)*2,7-0,8*1,97</t>
  </si>
  <si>
    <t>3,3*4,8+1,9*2,2+1,2*2,2+3,25*3,35</t>
  </si>
  <si>
    <t>86</t>
  </si>
  <si>
    <t>-221801990</t>
  </si>
  <si>
    <t>87</t>
  </si>
  <si>
    <t>1227242464</t>
  </si>
  <si>
    <t>08 - Vedlejší rozpočtové náklady</t>
  </si>
  <si>
    <t>VRN - Vedlejší rozpočtové náklady</t>
  </si>
  <si>
    <t xml:space="preserve">    VRN3 - Zařízení staveniště</t>
  </si>
  <si>
    <t xml:space="preserve">    VRN7 - Provozní vlivy</t>
  </si>
  <si>
    <t>952902021</t>
  </si>
  <si>
    <t>Čištění budov zametení hladkých podlah</t>
  </si>
  <si>
    <t>1661767128</t>
  </si>
  <si>
    <t>Denní úklid společných prostor (dny*m2)</t>
  </si>
  <si>
    <t>45*20</t>
  </si>
  <si>
    <t>VRN</t>
  </si>
  <si>
    <t>VRN3</t>
  </si>
  <si>
    <t>Zařízení staveniště</t>
  </si>
  <si>
    <t>030001000</t>
  </si>
  <si>
    <t>den</t>
  </si>
  <si>
    <t>1024</t>
  </si>
  <si>
    <t>-1007705163</t>
  </si>
  <si>
    <t>VRN7</t>
  </si>
  <si>
    <t>Provozní vlivy</t>
  </si>
  <si>
    <t>070001000</t>
  </si>
  <si>
    <t>-119335178</t>
  </si>
  <si>
    <t>urs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</si>
</sst>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302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0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0" xfId="0" applyFont="1" applyFill="1" applyAlignment="1" applyProtection="1">
      <alignment horizontal="center" vertical="center"/>
      <protection/>
    </xf>
    <xf numFmtId="0" fontId="24" fillId="0" borderId="13" xfId="0" applyFont="1" applyBorder="1" applyAlignment="1" applyProtection="1">
      <alignment horizontal="center" vertical="center" wrapText="1"/>
      <protection/>
    </xf>
    <xf numFmtId="0" fontId="24" fillId="0" borderId="14" xfId="0" applyFont="1" applyBorder="1" applyAlignment="1" applyProtection="1">
      <alignment horizontal="center" vertical="center" wrapText="1"/>
      <protection/>
    </xf>
    <xf numFmtId="0" fontId="24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7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7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0" fillId="0" borderId="18" xfId="0" applyNumberFormat="1" applyFont="1" applyBorder="1" applyAlignment="1" applyProtection="1">
      <alignment vertical="center"/>
      <protection/>
    </xf>
    <xf numFmtId="4" fontId="30" fillId="0" borderId="19" xfId="0" applyNumberFormat="1" applyFont="1" applyBorder="1" applyAlignment="1" applyProtection="1">
      <alignment vertical="center"/>
      <protection/>
    </xf>
    <xf numFmtId="166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4" fontId="7" fillId="0" borderId="19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19" xfId="0" applyFont="1" applyBorder="1" applyAlignment="1" applyProtection="1">
      <alignment horizontal="left" vertical="center"/>
      <protection/>
    </xf>
    <xf numFmtId="0" fontId="8" fillId="0" borderId="19" xfId="0" applyFont="1" applyBorder="1" applyAlignment="1" applyProtection="1">
      <alignment vertical="center"/>
      <protection/>
    </xf>
    <xf numFmtId="4" fontId="8" fillId="0" borderId="19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3" xfId="0" applyFont="1" applyFill="1" applyBorder="1" applyAlignment="1" applyProtection="1">
      <alignment horizontal="center" vertical="center" wrapText="1"/>
      <protection/>
    </xf>
    <xf numFmtId="0" fontId="23" fillId="4" borderId="14" xfId="0" applyFont="1" applyFill="1" applyBorder="1" applyAlignment="1" applyProtection="1">
      <alignment horizontal="center" vertical="center" wrapText="1"/>
      <protection/>
    </xf>
    <xf numFmtId="0" fontId="23" fillId="4" borderId="15" xfId="0" applyFont="1" applyFill="1" applyBorder="1" applyAlignment="1" applyProtection="1">
      <alignment horizontal="center" vertical="center" wrapText="1"/>
      <protection/>
    </xf>
    <xf numFmtId="0" fontId="23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3" fillId="0" borderId="10" xfId="0" applyNumberFormat="1" applyFont="1" applyBorder="1" applyAlignment="1" applyProtection="1">
      <alignment/>
      <protection/>
    </xf>
    <xf numFmtId="166" fontId="33" fillId="0" borderId="11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7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4" fillId="2" borderId="17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2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7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7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6" fillId="0" borderId="22" xfId="0" applyFont="1" applyBorder="1" applyAlignment="1" applyProtection="1">
      <alignment horizontal="center" vertical="center"/>
      <protection/>
    </xf>
    <xf numFmtId="49" fontId="36" fillId="0" borderId="22" xfId="0" applyNumberFormat="1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center" vertical="center" wrapText="1"/>
      <protection/>
    </xf>
    <xf numFmtId="167" fontId="36" fillId="0" borderId="22" xfId="0" applyNumberFormat="1" applyFont="1" applyBorder="1" applyAlignment="1" applyProtection="1">
      <alignment vertical="center"/>
      <protection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/>
    </xf>
    <xf numFmtId="0" fontId="37" fillId="0" borderId="22" xfId="0" applyFont="1" applyBorder="1" applyAlignment="1" applyProtection="1">
      <alignment vertical="center"/>
      <protection/>
    </xf>
    <xf numFmtId="0" fontId="37" fillId="0" borderId="3" xfId="0" applyFont="1" applyBorder="1" applyAlignment="1">
      <alignment vertical="center"/>
    </xf>
    <xf numFmtId="0" fontId="36" fillId="2" borderId="17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  <protection/>
    </xf>
    <xf numFmtId="0" fontId="24" fillId="2" borderId="18" xfId="0" applyFont="1" applyFill="1" applyBorder="1" applyAlignment="1" applyProtection="1">
      <alignment horizontal="left" vertical="center"/>
      <protection locked="0"/>
    </xf>
    <xf numFmtId="0" fontId="24" fillId="0" borderId="19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166" fontId="24" fillId="0" borderId="19" xfId="0" applyNumberFormat="1" applyFont="1" applyBorder="1" applyAlignment="1" applyProtection="1">
      <alignment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1" fillId="0" borderId="16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7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17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21" xfId="0" applyFont="1" applyFill="1" applyBorder="1" applyAlignment="1" applyProtection="1">
      <alignment horizontal="left"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4" fontId="29" fillId="0" borderId="0" xfId="0" applyNumberFormat="1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0" fillId="3" borderId="21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0" borderId="0" xfId="0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14" fontId="3" fillId="2" borderId="0" xfId="0" applyNumberFormat="1" applyFont="1" applyFill="1" applyAlignment="1" applyProtection="1">
      <alignment horizontal="lef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102"/>
  <sheetViews>
    <sheetView showGridLines="0" tabSelected="1" workbookViewId="0" topLeftCell="A1">
      <selection activeCell="AE16" sqref="AE16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857</v>
      </c>
      <c r="AZ1" s="16" t="s">
        <v>0</v>
      </c>
      <c r="BA1" s="16" t="s">
        <v>1</v>
      </c>
      <c r="BB1" s="16" t="s">
        <v>2</v>
      </c>
      <c r="BT1" s="16" t="s">
        <v>3</v>
      </c>
      <c r="BU1" s="16" t="s">
        <v>3</v>
      </c>
      <c r="BV1" s="16" t="s">
        <v>4</v>
      </c>
    </row>
    <row r="2" spans="44:72" s="1" customFormat="1" ht="36.95" customHeight="1">
      <c r="AR2" s="290"/>
      <c r="AS2" s="290"/>
      <c r="AT2" s="290"/>
      <c r="AU2" s="290"/>
      <c r="AV2" s="290"/>
      <c r="AW2" s="290"/>
      <c r="AX2" s="290"/>
      <c r="AY2" s="290"/>
      <c r="AZ2" s="290"/>
      <c r="BA2" s="290"/>
      <c r="BB2" s="290"/>
      <c r="BC2" s="290"/>
      <c r="BD2" s="290"/>
      <c r="BE2" s="290"/>
      <c r="BS2" s="17" t="s">
        <v>5</v>
      </c>
      <c r="BT2" s="17" t="s">
        <v>6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5</v>
      </c>
      <c r="BT3" s="17" t="s">
        <v>7</v>
      </c>
    </row>
    <row r="4" spans="2:71" s="1" customFormat="1" ht="24.95" customHeight="1">
      <c r="B4" s="21"/>
      <c r="C4" s="22"/>
      <c r="D4" s="23" t="s">
        <v>8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9</v>
      </c>
      <c r="BE4" s="25" t="s">
        <v>10</v>
      </c>
      <c r="BS4" s="17" t="s">
        <v>11</v>
      </c>
    </row>
    <row r="5" spans="2:71" s="1" customFormat="1" ht="12" customHeight="1">
      <c r="B5" s="21"/>
      <c r="C5" s="22"/>
      <c r="D5" s="26" t="s">
        <v>12</v>
      </c>
      <c r="E5" s="22"/>
      <c r="F5" s="22"/>
      <c r="G5" s="22"/>
      <c r="H5" s="22"/>
      <c r="I5" s="22"/>
      <c r="J5" s="22"/>
      <c r="K5" s="274" t="s">
        <v>13</v>
      </c>
      <c r="L5" s="275"/>
      <c r="M5" s="275"/>
      <c r="N5" s="275"/>
      <c r="O5" s="275"/>
      <c r="P5" s="275"/>
      <c r="Q5" s="275"/>
      <c r="R5" s="275"/>
      <c r="S5" s="275"/>
      <c r="T5" s="275"/>
      <c r="U5" s="275"/>
      <c r="V5" s="275"/>
      <c r="W5" s="275"/>
      <c r="X5" s="275"/>
      <c r="Y5" s="275"/>
      <c r="Z5" s="275"/>
      <c r="AA5" s="275"/>
      <c r="AB5" s="275"/>
      <c r="AC5" s="275"/>
      <c r="AD5" s="275"/>
      <c r="AE5" s="275"/>
      <c r="AF5" s="275"/>
      <c r="AG5" s="275"/>
      <c r="AH5" s="275"/>
      <c r="AI5" s="275"/>
      <c r="AJ5" s="275"/>
      <c r="AK5" s="22"/>
      <c r="AL5" s="22"/>
      <c r="AM5" s="22"/>
      <c r="AN5" s="22"/>
      <c r="AO5" s="22"/>
      <c r="AP5" s="22"/>
      <c r="AQ5" s="22"/>
      <c r="AR5" s="20"/>
      <c r="BE5" s="271" t="s">
        <v>14</v>
      </c>
      <c r="BS5" s="17" t="s">
        <v>5</v>
      </c>
    </row>
    <row r="6" spans="2:71" s="1" customFormat="1" ht="36.95" customHeight="1">
      <c r="B6" s="21"/>
      <c r="C6" s="22"/>
      <c r="D6" s="28" t="s">
        <v>15</v>
      </c>
      <c r="E6" s="22"/>
      <c r="F6" s="22"/>
      <c r="G6" s="22"/>
      <c r="H6" s="22"/>
      <c r="I6" s="22"/>
      <c r="J6" s="22"/>
      <c r="K6" s="276" t="s">
        <v>16</v>
      </c>
      <c r="L6" s="275"/>
      <c r="M6" s="275"/>
      <c r="N6" s="275"/>
      <c r="O6" s="275"/>
      <c r="P6" s="275"/>
      <c r="Q6" s="275"/>
      <c r="R6" s="275"/>
      <c r="S6" s="275"/>
      <c r="T6" s="275"/>
      <c r="U6" s="275"/>
      <c r="V6" s="275"/>
      <c r="W6" s="275"/>
      <c r="X6" s="275"/>
      <c r="Y6" s="275"/>
      <c r="Z6" s="275"/>
      <c r="AA6" s="275"/>
      <c r="AB6" s="275"/>
      <c r="AC6" s="275"/>
      <c r="AD6" s="275"/>
      <c r="AE6" s="275"/>
      <c r="AF6" s="275"/>
      <c r="AG6" s="275"/>
      <c r="AH6" s="275"/>
      <c r="AI6" s="275"/>
      <c r="AJ6" s="275"/>
      <c r="AK6" s="22"/>
      <c r="AL6" s="22"/>
      <c r="AM6" s="22"/>
      <c r="AN6" s="22"/>
      <c r="AO6" s="22"/>
      <c r="AP6" s="22"/>
      <c r="AQ6" s="22"/>
      <c r="AR6" s="20"/>
      <c r="BE6" s="272"/>
      <c r="BS6" s="17" t="s">
        <v>5</v>
      </c>
    </row>
    <row r="7" spans="2:71" s="1" customFormat="1" ht="12" customHeight="1">
      <c r="B7" s="21"/>
      <c r="C7" s="22"/>
      <c r="D7" s="29" t="s">
        <v>17</v>
      </c>
      <c r="E7" s="22"/>
      <c r="F7" s="22"/>
      <c r="G7" s="22"/>
      <c r="H7" s="22"/>
      <c r="I7" s="22"/>
      <c r="J7" s="22"/>
      <c r="K7" s="27" t="s">
        <v>0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9" t="s">
        <v>18</v>
      </c>
      <c r="AL7" s="22"/>
      <c r="AM7" s="22"/>
      <c r="AN7" s="27" t="s">
        <v>0</v>
      </c>
      <c r="AO7" s="22"/>
      <c r="AP7" s="22"/>
      <c r="AQ7" s="22"/>
      <c r="AR7" s="20"/>
      <c r="BE7" s="272"/>
      <c r="BS7" s="17" t="s">
        <v>5</v>
      </c>
    </row>
    <row r="8" spans="2:71" s="1" customFormat="1" ht="12" customHeight="1">
      <c r="B8" s="21"/>
      <c r="C8" s="22"/>
      <c r="D8" s="29" t="s">
        <v>19</v>
      </c>
      <c r="E8" s="22"/>
      <c r="F8" s="22"/>
      <c r="G8" s="22"/>
      <c r="H8" s="22"/>
      <c r="I8" s="22"/>
      <c r="J8" s="22"/>
      <c r="K8" s="27" t="s">
        <v>20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9" t="s">
        <v>21</v>
      </c>
      <c r="AL8" s="22"/>
      <c r="AM8" s="22"/>
      <c r="AN8" s="301">
        <v>45335</v>
      </c>
      <c r="AO8" s="22"/>
      <c r="AP8" s="22"/>
      <c r="AQ8" s="22"/>
      <c r="AR8" s="20"/>
      <c r="BE8" s="272"/>
      <c r="BS8" s="17" t="s">
        <v>5</v>
      </c>
    </row>
    <row r="9" spans="2:71" s="1" customFormat="1" ht="14.45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272"/>
      <c r="BS9" s="17" t="s">
        <v>5</v>
      </c>
    </row>
    <row r="10" spans="2:71" s="1" customFormat="1" ht="12" customHeight="1">
      <c r="B10" s="21"/>
      <c r="C10" s="22"/>
      <c r="D10" s="29" t="s">
        <v>22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9" t="s">
        <v>23</v>
      </c>
      <c r="AL10" s="22"/>
      <c r="AM10" s="22"/>
      <c r="AN10" s="27" t="s">
        <v>0</v>
      </c>
      <c r="AO10" s="22"/>
      <c r="AP10" s="22"/>
      <c r="AQ10" s="22"/>
      <c r="AR10" s="20"/>
      <c r="BE10" s="272"/>
      <c r="BS10" s="17" t="s">
        <v>5</v>
      </c>
    </row>
    <row r="11" spans="2:71" s="1" customFormat="1" ht="18.4" customHeight="1">
      <c r="B11" s="21"/>
      <c r="C11" s="22"/>
      <c r="D11" s="22"/>
      <c r="E11" s="27" t="s">
        <v>20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9" t="s">
        <v>24</v>
      </c>
      <c r="AL11" s="22"/>
      <c r="AM11" s="22"/>
      <c r="AN11" s="27" t="s">
        <v>0</v>
      </c>
      <c r="AO11" s="22"/>
      <c r="AP11" s="22"/>
      <c r="AQ11" s="22"/>
      <c r="AR11" s="20"/>
      <c r="BE11" s="272"/>
      <c r="BS11" s="17" t="s">
        <v>5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272"/>
      <c r="BS12" s="17" t="s">
        <v>5</v>
      </c>
    </row>
    <row r="13" spans="2:71" s="1" customFormat="1" ht="12" customHeight="1">
      <c r="B13" s="21"/>
      <c r="C13" s="22"/>
      <c r="D13" s="29" t="s">
        <v>25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9" t="s">
        <v>23</v>
      </c>
      <c r="AL13" s="22"/>
      <c r="AM13" s="22"/>
      <c r="AN13" s="31" t="s">
        <v>26</v>
      </c>
      <c r="AO13" s="22"/>
      <c r="AP13" s="22"/>
      <c r="AQ13" s="22"/>
      <c r="AR13" s="20"/>
      <c r="BE13" s="272"/>
      <c r="BS13" s="17" t="s">
        <v>5</v>
      </c>
    </row>
    <row r="14" spans="2:71" ht="12.75">
      <c r="B14" s="21"/>
      <c r="C14" s="22"/>
      <c r="D14" s="22"/>
      <c r="E14" s="277" t="s">
        <v>26</v>
      </c>
      <c r="F14" s="278"/>
      <c r="G14" s="278"/>
      <c r="H14" s="278"/>
      <c r="I14" s="278"/>
      <c r="J14" s="278"/>
      <c r="K14" s="278"/>
      <c r="L14" s="278"/>
      <c r="M14" s="278"/>
      <c r="N14" s="278"/>
      <c r="O14" s="278"/>
      <c r="P14" s="278"/>
      <c r="Q14" s="278"/>
      <c r="R14" s="278"/>
      <c r="S14" s="278"/>
      <c r="T14" s="278"/>
      <c r="U14" s="278"/>
      <c r="V14" s="278"/>
      <c r="W14" s="278"/>
      <c r="X14" s="278"/>
      <c r="Y14" s="278"/>
      <c r="Z14" s="278"/>
      <c r="AA14" s="278"/>
      <c r="AB14" s="278"/>
      <c r="AC14" s="278"/>
      <c r="AD14" s="278"/>
      <c r="AE14" s="278"/>
      <c r="AF14" s="278"/>
      <c r="AG14" s="278"/>
      <c r="AH14" s="278"/>
      <c r="AI14" s="278"/>
      <c r="AJ14" s="278"/>
      <c r="AK14" s="29" t="s">
        <v>24</v>
      </c>
      <c r="AL14" s="22"/>
      <c r="AM14" s="22"/>
      <c r="AN14" s="31" t="s">
        <v>26</v>
      </c>
      <c r="AO14" s="22"/>
      <c r="AP14" s="22"/>
      <c r="AQ14" s="22"/>
      <c r="AR14" s="20"/>
      <c r="BE14" s="272"/>
      <c r="BS14" s="17" t="s">
        <v>5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272"/>
      <c r="BS15" s="17" t="s">
        <v>3</v>
      </c>
    </row>
    <row r="16" spans="2:71" s="1" customFormat="1" ht="12" customHeight="1">
      <c r="B16" s="21"/>
      <c r="C16" s="22"/>
      <c r="D16" s="29" t="s">
        <v>27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9" t="s">
        <v>23</v>
      </c>
      <c r="AL16" s="22"/>
      <c r="AM16" s="22"/>
      <c r="AN16" s="27" t="s">
        <v>0</v>
      </c>
      <c r="AO16" s="22"/>
      <c r="AP16" s="22"/>
      <c r="AQ16" s="22"/>
      <c r="AR16" s="20"/>
      <c r="BE16" s="272"/>
      <c r="BS16" s="17" t="s">
        <v>3</v>
      </c>
    </row>
    <row r="17" spans="2:71" s="1" customFormat="1" ht="18.4" customHeight="1">
      <c r="B17" s="21"/>
      <c r="C17" s="22"/>
      <c r="D17" s="22"/>
      <c r="E17" s="27" t="s">
        <v>20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9" t="s">
        <v>24</v>
      </c>
      <c r="AL17" s="22"/>
      <c r="AM17" s="22"/>
      <c r="AN17" s="27" t="s">
        <v>0</v>
      </c>
      <c r="AO17" s="22"/>
      <c r="AP17" s="22"/>
      <c r="AQ17" s="22"/>
      <c r="AR17" s="20"/>
      <c r="BE17" s="272"/>
      <c r="BS17" s="17" t="s">
        <v>3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272"/>
      <c r="BS18" s="17" t="s">
        <v>5</v>
      </c>
    </row>
    <row r="19" spans="2:71" s="1" customFormat="1" ht="12" customHeight="1">
      <c r="B19" s="21"/>
      <c r="C19" s="22"/>
      <c r="D19" s="29" t="s">
        <v>28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9" t="s">
        <v>23</v>
      </c>
      <c r="AL19" s="22"/>
      <c r="AM19" s="22"/>
      <c r="AN19" s="27" t="s">
        <v>0</v>
      </c>
      <c r="AO19" s="22"/>
      <c r="AP19" s="22"/>
      <c r="AQ19" s="22"/>
      <c r="AR19" s="20"/>
      <c r="BE19" s="272"/>
      <c r="BS19" s="17" t="s">
        <v>5</v>
      </c>
    </row>
    <row r="20" spans="2:71" s="1" customFormat="1" ht="18.4" customHeight="1">
      <c r="B20" s="21"/>
      <c r="C20" s="22"/>
      <c r="D20" s="22"/>
      <c r="E20" s="27" t="s">
        <v>20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9" t="s">
        <v>24</v>
      </c>
      <c r="AL20" s="22"/>
      <c r="AM20" s="22"/>
      <c r="AN20" s="27" t="s">
        <v>0</v>
      </c>
      <c r="AO20" s="22"/>
      <c r="AP20" s="22"/>
      <c r="AQ20" s="22"/>
      <c r="AR20" s="20"/>
      <c r="BE20" s="272"/>
      <c r="BS20" s="17" t="s">
        <v>29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272"/>
    </row>
    <row r="22" spans="2:57" s="1" customFormat="1" ht="12" customHeight="1">
      <c r="B22" s="21"/>
      <c r="C22" s="22"/>
      <c r="D22" s="29" t="s">
        <v>30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272"/>
    </row>
    <row r="23" spans="2:57" s="1" customFormat="1" ht="16.5" customHeight="1">
      <c r="B23" s="21"/>
      <c r="C23" s="22"/>
      <c r="D23" s="22"/>
      <c r="E23" s="279" t="s">
        <v>0</v>
      </c>
      <c r="F23" s="279"/>
      <c r="G23" s="279"/>
      <c r="H23" s="279"/>
      <c r="I23" s="279"/>
      <c r="J23" s="279"/>
      <c r="K23" s="279"/>
      <c r="L23" s="279"/>
      <c r="M23" s="279"/>
      <c r="N23" s="279"/>
      <c r="O23" s="279"/>
      <c r="P23" s="279"/>
      <c r="Q23" s="279"/>
      <c r="R23" s="279"/>
      <c r="S23" s="279"/>
      <c r="T23" s="279"/>
      <c r="U23" s="279"/>
      <c r="V23" s="279"/>
      <c r="W23" s="279"/>
      <c r="X23" s="279"/>
      <c r="Y23" s="279"/>
      <c r="Z23" s="279"/>
      <c r="AA23" s="279"/>
      <c r="AB23" s="279"/>
      <c r="AC23" s="279"/>
      <c r="AD23" s="279"/>
      <c r="AE23" s="279"/>
      <c r="AF23" s="279"/>
      <c r="AG23" s="279"/>
      <c r="AH23" s="279"/>
      <c r="AI23" s="279"/>
      <c r="AJ23" s="279"/>
      <c r="AK23" s="279"/>
      <c r="AL23" s="279"/>
      <c r="AM23" s="279"/>
      <c r="AN23" s="279"/>
      <c r="AO23" s="22"/>
      <c r="AP23" s="22"/>
      <c r="AQ23" s="22"/>
      <c r="AR23" s="20"/>
      <c r="BE23" s="272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272"/>
    </row>
    <row r="25" spans="2:57" s="1" customFormat="1" ht="6.95" customHeight="1">
      <c r="B25" s="21"/>
      <c r="C25" s="22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22"/>
      <c r="AQ25" s="22"/>
      <c r="AR25" s="20"/>
      <c r="BE25" s="272"/>
    </row>
    <row r="26" spans="1:57" s="2" customFormat="1" ht="25.9" customHeight="1">
      <c r="A26" s="34"/>
      <c r="B26" s="35"/>
      <c r="C26" s="36"/>
      <c r="D26" s="37" t="s">
        <v>31</v>
      </c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280">
        <f>ROUND(AG94,2)</f>
        <v>0</v>
      </c>
      <c r="AL26" s="281"/>
      <c r="AM26" s="281"/>
      <c r="AN26" s="281"/>
      <c r="AO26" s="281"/>
      <c r="AP26" s="36"/>
      <c r="AQ26" s="36"/>
      <c r="AR26" s="39"/>
      <c r="BE26" s="272"/>
    </row>
    <row r="27" spans="1:57" s="2" customFormat="1" ht="6.95" customHeight="1">
      <c r="A27" s="34"/>
      <c r="B27" s="35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9"/>
      <c r="BE27" s="272"/>
    </row>
    <row r="28" spans="1:57" s="2" customFormat="1" ht="12.75">
      <c r="A28" s="34"/>
      <c r="B28" s="35"/>
      <c r="C28" s="36"/>
      <c r="D28" s="36"/>
      <c r="E28" s="36"/>
      <c r="F28" s="36"/>
      <c r="G28" s="36"/>
      <c r="H28" s="36"/>
      <c r="I28" s="36"/>
      <c r="J28" s="36"/>
      <c r="K28" s="36"/>
      <c r="L28" s="282" t="s">
        <v>32</v>
      </c>
      <c r="M28" s="282"/>
      <c r="N28" s="282"/>
      <c r="O28" s="282"/>
      <c r="P28" s="282"/>
      <c r="Q28" s="36"/>
      <c r="R28" s="36"/>
      <c r="S28" s="36"/>
      <c r="T28" s="36"/>
      <c r="U28" s="36"/>
      <c r="V28" s="36"/>
      <c r="W28" s="282" t="s">
        <v>33</v>
      </c>
      <c r="X28" s="282"/>
      <c r="Y28" s="282"/>
      <c r="Z28" s="282"/>
      <c r="AA28" s="282"/>
      <c r="AB28" s="282"/>
      <c r="AC28" s="282"/>
      <c r="AD28" s="282"/>
      <c r="AE28" s="282"/>
      <c r="AF28" s="36"/>
      <c r="AG28" s="36"/>
      <c r="AH28" s="36"/>
      <c r="AI28" s="36"/>
      <c r="AJ28" s="36"/>
      <c r="AK28" s="282" t="s">
        <v>34</v>
      </c>
      <c r="AL28" s="282"/>
      <c r="AM28" s="282"/>
      <c r="AN28" s="282"/>
      <c r="AO28" s="282"/>
      <c r="AP28" s="36"/>
      <c r="AQ28" s="36"/>
      <c r="AR28" s="39"/>
      <c r="BE28" s="272"/>
    </row>
    <row r="29" spans="2:57" s="3" customFormat="1" ht="14.45" customHeight="1">
      <c r="B29" s="40"/>
      <c r="C29" s="41"/>
      <c r="D29" s="29" t="s">
        <v>35</v>
      </c>
      <c r="E29" s="41"/>
      <c r="F29" s="29" t="s">
        <v>36</v>
      </c>
      <c r="G29" s="41"/>
      <c r="H29" s="41"/>
      <c r="I29" s="41"/>
      <c r="J29" s="41"/>
      <c r="K29" s="41"/>
      <c r="L29" s="285">
        <v>0.21</v>
      </c>
      <c r="M29" s="284"/>
      <c r="N29" s="284"/>
      <c r="O29" s="284"/>
      <c r="P29" s="284"/>
      <c r="Q29" s="41"/>
      <c r="R29" s="41"/>
      <c r="S29" s="41"/>
      <c r="T29" s="41"/>
      <c r="U29" s="41"/>
      <c r="V29" s="41"/>
      <c r="W29" s="283">
        <f>ROUND(AZ94,2)</f>
        <v>0</v>
      </c>
      <c r="X29" s="284"/>
      <c r="Y29" s="284"/>
      <c r="Z29" s="284"/>
      <c r="AA29" s="284"/>
      <c r="AB29" s="284"/>
      <c r="AC29" s="284"/>
      <c r="AD29" s="284"/>
      <c r="AE29" s="284"/>
      <c r="AF29" s="41"/>
      <c r="AG29" s="41"/>
      <c r="AH29" s="41"/>
      <c r="AI29" s="41"/>
      <c r="AJ29" s="41"/>
      <c r="AK29" s="283">
        <f>ROUND(AV94,2)</f>
        <v>0</v>
      </c>
      <c r="AL29" s="284"/>
      <c r="AM29" s="284"/>
      <c r="AN29" s="284"/>
      <c r="AO29" s="284"/>
      <c r="AP29" s="41"/>
      <c r="AQ29" s="41"/>
      <c r="AR29" s="42"/>
      <c r="BE29" s="273"/>
    </row>
    <row r="30" spans="2:57" s="3" customFormat="1" ht="14.45" customHeight="1">
      <c r="B30" s="40"/>
      <c r="C30" s="41"/>
      <c r="D30" s="41"/>
      <c r="E30" s="41"/>
      <c r="F30" s="29" t="s">
        <v>37</v>
      </c>
      <c r="G30" s="41"/>
      <c r="H30" s="41"/>
      <c r="I30" s="41"/>
      <c r="J30" s="41"/>
      <c r="K30" s="41"/>
      <c r="L30" s="285">
        <v>0.12</v>
      </c>
      <c r="M30" s="284"/>
      <c r="N30" s="284"/>
      <c r="O30" s="284"/>
      <c r="P30" s="284"/>
      <c r="Q30" s="41"/>
      <c r="R30" s="41"/>
      <c r="S30" s="41"/>
      <c r="T30" s="41"/>
      <c r="U30" s="41"/>
      <c r="V30" s="41"/>
      <c r="W30" s="283">
        <f>ROUND(BA94,2)</f>
        <v>0</v>
      </c>
      <c r="X30" s="284"/>
      <c r="Y30" s="284"/>
      <c r="Z30" s="284"/>
      <c r="AA30" s="284"/>
      <c r="AB30" s="284"/>
      <c r="AC30" s="284"/>
      <c r="AD30" s="284"/>
      <c r="AE30" s="284"/>
      <c r="AF30" s="41"/>
      <c r="AG30" s="41"/>
      <c r="AH30" s="41"/>
      <c r="AI30" s="41"/>
      <c r="AJ30" s="41"/>
      <c r="AK30" s="283">
        <f>ROUND(AW94,2)</f>
        <v>0</v>
      </c>
      <c r="AL30" s="284"/>
      <c r="AM30" s="284"/>
      <c r="AN30" s="284"/>
      <c r="AO30" s="284"/>
      <c r="AP30" s="41"/>
      <c r="AQ30" s="41"/>
      <c r="AR30" s="42"/>
      <c r="BE30" s="273"/>
    </row>
    <row r="31" spans="2:57" s="3" customFormat="1" ht="14.45" customHeight="1" hidden="1">
      <c r="B31" s="40"/>
      <c r="C31" s="41"/>
      <c r="D31" s="41"/>
      <c r="E31" s="41"/>
      <c r="F31" s="29" t="s">
        <v>38</v>
      </c>
      <c r="G31" s="41"/>
      <c r="H31" s="41"/>
      <c r="I31" s="41"/>
      <c r="J31" s="41"/>
      <c r="K31" s="41"/>
      <c r="L31" s="285">
        <v>0.21</v>
      </c>
      <c r="M31" s="284"/>
      <c r="N31" s="284"/>
      <c r="O31" s="284"/>
      <c r="P31" s="284"/>
      <c r="Q31" s="41"/>
      <c r="R31" s="41"/>
      <c r="S31" s="41"/>
      <c r="T31" s="41"/>
      <c r="U31" s="41"/>
      <c r="V31" s="41"/>
      <c r="W31" s="283">
        <f>ROUND(BB94,2)</f>
        <v>0</v>
      </c>
      <c r="X31" s="284"/>
      <c r="Y31" s="284"/>
      <c r="Z31" s="284"/>
      <c r="AA31" s="284"/>
      <c r="AB31" s="284"/>
      <c r="AC31" s="284"/>
      <c r="AD31" s="284"/>
      <c r="AE31" s="284"/>
      <c r="AF31" s="41"/>
      <c r="AG31" s="41"/>
      <c r="AH31" s="41"/>
      <c r="AI31" s="41"/>
      <c r="AJ31" s="41"/>
      <c r="AK31" s="283">
        <v>0</v>
      </c>
      <c r="AL31" s="284"/>
      <c r="AM31" s="284"/>
      <c r="AN31" s="284"/>
      <c r="AO31" s="284"/>
      <c r="AP31" s="41"/>
      <c r="AQ31" s="41"/>
      <c r="AR31" s="42"/>
      <c r="BE31" s="273"/>
    </row>
    <row r="32" spans="2:57" s="3" customFormat="1" ht="14.45" customHeight="1" hidden="1">
      <c r="B32" s="40"/>
      <c r="C32" s="41"/>
      <c r="D32" s="41"/>
      <c r="E32" s="41"/>
      <c r="F32" s="29" t="s">
        <v>39</v>
      </c>
      <c r="G32" s="41"/>
      <c r="H32" s="41"/>
      <c r="I32" s="41"/>
      <c r="J32" s="41"/>
      <c r="K32" s="41"/>
      <c r="L32" s="285">
        <v>0.12</v>
      </c>
      <c r="M32" s="284"/>
      <c r="N32" s="284"/>
      <c r="O32" s="284"/>
      <c r="P32" s="284"/>
      <c r="Q32" s="41"/>
      <c r="R32" s="41"/>
      <c r="S32" s="41"/>
      <c r="T32" s="41"/>
      <c r="U32" s="41"/>
      <c r="V32" s="41"/>
      <c r="W32" s="283">
        <f>ROUND(BC94,2)</f>
        <v>0</v>
      </c>
      <c r="X32" s="284"/>
      <c r="Y32" s="284"/>
      <c r="Z32" s="284"/>
      <c r="AA32" s="284"/>
      <c r="AB32" s="284"/>
      <c r="AC32" s="284"/>
      <c r="AD32" s="284"/>
      <c r="AE32" s="284"/>
      <c r="AF32" s="41"/>
      <c r="AG32" s="41"/>
      <c r="AH32" s="41"/>
      <c r="AI32" s="41"/>
      <c r="AJ32" s="41"/>
      <c r="AK32" s="283">
        <v>0</v>
      </c>
      <c r="AL32" s="284"/>
      <c r="AM32" s="284"/>
      <c r="AN32" s="284"/>
      <c r="AO32" s="284"/>
      <c r="AP32" s="41"/>
      <c r="AQ32" s="41"/>
      <c r="AR32" s="42"/>
      <c r="BE32" s="273"/>
    </row>
    <row r="33" spans="2:57" s="3" customFormat="1" ht="14.45" customHeight="1" hidden="1">
      <c r="B33" s="40"/>
      <c r="C33" s="41"/>
      <c r="D33" s="41"/>
      <c r="E33" s="41"/>
      <c r="F33" s="29" t="s">
        <v>40</v>
      </c>
      <c r="G33" s="41"/>
      <c r="H33" s="41"/>
      <c r="I33" s="41"/>
      <c r="J33" s="41"/>
      <c r="K33" s="41"/>
      <c r="L33" s="285">
        <v>0</v>
      </c>
      <c r="M33" s="284"/>
      <c r="N33" s="284"/>
      <c r="O33" s="284"/>
      <c r="P33" s="284"/>
      <c r="Q33" s="41"/>
      <c r="R33" s="41"/>
      <c r="S33" s="41"/>
      <c r="T33" s="41"/>
      <c r="U33" s="41"/>
      <c r="V33" s="41"/>
      <c r="W33" s="283">
        <f>ROUND(BD94,2)</f>
        <v>0</v>
      </c>
      <c r="X33" s="284"/>
      <c r="Y33" s="284"/>
      <c r="Z33" s="284"/>
      <c r="AA33" s="284"/>
      <c r="AB33" s="284"/>
      <c r="AC33" s="284"/>
      <c r="AD33" s="284"/>
      <c r="AE33" s="284"/>
      <c r="AF33" s="41"/>
      <c r="AG33" s="41"/>
      <c r="AH33" s="41"/>
      <c r="AI33" s="41"/>
      <c r="AJ33" s="41"/>
      <c r="AK33" s="283">
        <v>0</v>
      </c>
      <c r="AL33" s="284"/>
      <c r="AM33" s="284"/>
      <c r="AN33" s="284"/>
      <c r="AO33" s="284"/>
      <c r="AP33" s="41"/>
      <c r="AQ33" s="41"/>
      <c r="AR33" s="42"/>
      <c r="BE33" s="273"/>
    </row>
    <row r="34" spans="1:57" s="2" customFormat="1" ht="6.95" customHeight="1">
      <c r="A34" s="34"/>
      <c r="B34" s="35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9"/>
      <c r="BE34" s="272"/>
    </row>
    <row r="35" spans="1:57" s="2" customFormat="1" ht="25.9" customHeight="1">
      <c r="A35" s="34"/>
      <c r="B35" s="35"/>
      <c r="C35" s="43"/>
      <c r="D35" s="44" t="s">
        <v>41</v>
      </c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6" t="s">
        <v>42</v>
      </c>
      <c r="U35" s="45"/>
      <c r="V35" s="45"/>
      <c r="W35" s="45"/>
      <c r="X35" s="289" t="s">
        <v>43</v>
      </c>
      <c r="Y35" s="287"/>
      <c r="Z35" s="287"/>
      <c r="AA35" s="287"/>
      <c r="AB35" s="287"/>
      <c r="AC35" s="45"/>
      <c r="AD35" s="45"/>
      <c r="AE35" s="45"/>
      <c r="AF35" s="45"/>
      <c r="AG35" s="45"/>
      <c r="AH35" s="45"/>
      <c r="AI35" s="45"/>
      <c r="AJ35" s="45"/>
      <c r="AK35" s="286">
        <f>SUM(AK26:AK33)</f>
        <v>0</v>
      </c>
      <c r="AL35" s="287"/>
      <c r="AM35" s="287"/>
      <c r="AN35" s="287"/>
      <c r="AO35" s="288"/>
      <c r="AP35" s="43"/>
      <c r="AQ35" s="43"/>
      <c r="AR35" s="39"/>
      <c r="BE35" s="34"/>
    </row>
    <row r="36" spans="1:57" s="2" customFormat="1" ht="6.95" customHeight="1">
      <c r="A36" s="34"/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9"/>
      <c r="BE36" s="34"/>
    </row>
    <row r="37" spans="1:57" s="2" customFormat="1" ht="14.45" customHeight="1">
      <c r="A37" s="34"/>
      <c r="B37" s="35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9"/>
      <c r="BE37" s="34"/>
    </row>
    <row r="38" spans="2:44" s="1" customFormat="1" ht="14.45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pans="2:44" s="1" customFormat="1" ht="14.45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pans="2:44" s="1" customFormat="1" ht="14.45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pans="2:44" s="1" customFormat="1" ht="14.45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2:44" s="1" customFormat="1" ht="14.45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2:44" s="1" customFormat="1" ht="14.45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2:44" s="1" customFormat="1" ht="14.45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2:44" s="1" customFormat="1" ht="14.45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2:44" s="1" customFormat="1" ht="14.45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2:44" s="1" customFormat="1" ht="14.45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2:44" s="1" customFormat="1" ht="14.45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2:44" s="2" customFormat="1" ht="14.45" customHeight="1">
      <c r="B49" s="47"/>
      <c r="C49" s="48"/>
      <c r="D49" s="49" t="s">
        <v>44</v>
      </c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49" t="s">
        <v>45</v>
      </c>
      <c r="AI49" s="50"/>
      <c r="AJ49" s="50"/>
      <c r="AK49" s="50"/>
      <c r="AL49" s="50"/>
      <c r="AM49" s="50"/>
      <c r="AN49" s="50"/>
      <c r="AO49" s="50"/>
      <c r="AP49" s="48"/>
      <c r="AQ49" s="48"/>
      <c r="AR49" s="51"/>
    </row>
    <row r="50" spans="2:44" ht="11.25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2:44" ht="11.25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2:44" ht="11.25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2:44" ht="11.25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2:44" ht="11.25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2:44" ht="11.25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2:44" ht="11.25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2:44" ht="11.25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2:44" ht="11.25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2:44" ht="11.25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1:57" s="2" customFormat="1" ht="12.75">
      <c r="A60" s="34"/>
      <c r="B60" s="35"/>
      <c r="C60" s="36"/>
      <c r="D60" s="52" t="s">
        <v>46</v>
      </c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52" t="s">
        <v>47</v>
      </c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52" t="s">
        <v>46</v>
      </c>
      <c r="AI60" s="38"/>
      <c r="AJ60" s="38"/>
      <c r="AK60" s="38"/>
      <c r="AL60" s="38"/>
      <c r="AM60" s="52" t="s">
        <v>47</v>
      </c>
      <c r="AN60" s="38"/>
      <c r="AO60" s="38"/>
      <c r="AP60" s="36"/>
      <c r="AQ60" s="36"/>
      <c r="AR60" s="39"/>
      <c r="BE60" s="34"/>
    </row>
    <row r="61" spans="2:44" ht="11.25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2:44" ht="11.25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2:44" ht="11.25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1:57" s="2" customFormat="1" ht="12.75">
      <c r="A64" s="34"/>
      <c r="B64" s="35"/>
      <c r="C64" s="36"/>
      <c r="D64" s="49" t="s">
        <v>48</v>
      </c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49" t="s">
        <v>49</v>
      </c>
      <c r="AI64" s="53"/>
      <c r="AJ64" s="53"/>
      <c r="AK64" s="53"/>
      <c r="AL64" s="53"/>
      <c r="AM64" s="53"/>
      <c r="AN64" s="53"/>
      <c r="AO64" s="53"/>
      <c r="AP64" s="36"/>
      <c r="AQ64" s="36"/>
      <c r="AR64" s="39"/>
      <c r="BE64" s="34"/>
    </row>
    <row r="65" spans="2:44" ht="11.25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2:44" ht="11.25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2:44" ht="11.25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2:44" ht="11.25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2:44" ht="11.25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2:44" ht="11.25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2:44" ht="11.25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2:44" ht="11.25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2:44" ht="11.25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2:44" ht="11.25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1:57" s="2" customFormat="1" ht="12.75">
      <c r="A75" s="34"/>
      <c r="B75" s="35"/>
      <c r="C75" s="36"/>
      <c r="D75" s="52" t="s">
        <v>46</v>
      </c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52" t="s">
        <v>47</v>
      </c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52" t="s">
        <v>46</v>
      </c>
      <c r="AI75" s="38"/>
      <c r="AJ75" s="38"/>
      <c r="AK75" s="38"/>
      <c r="AL75" s="38"/>
      <c r="AM75" s="52" t="s">
        <v>47</v>
      </c>
      <c r="AN75" s="38"/>
      <c r="AO75" s="38"/>
      <c r="AP75" s="36"/>
      <c r="AQ75" s="36"/>
      <c r="AR75" s="39"/>
      <c r="BE75" s="34"/>
    </row>
    <row r="76" spans="1:57" s="2" customFormat="1" ht="11.25">
      <c r="A76" s="34"/>
      <c r="B76" s="35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9"/>
      <c r="BE76" s="34"/>
    </row>
    <row r="77" spans="1:57" s="2" customFormat="1" ht="6.95" customHeight="1">
      <c r="A77" s="34"/>
      <c r="B77" s="54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39"/>
      <c r="BE77" s="34"/>
    </row>
    <row r="81" spans="1:57" s="2" customFormat="1" ht="6.95" customHeight="1">
      <c r="A81" s="34"/>
      <c r="B81" s="56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N81" s="57"/>
      <c r="AO81" s="57"/>
      <c r="AP81" s="57"/>
      <c r="AQ81" s="57"/>
      <c r="AR81" s="39"/>
      <c r="BE81" s="34"/>
    </row>
    <row r="82" spans="1:57" s="2" customFormat="1" ht="24.95" customHeight="1">
      <c r="A82" s="34"/>
      <c r="B82" s="35"/>
      <c r="C82" s="23" t="s">
        <v>50</v>
      </c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9"/>
      <c r="BE82" s="34"/>
    </row>
    <row r="83" spans="1:57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9"/>
      <c r="BE83" s="34"/>
    </row>
    <row r="84" spans="2:44" s="4" customFormat="1" ht="12" customHeight="1">
      <c r="B84" s="58"/>
      <c r="C84" s="29" t="s">
        <v>12</v>
      </c>
      <c r="D84" s="59"/>
      <c r="E84" s="59"/>
      <c r="F84" s="59"/>
      <c r="G84" s="59"/>
      <c r="H84" s="59"/>
      <c r="I84" s="59"/>
      <c r="J84" s="59"/>
      <c r="K84" s="59"/>
      <c r="L84" s="59" t="str">
        <f>K5</f>
        <v>2024-03</v>
      </c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59"/>
      <c r="AK84" s="59"/>
      <c r="AL84" s="59"/>
      <c r="AM84" s="59"/>
      <c r="AN84" s="59"/>
      <c r="AO84" s="59"/>
      <c r="AP84" s="59"/>
      <c r="AQ84" s="59"/>
      <c r="AR84" s="60"/>
    </row>
    <row r="85" spans="2:44" s="5" customFormat="1" ht="36.95" customHeight="1">
      <c r="B85" s="61"/>
      <c r="C85" s="62" t="s">
        <v>15</v>
      </c>
      <c r="D85" s="63"/>
      <c r="E85" s="63"/>
      <c r="F85" s="63"/>
      <c r="G85" s="63"/>
      <c r="H85" s="63"/>
      <c r="I85" s="63"/>
      <c r="J85" s="63"/>
      <c r="K85" s="63"/>
      <c r="L85" s="250" t="str">
        <f>K6</f>
        <v>Šlejnická 5, Praha 6</v>
      </c>
      <c r="M85" s="251"/>
      <c r="N85" s="251"/>
      <c r="O85" s="251"/>
      <c r="P85" s="251"/>
      <c r="Q85" s="251"/>
      <c r="R85" s="251"/>
      <c r="S85" s="251"/>
      <c r="T85" s="251"/>
      <c r="U85" s="251"/>
      <c r="V85" s="251"/>
      <c r="W85" s="251"/>
      <c r="X85" s="251"/>
      <c r="Y85" s="251"/>
      <c r="Z85" s="251"/>
      <c r="AA85" s="251"/>
      <c r="AB85" s="251"/>
      <c r="AC85" s="251"/>
      <c r="AD85" s="251"/>
      <c r="AE85" s="251"/>
      <c r="AF85" s="251"/>
      <c r="AG85" s="251"/>
      <c r="AH85" s="251"/>
      <c r="AI85" s="251"/>
      <c r="AJ85" s="251"/>
      <c r="AK85" s="63"/>
      <c r="AL85" s="63"/>
      <c r="AM85" s="63"/>
      <c r="AN85" s="63"/>
      <c r="AO85" s="63"/>
      <c r="AP85" s="63"/>
      <c r="AQ85" s="63"/>
      <c r="AR85" s="64"/>
    </row>
    <row r="86" spans="1:57" s="2" customFormat="1" ht="6.95" customHeight="1">
      <c r="A86" s="34"/>
      <c r="B86" s="35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9"/>
      <c r="BE86" s="34"/>
    </row>
    <row r="87" spans="1:57" s="2" customFormat="1" ht="12" customHeight="1">
      <c r="A87" s="34"/>
      <c r="B87" s="35"/>
      <c r="C87" s="29" t="s">
        <v>19</v>
      </c>
      <c r="D87" s="36"/>
      <c r="E87" s="36"/>
      <c r="F87" s="36"/>
      <c r="G87" s="36"/>
      <c r="H87" s="36"/>
      <c r="I87" s="36"/>
      <c r="J87" s="36"/>
      <c r="K87" s="36"/>
      <c r="L87" s="65" t="str">
        <f>IF(K8="","",K8)</f>
        <v xml:space="preserve"> </v>
      </c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29" t="s">
        <v>21</v>
      </c>
      <c r="AJ87" s="36"/>
      <c r="AK87" s="36"/>
      <c r="AL87" s="36"/>
      <c r="AM87" s="252">
        <f>IF(AN8="","",AN8)</f>
        <v>45335</v>
      </c>
      <c r="AN87" s="252"/>
      <c r="AO87" s="36"/>
      <c r="AP87" s="36"/>
      <c r="AQ87" s="36"/>
      <c r="AR87" s="39"/>
      <c r="BE87" s="34"/>
    </row>
    <row r="88" spans="1:57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9"/>
      <c r="BE88" s="34"/>
    </row>
    <row r="89" spans="1:57" s="2" customFormat="1" ht="15.2" customHeight="1">
      <c r="A89" s="34"/>
      <c r="B89" s="35"/>
      <c r="C89" s="29" t="s">
        <v>22</v>
      </c>
      <c r="D89" s="36"/>
      <c r="E89" s="36"/>
      <c r="F89" s="36"/>
      <c r="G89" s="36"/>
      <c r="H89" s="36"/>
      <c r="I89" s="36"/>
      <c r="J89" s="36"/>
      <c r="K89" s="36"/>
      <c r="L89" s="59" t="str">
        <f>IF(E11="","",E11)</f>
        <v xml:space="preserve"> </v>
      </c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29" t="s">
        <v>27</v>
      </c>
      <c r="AJ89" s="36"/>
      <c r="AK89" s="36"/>
      <c r="AL89" s="36"/>
      <c r="AM89" s="253" t="str">
        <f>IF(E17="","",E17)</f>
        <v xml:space="preserve"> </v>
      </c>
      <c r="AN89" s="254"/>
      <c r="AO89" s="254"/>
      <c r="AP89" s="254"/>
      <c r="AQ89" s="36"/>
      <c r="AR89" s="39"/>
      <c r="AS89" s="255" t="s">
        <v>51</v>
      </c>
      <c r="AT89" s="256"/>
      <c r="AU89" s="67"/>
      <c r="AV89" s="67"/>
      <c r="AW89" s="67"/>
      <c r="AX89" s="67"/>
      <c r="AY89" s="67"/>
      <c r="AZ89" s="67"/>
      <c r="BA89" s="67"/>
      <c r="BB89" s="67"/>
      <c r="BC89" s="67"/>
      <c r="BD89" s="68"/>
      <c r="BE89" s="34"/>
    </row>
    <row r="90" spans="1:57" s="2" customFormat="1" ht="15.2" customHeight="1">
      <c r="A90" s="34"/>
      <c r="B90" s="35"/>
      <c r="C90" s="29" t="s">
        <v>25</v>
      </c>
      <c r="D90" s="36"/>
      <c r="E90" s="36"/>
      <c r="F90" s="36"/>
      <c r="G90" s="36"/>
      <c r="H90" s="36"/>
      <c r="I90" s="36"/>
      <c r="J90" s="36"/>
      <c r="K90" s="36"/>
      <c r="L90" s="59" t="str">
        <f>IF(E14="Vyplň údaj","",E14)</f>
        <v/>
      </c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29" t="s">
        <v>28</v>
      </c>
      <c r="AJ90" s="36"/>
      <c r="AK90" s="36"/>
      <c r="AL90" s="36"/>
      <c r="AM90" s="253" t="str">
        <f>IF(E20="","",E20)</f>
        <v xml:space="preserve"> </v>
      </c>
      <c r="AN90" s="254"/>
      <c r="AO90" s="254"/>
      <c r="AP90" s="254"/>
      <c r="AQ90" s="36"/>
      <c r="AR90" s="39"/>
      <c r="AS90" s="257"/>
      <c r="AT90" s="258"/>
      <c r="AU90" s="69"/>
      <c r="AV90" s="69"/>
      <c r="AW90" s="69"/>
      <c r="AX90" s="69"/>
      <c r="AY90" s="69"/>
      <c r="AZ90" s="69"/>
      <c r="BA90" s="69"/>
      <c r="BB90" s="69"/>
      <c r="BC90" s="69"/>
      <c r="BD90" s="70"/>
      <c r="BE90" s="34"/>
    </row>
    <row r="91" spans="1:57" s="2" customFormat="1" ht="10.9" customHeight="1">
      <c r="A91" s="34"/>
      <c r="B91" s="35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9"/>
      <c r="AS91" s="259"/>
      <c r="AT91" s="260"/>
      <c r="AU91" s="71"/>
      <c r="AV91" s="71"/>
      <c r="AW91" s="71"/>
      <c r="AX91" s="71"/>
      <c r="AY91" s="71"/>
      <c r="AZ91" s="71"/>
      <c r="BA91" s="71"/>
      <c r="BB91" s="71"/>
      <c r="BC91" s="71"/>
      <c r="BD91" s="72"/>
      <c r="BE91" s="34"/>
    </row>
    <row r="92" spans="1:57" s="2" customFormat="1" ht="29.25" customHeight="1">
      <c r="A92" s="34"/>
      <c r="B92" s="35"/>
      <c r="C92" s="261" t="s">
        <v>52</v>
      </c>
      <c r="D92" s="262"/>
      <c r="E92" s="262"/>
      <c r="F92" s="262"/>
      <c r="G92" s="262"/>
      <c r="H92" s="73"/>
      <c r="I92" s="264" t="s">
        <v>53</v>
      </c>
      <c r="J92" s="262"/>
      <c r="K92" s="262"/>
      <c r="L92" s="262"/>
      <c r="M92" s="262"/>
      <c r="N92" s="262"/>
      <c r="O92" s="262"/>
      <c r="P92" s="262"/>
      <c r="Q92" s="262"/>
      <c r="R92" s="262"/>
      <c r="S92" s="262"/>
      <c r="T92" s="262"/>
      <c r="U92" s="262"/>
      <c r="V92" s="262"/>
      <c r="W92" s="262"/>
      <c r="X92" s="262"/>
      <c r="Y92" s="262"/>
      <c r="Z92" s="262"/>
      <c r="AA92" s="262"/>
      <c r="AB92" s="262"/>
      <c r="AC92" s="262"/>
      <c r="AD92" s="262"/>
      <c r="AE92" s="262"/>
      <c r="AF92" s="262"/>
      <c r="AG92" s="263" t="s">
        <v>54</v>
      </c>
      <c r="AH92" s="262"/>
      <c r="AI92" s="262"/>
      <c r="AJ92" s="262"/>
      <c r="AK92" s="262"/>
      <c r="AL92" s="262"/>
      <c r="AM92" s="262"/>
      <c r="AN92" s="264" t="s">
        <v>55</v>
      </c>
      <c r="AO92" s="262"/>
      <c r="AP92" s="265"/>
      <c r="AQ92" s="74" t="s">
        <v>56</v>
      </c>
      <c r="AR92" s="39"/>
      <c r="AS92" s="75" t="s">
        <v>57</v>
      </c>
      <c r="AT92" s="76" t="s">
        <v>58</v>
      </c>
      <c r="AU92" s="76" t="s">
        <v>59</v>
      </c>
      <c r="AV92" s="76" t="s">
        <v>60</v>
      </c>
      <c r="AW92" s="76" t="s">
        <v>61</v>
      </c>
      <c r="AX92" s="76" t="s">
        <v>62</v>
      </c>
      <c r="AY92" s="76" t="s">
        <v>63</v>
      </c>
      <c r="AZ92" s="76" t="s">
        <v>64</v>
      </c>
      <c r="BA92" s="76" t="s">
        <v>65</v>
      </c>
      <c r="BB92" s="76" t="s">
        <v>66</v>
      </c>
      <c r="BC92" s="76" t="s">
        <v>67</v>
      </c>
      <c r="BD92" s="77" t="s">
        <v>68</v>
      </c>
      <c r="BE92" s="34"/>
    </row>
    <row r="93" spans="1:57" s="2" customFormat="1" ht="10.9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9"/>
      <c r="AS93" s="78"/>
      <c r="AT93" s="79"/>
      <c r="AU93" s="79"/>
      <c r="AV93" s="79"/>
      <c r="AW93" s="79"/>
      <c r="AX93" s="79"/>
      <c r="AY93" s="79"/>
      <c r="AZ93" s="79"/>
      <c r="BA93" s="79"/>
      <c r="BB93" s="79"/>
      <c r="BC93" s="79"/>
      <c r="BD93" s="80"/>
      <c r="BE93" s="34"/>
    </row>
    <row r="94" spans="2:90" s="6" customFormat="1" ht="32.45" customHeight="1">
      <c r="B94" s="81"/>
      <c r="C94" s="82" t="s">
        <v>69</v>
      </c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3"/>
      <c r="AG94" s="269">
        <f>ROUND(SUM(AG95:AG100),2)</f>
        <v>0</v>
      </c>
      <c r="AH94" s="269"/>
      <c r="AI94" s="269"/>
      <c r="AJ94" s="269"/>
      <c r="AK94" s="269"/>
      <c r="AL94" s="269"/>
      <c r="AM94" s="269"/>
      <c r="AN94" s="270">
        <f aca="true" t="shared" si="0" ref="AN94:AN100">SUM(AG94,AT94)</f>
        <v>0</v>
      </c>
      <c r="AO94" s="270"/>
      <c r="AP94" s="270"/>
      <c r="AQ94" s="85" t="s">
        <v>0</v>
      </c>
      <c r="AR94" s="86"/>
      <c r="AS94" s="87">
        <f>ROUND(SUM(AS95:AS100),2)</f>
        <v>0</v>
      </c>
      <c r="AT94" s="88">
        <f aca="true" t="shared" si="1" ref="AT94:AT100">ROUND(SUM(AV94:AW94),2)</f>
        <v>0</v>
      </c>
      <c r="AU94" s="89">
        <f>ROUND(SUM(AU95:AU100),5)</f>
        <v>0</v>
      </c>
      <c r="AV94" s="88">
        <f>ROUND(AZ94*L29,2)</f>
        <v>0</v>
      </c>
      <c r="AW94" s="88">
        <f>ROUND(BA94*L30,2)</f>
        <v>0</v>
      </c>
      <c r="AX94" s="88">
        <f>ROUND(BB94*L29,2)</f>
        <v>0</v>
      </c>
      <c r="AY94" s="88">
        <f>ROUND(BC94*L30,2)</f>
        <v>0</v>
      </c>
      <c r="AZ94" s="88">
        <f>ROUND(SUM(AZ95:AZ100),2)</f>
        <v>0</v>
      </c>
      <c r="BA94" s="88">
        <f>ROUND(SUM(BA95:BA100),2)</f>
        <v>0</v>
      </c>
      <c r="BB94" s="88">
        <f>ROUND(SUM(BB95:BB100),2)</f>
        <v>0</v>
      </c>
      <c r="BC94" s="88">
        <f>ROUND(SUM(BC95:BC100),2)</f>
        <v>0</v>
      </c>
      <c r="BD94" s="90">
        <f>ROUND(SUM(BD95:BD100),2)</f>
        <v>0</v>
      </c>
      <c r="BS94" s="91" t="s">
        <v>70</v>
      </c>
      <c r="BT94" s="91" t="s">
        <v>71</v>
      </c>
      <c r="BU94" s="92" t="s">
        <v>72</v>
      </c>
      <c r="BV94" s="91" t="s">
        <v>73</v>
      </c>
      <c r="BW94" s="91" t="s">
        <v>4</v>
      </c>
      <c r="BX94" s="91" t="s">
        <v>74</v>
      </c>
      <c r="CL94" s="91" t="s">
        <v>0</v>
      </c>
    </row>
    <row r="95" spans="1:91" s="7" customFormat="1" ht="16.5" customHeight="1">
      <c r="A95" s="93" t="s">
        <v>75</v>
      </c>
      <c r="B95" s="94"/>
      <c r="C95" s="95"/>
      <c r="D95" s="266" t="s">
        <v>76</v>
      </c>
      <c r="E95" s="266"/>
      <c r="F95" s="266"/>
      <c r="G95" s="266"/>
      <c r="H95" s="266"/>
      <c r="I95" s="96"/>
      <c r="J95" s="266" t="s">
        <v>77</v>
      </c>
      <c r="K95" s="266"/>
      <c r="L95" s="266"/>
      <c r="M95" s="266"/>
      <c r="N95" s="266"/>
      <c r="O95" s="266"/>
      <c r="P95" s="266"/>
      <c r="Q95" s="266"/>
      <c r="R95" s="266"/>
      <c r="S95" s="266"/>
      <c r="T95" s="266"/>
      <c r="U95" s="266"/>
      <c r="V95" s="266"/>
      <c r="W95" s="266"/>
      <c r="X95" s="266"/>
      <c r="Y95" s="266"/>
      <c r="Z95" s="266"/>
      <c r="AA95" s="266"/>
      <c r="AB95" s="266"/>
      <c r="AC95" s="266"/>
      <c r="AD95" s="266"/>
      <c r="AE95" s="266"/>
      <c r="AF95" s="266"/>
      <c r="AG95" s="267">
        <f>'03 - Oprava bytu č. 102'!J30</f>
        <v>0</v>
      </c>
      <c r="AH95" s="268"/>
      <c r="AI95" s="268"/>
      <c r="AJ95" s="268"/>
      <c r="AK95" s="268"/>
      <c r="AL95" s="268"/>
      <c r="AM95" s="268"/>
      <c r="AN95" s="267">
        <f t="shared" si="0"/>
        <v>0</v>
      </c>
      <c r="AO95" s="268"/>
      <c r="AP95" s="268"/>
      <c r="AQ95" s="97" t="s">
        <v>78</v>
      </c>
      <c r="AR95" s="98"/>
      <c r="AS95" s="99">
        <v>0</v>
      </c>
      <c r="AT95" s="100">
        <f t="shared" si="1"/>
        <v>0</v>
      </c>
      <c r="AU95" s="101">
        <f>'03 - Oprava bytu č. 102'!P128</f>
        <v>0</v>
      </c>
      <c r="AV95" s="100">
        <f>'03 - Oprava bytu č. 102'!J33</f>
        <v>0</v>
      </c>
      <c r="AW95" s="100">
        <f>'03 - Oprava bytu č. 102'!J34</f>
        <v>0</v>
      </c>
      <c r="AX95" s="100">
        <f>'03 - Oprava bytu č. 102'!J35</f>
        <v>0</v>
      </c>
      <c r="AY95" s="100">
        <f>'03 - Oprava bytu č. 102'!J36</f>
        <v>0</v>
      </c>
      <c r="AZ95" s="100">
        <f>'03 - Oprava bytu č. 102'!F33</f>
        <v>0</v>
      </c>
      <c r="BA95" s="100">
        <f>'03 - Oprava bytu č. 102'!F34</f>
        <v>0</v>
      </c>
      <c r="BB95" s="100">
        <f>'03 - Oprava bytu č. 102'!F35</f>
        <v>0</v>
      </c>
      <c r="BC95" s="100">
        <f>'03 - Oprava bytu č. 102'!F36</f>
        <v>0</v>
      </c>
      <c r="BD95" s="102">
        <f>'03 - Oprava bytu č. 102'!F37</f>
        <v>0</v>
      </c>
      <c r="BT95" s="103" t="s">
        <v>79</v>
      </c>
      <c r="BV95" s="103" t="s">
        <v>73</v>
      </c>
      <c r="BW95" s="103" t="s">
        <v>80</v>
      </c>
      <c r="BX95" s="103" t="s">
        <v>4</v>
      </c>
      <c r="CL95" s="103" t="s">
        <v>0</v>
      </c>
      <c r="CM95" s="103" t="s">
        <v>81</v>
      </c>
    </row>
    <row r="96" spans="1:91" s="7" customFormat="1" ht="16.5" customHeight="1">
      <c r="A96" s="93" t="s">
        <v>75</v>
      </c>
      <c r="B96" s="94"/>
      <c r="C96" s="95"/>
      <c r="D96" s="266" t="s">
        <v>82</v>
      </c>
      <c r="E96" s="266"/>
      <c r="F96" s="266"/>
      <c r="G96" s="266"/>
      <c r="H96" s="266"/>
      <c r="I96" s="96"/>
      <c r="J96" s="266" t="s">
        <v>83</v>
      </c>
      <c r="K96" s="266"/>
      <c r="L96" s="266"/>
      <c r="M96" s="266"/>
      <c r="N96" s="266"/>
      <c r="O96" s="266"/>
      <c r="P96" s="266"/>
      <c r="Q96" s="266"/>
      <c r="R96" s="266"/>
      <c r="S96" s="266"/>
      <c r="T96" s="266"/>
      <c r="U96" s="266"/>
      <c r="V96" s="266"/>
      <c r="W96" s="266"/>
      <c r="X96" s="266"/>
      <c r="Y96" s="266"/>
      <c r="Z96" s="266"/>
      <c r="AA96" s="266"/>
      <c r="AB96" s="266"/>
      <c r="AC96" s="266"/>
      <c r="AD96" s="266"/>
      <c r="AE96" s="266"/>
      <c r="AF96" s="266"/>
      <c r="AG96" s="267">
        <f>'04 - Oprava bytu č. 506'!J30</f>
        <v>0</v>
      </c>
      <c r="AH96" s="268"/>
      <c r="AI96" s="268"/>
      <c r="AJ96" s="268"/>
      <c r="AK96" s="268"/>
      <c r="AL96" s="268"/>
      <c r="AM96" s="268"/>
      <c r="AN96" s="267">
        <f t="shared" si="0"/>
        <v>0</v>
      </c>
      <c r="AO96" s="268"/>
      <c r="AP96" s="268"/>
      <c r="AQ96" s="97" t="s">
        <v>78</v>
      </c>
      <c r="AR96" s="98"/>
      <c r="AS96" s="99">
        <v>0</v>
      </c>
      <c r="AT96" s="100">
        <f t="shared" si="1"/>
        <v>0</v>
      </c>
      <c r="AU96" s="101">
        <f>'04 - Oprava bytu č. 506'!P128</f>
        <v>0</v>
      </c>
      <c r="AV96" s="100">
        <f>'04 - Oprava bytu č. 506'!J33</f>
        <v>0</v>
      </c>
      <c r="AW96" s="100">
        <f>'04 - Oprava bytu č. 506'!J34</f>
        <v>0</v>
      </c>
      <c r="AX96" s="100">
        <f>'04 - Oprava bytu č. 506'!J35</f>
        <v>0</v>
      </c>
      <c r="AY96" s="100">
        <f>'04 - Oprava bytu č. 506'!J36</f>
        <v>0</v>
      </c>
      <c r="AZ96" s="100">
        <f>'04 - Oprava bytu č. 506'!F33</f>
        <v>0</v>
      </c>
      <c r="BA96" s="100">
        <f>'04 - Oprava bytu č. 506'!F34</f>
        <v>0</v>
      </c>
      <c r="BB96" s="100">
        <f>'04 - Oprava bytu č. 506'!F35</f>
        <v>0</v>
      </c>
      <c r="BC96" s="100">
        <f>'04 - Oprava bytu č. 506'!F36</f>
        <v>0</v>
      </c>
      <c r="BD96" s="102">
        <f>'04 - Oprava bytu č. 506'!F37</f>
        <v>0</v>
      </c>
      <c r="BT96" s="103" t="s">
        <v>79</v>
      </c>
      <c r="BV96" s="103" t="s">
        <v>73</v>
      </c>
      <c r="BW96" s="103" t="s">
        <v>84</v>
      </c>
      <c r="BX96" s="103" t="s">
        <v>4</v>
      </c>
      <c r="CL96" s="103" t="s">
        <v>0</v>
      </c>
      <c r="CM96" s="103" t="s">
        <v>81</v>
      </c>
    </row>
    <row r="97" spans="1:91" s="7" customFormat="1" ht="16.5" customHeight="1">
      <c r="A97" s="93" t="s">
        <v>75</v>
      </c>
      <c r="B97" s="94"/>
      <c r="C97" s="95"/>
      <c r="D97" s="266" t="s">
        <v>85</v>
      </c>
      <c r="E97" s="266"/>
      <c r="F97" s="266"/>
      <c r="G97" s="266"/>
      <c r="H97" s="266"/>
      <c r="I97" s="96"/>
      <c r="J97" s="266" t="s">
        <v>86</v>
      </c>
      <c r="K97" s="266"/>
      <c r="L97" s="266"/>
      <c r="M97" s="266"/>
      <c r="N97" s="266"/>
      <c r="O97" s="266"/>
      <c r="P97" s="266"/>
      <c r="Q97" s="266"/>
      <c r="R97" s="266"/>
      <c r="S97" s="266"/>
      <c r="T97" s="266"/>
      <c r="U97" s="266"/>
      <c r="V97" s="266"/>
      <c r="W97" s="266"/>
      <c r="X97" s="266"/>
      <c r="Y97" s="266"/>
      <c r="Z97" s="266"/>
      <c r="AA97" s="266"/>
      <c r="AB97" s="266"/>
      <c r="AC97" s="266"/>
      <c r="AD97" s="266"/>
      <c r="AE97" s="266"/>
      <c r="AF97" s="266"/>
      <c r="AG97" s="267">
        <f>'05 - Oprava bytu č. 510'!J30</f>
        <v>0</v>
      </c>
      <c r="AH97" s="268"/>
      <c r="AI97" s="268"/>
      <c r="AJ97" s="268"/>
      <c r="AK97" s="268"/>
      <c r="AL97" s="268"/>
      <c r="AM97" s="268"/>
      <c r="AN97" s="267">
        <f t="shared" si="0"/>
        <v>0</v>
      </c>
      <c r="AO97" s="268"/>
      <c r="AP97" s="268"/>
      <c r="AQ97" s="97" t="s">
        <v>78</v>
      </c>
      <c r="AR97" s="98"/>
      <c r="AS97" s="99">
        <v>0</v>
      </c>
      <c r="AT97" s="100">
        <f t="shared" si="1"/>
        <v>0</v>
      </c>
      <c r="AU97" s="101">
        <f>'05 - Oprava bytu č. 510'!P128</f>
        <v>0</v>
      </c>
      <c r="AV97" s="100">
        <f>'05 - Oprava bytu č. 510'!J33</f>
        <v>0</v>
      </c>
      <c r="AW97" s="100">
        <f>'05 - Oprava bytu č. 510'!J34</f>
        <v>0</v>
      </c>
      <c r="AX97" s="100">
        <f>'05 - Oprava bytu č. 510'!J35</f>
        <v>0</v>
      </c>
      <c r="AY97" s="100">
        <f>'05 - Oprava bytu č. 510'!J36</f>
        <v>0</v>
      </c>
      <c r="AZ97" s="100">
        <f>'05 - Oprava bytu č. 510'!F33</f>
        <v>0</v>
      </c>
      <c r="BA97" s="100">
        <f>'05 - Oprava bytu č. 510'!F34</f>
        <v>0</v>
      </c>
      <c r="BB97" s="100">
        <f>'05 - Oprava bytu č. 510'!F35</f>
        <v>0</v>
      </c>
      <c r="BC97" s="100">
        <f>'05 - Oprava bytu č. 510'!F36</f>
        <v>0</v>
      </c>
      <c r="BD97" s="102">
        <f>'05 - Oprava bytu č. 510'!F37</f>
        <v>0</v>
      </c>
      <c r="BT97" s="103" t="s">
        <v>79</v>
      </c>
      <c r="BV97" s="103" t="s">
        <v>73</v>
      </c>
      <c r="BW97" s="103" t="s">
        <v>87</v>
      </c>
      <c r="BX97" s="103" t="s">
        <v>4</v>
      </c>
      <c r="CL97" s="103" t="s">
        <v>0</v>
      </c>
      <c r="CM97" s="103" t="s">
        <v>81</v>
      </c>
    </row>
    <row r="98" spans="1:91" s="7" customFormat="1" ht="16.5" customHeight="1">
      <c r="A98" s="93" t="s">
        <v>75</v>
      </c>
      <c r="B98" s="94"/>
      <c r="C98" s="95"/>
      <c r="D98" s="266" t="s">
        <v>88</v>
      </c>
      <c r="E98" s="266"/>
      <c r="F98" s="266"/>
      <c r="G98" s="266"/>
      <c r="H98" s="266"/>
      <c r="I98" s="96"/>
      <c r="J98" s="266" t="s">
        <v>89</v>
      </c>
      <c r="K98" s="266"/>
      <c r="L98" s="266"/>
      <c r="M98" s="266"/>
      <c r="N98" s="266"/>
      <c r="O98" s="266"/>
      <c r="P98" s="266"/>
      <c r="Q98" s="266"/>
      <c r="R98" s="266"/>
      <c r="S98" s="266"/>
      <c r="T98" s="266"/>
      <c r="U98" s="266"/>
      <c r="V98" s="266"/>
      <c r="W98" s="266"/>
      <c r="X98" s="266"/>
      <c r="Y98" s="266"/>
      <c r="Z98" s="266"/>
      <c r="AA98" s="266"/>
      <c r="AB98" s="266"/>
      <c r="AC98" s="266"/>
      <c r="AD98" s="266"/>
      <c r="AE98" s="266"/>
      <c r="AF98" s="266"/>
      <c r="AG98" s="267">
        <f>'06 - Oprava bytu č. 604'!J30</f>
        <v>0</v>
      </c>
      <c r="AH98" s="268"/>
      <c r="AI98" s="268"/>
      <c r="AJ98" s="268"/>
      <c r="AK98" s="268"/>
      <c r="AL98" s="268"/>
      <c r="AM98" s="268"/>
      <c r="AN98" s="267">
        <f t="shared" si="0"/>
        <v>0</v>
      </c>
      <c r="AO98" s="268"/>
      <c r="AP98" s="268"/>
      <c r="AQ98" s="97" t="s">
        <v>78</v>
      </c>
      <c r="AR98" s="98"/>
      <c r="AS98" s="99">
        <v>0</v>
      </c>
      <c r="AT98" s="100">
        <f t="shared" si="1"/>
        <v>0</v>
      </c>
      <c r="AU98" s="101">
        <f>'06 - Oprava bytu č. 604'!P128</f>
        <v>0</v>
      </c>
      <c r="AV98" s="100">
        <f>'06 - Oprava bytu č. 604'!J33</f>
        <v>0</v>
      </c>
      <c r="AW98" s="100">
        <f>'06 - Oprava bytu č. 604'!J34</f>
        <v>0</v>
      </c>
      <c r="AX98" s="100">
        <f>'06 - Oprava bytu č. 604'!J35</f>
        <v>0</v>
      </c>
      <c r="AY98" s="100">
        <f>'06 - Oprava bytu č. 604'!J36</f>
        <v>0</v>
      </c>
      <c r="AZ98" s="100">
        <f>'06 - Oprava bytu č. 604'!F33</f>
        <v>0</v>
      </c>
      <c r="BA98" s="100">
        <f>'06 - Oprava bytu č. 604'!F34</f>
        <v>0</v>
      </c>
      <c r="BB98" s="100">
        <f>'06 - Oprava bytu č. 604'!F35</f>
        <v>0</v>
      </c>
      <c r="BC98" s="100">
        <f>'06 - Oprava bytu č. 604'!F36</f>
        <v>0</v>
      </c>
      <c r="BD98" s="102">
        <f>'06 - Oprava bytu č. 604'!F37</f>
        <v>0</v>
      </c>
      <c r="BT98" s="103" t="s">
        <v>79</v>
      </c>
      <c r="BV98" s="103" t="s">
        <v>73</v>
      </c>
      <c r="BW98" s="103" t="s">
        <v>90</v>
      </c>
      <c r="BX98" s="103" t="s">
        <v>4</v>
      </c>
      <c r="CL98" s="103" t="s">
        <v>0</v>
      </c>
      <c r="CM98" s="103" t="s">
        <v>81</v>
      </c>
    </row>
    <row r="99" spans="1:91" s="7" customFormat="1" ht="16.5" customHeight="1">
      <c r="A99" s="93" t="s">
        <v>75</v>
      </c>
      <c r="B99" s="94"/>
      <c r="C99" s="95"/>
      <c r="D99" s="266" t="s">
        <v>91</v>
      </c>
      <c r="E99" s="266"/>
      <c r="F99" s="266"/>
      <c r="G99" s="266"/>
      <c r="H99" s="266"/>
      <c r="I99" s="96"/>
      <c r="J99" s="266" t="s">
        <v>92</v>
      </c>
      <c r="K99" s="266"/>
      <c r="L99" s="266"/>
      <c r="M99" s="266"/>
      <c r="N99" s="266"/>
      <c r="O99" s="266"/>
      <c r="P99" s="266"/>
      <c r="Q99" s="266"/>
      <c r="R99" s="266"/>
      <c r="S99" s="266"/>
      <c r="T99" s="266"/>
      <c r="U99" s="266"/>
      <c r="V99" s="266"/>
      <c r="W99" s="266"/>
      <c r="X99" s="266"/>
      <c r="Y99" s="266"/>
      <c r="Z99" s="266"/>
      <c r="AA99" s="266"/>
      <c r="AB99" s="266"/>
      <c r="AC99" s="266"/>
      <c r="AD99" s="266"/>
      <c r="AE99" s="266"/>
      <c r="AF99" s="266"/>
      <c r="AG99" s="267">
        <f>'07 - Oprava bytu č. 607'!J30</f>
        <v>0</v>
      </c>
      <c r="AH99" s="268"/>
      <c r="AI99" s="268"/>
      <c r="AJ99" s="268"/>
      <c r="AK99" s="268"/>
      <c r="AL99" s="268"/>
      <c r="AM99" s="268"/>
      <c r="AN99" s="267">
        <f t="shared" si="0"/>
        <v>0</v>
      </c>
      <c r="AO99" s="268"/>
      <c r="AP99" s="268"/>
      <c r="AQ99" s="97" t="s">
        <v>78</v>
      </c>
      <c r="AR99" s="98"/>
      <c r="AS99" s="99">
        <v>0</v>
      </c>
      <c r="AT99" s="100">
        <f t="shared" si="1"/>
        <v>0</v>
      </c>
      <c r="AU99" s="101">
        <f>'07 - Oprava bytu č. 607'!P130</f>
        <v>0</v>
      </c>
      <c r="AV99" s="100">
        <f>'07 - Oprava bytu č. 607'!J33</f>
        <v>0</v>
      </c>
      <c r="AW99" s="100">
        <f>'07 - Oprava bytu č. 607'!J34</f>
        <v>0</v>
      </c>
      <c r="AX99" s="100">
        <f>'07 - Oprava bytu č. 607'!J35</f>
        <v>0</v>
      </c>
      <c r="AY99" s="100">
        <f>'07 - Oprava bytu č. 607'!J36</f>
        <v>0</v>
      </c>
      <c r="AZ99" s="100">
        <f>'07 - Oprava bytu č. 607'!F33</f>
        <v>0</v>
      </c>
      <c r="BA99" s="100">
        <f>'07 - Oprava bytu č. 607'!F34</f>
        <v>0</v>
      </c>
      <c r="BB99" s="100">
        <f>'07 - Oprava bytu č. 607'!F35</f>
        <v>0</v>
      </c>
      <c r="BC99" s="100">
        <f>'07 - Oprava bytu č. 607'!F36</f>
        <v>0</v>
      </c>
      <c r="BD99" s="102">
        <f>'07 - Oprava bytu č. 607'!F37</f>
        <v>0</v>
      </c>
      <c r="BT99" s="103" t="s">
        <v>79</v>
      </c>
      <c r="BV99" s="103" t="s">
        <v>73</v>
      </c>
      <c r="BW99" s="103" t="s">
        <v>93</v>
      </c>
      <c r="BX99" s="103" t="s">
        <v>4</v>
      </c>
      <c r="CL99" s="103" t="s">
        <v>0</v>
      </c>
      <c r="CM99" s="103" t="s">
        <v>81</v>
      </c>
    </row>
    <row r="100" spans="1:91" s="7" customFormat="1" ht="16.5" customHeight="1">
      <c r="A100" s="93" t="s">
        <v>75</v>
      </c>
      <c r="B100" s="94"/>
      <c r="C100" s="95"/>
      <c r="D100" s="266" t="s">
        <v>94</v>
      </c>
      <c r="E100" s="266"/>
      <c r="F100" s="266"/>
      <c r="G100" s="266"/>
      <c r="H100" s="266"/>
      <c r="I100" s="96"/>
      <c r="J100" s="266" t="s">
        <v>95</v>
      </c>
      <c r="K100" s="266"/>
      <c r="L100" s="266"/>
      <c r="M100" s="266"/>
      <c r="N100" s="266"/>
      <c r="O100" s="266"/>
      <c r="P100" s="266"/>
      <c r="Q100" s="266"/>
      <c r="R100" s="266"/>
      <c r="S100" s="266"/>
      <c r="T100" s="266"/>
      <c r="U100" s="266"/>
      <c r="V100" s="266"/>
      <c r="W100" s="266"/>
      <c r="X100" s="266"/>
      <c r="Y100" s="266"/>
      <c r="Z100" s="266"/>
      <c r="AA100" s="266"/>
      <c r="AB100" s="266"/>
      <c r="AC100" s="266"/>
      <c r="AD100" s="266"/>
      <c r="AE100" s="266"/>
      <c r="AF100" s="266"/>
      <c r="AG100" s="267">
        <f>'08 - Vedlejší rozpočtové ...'!J30</f>
        <v>0</v>
      </c>
      <c r="AH100" s="268"/>
      <c r="AI100" s="268"/>
      <c r="AJ100" s="268"/>
      <c r="AK100" s="268"/>
      <c r="AL100" s="268"/>
      <c r="AM100" s="268"/>
      <c r="AN100" s="267">
        <f t="shared" si="0"/>
        <v>0</v>
      </c>
      <c r="AO100" s="268"/>
      <c r="AP100" s="268"/>
      <c r="AQ100" s="97" t="s">
        <v>78</v>
      </c>
      <c r="AR100" s="98"/>
      <c r="AS100" s="104">
        <v>0</v>
      </c>
      <c r="AT100" s="105">
        <f t="shared" si="1"/>
        <v>0</v>
      </c>
      <c r="AU100" s="106">
        <f>'08 - Vedlejší rozpočtové ...'!P121</f>
        <v>0</v>
      </c>
      <c r="AV100" s="105">
        <f>'08 - Vedlejší rozpočtové ...'!J33</f>
        <v>0</v>
      </c>
      <c r="AW100" s="105">
        <f>'08 - Vedlejší rozpočtové ...'!J34</f>
        <v>0</v>
      </c>
      <c r="AX100" s="105">
        <f>'08 - Vedlejší rozpočtové ...'!J35</f>
        <v>0</v>
      </c>
      <c r="AY100" s="105">
        <f>'08 - Vedlejší rozpočtové ...'!J36</f>
        <v>0</v>
      </c>
      <c r="AZ100" s="105">
        <f>'08 - Vedlejší rozpočtové ...'!F33</f>
        <v>0</v>
      </c>
      <c r="BA100" s="105">
        <f>'08 - Vedlejší rozpočtové ...'!F34</f>
        <v>0</v>
      </c>
      <c r="BB100" s="105">
        <f>'08 - Vedlejší rozpočtové ...'!F35</f>
        <v>0</v>
      </c>
      <c r="BC100" s="105">
        <f>'08 - Vedlejší rozpočtové ...'!F36</f>
        <v>0</v>
      </c>
      <c r="BD100" s="107">
        <f>'08 - Vedlejší rozpočtové ...'!F37</f>
        <v>0</v>
      </c>
      <c r="BT100" s="103" t="s">
        <v>79</v>
      </c>
      <c r="BV100" s="103" t="s">
        <v>73</v>
      </c>
      <c r="BW100" s="103" t="s">
        <v>96</v>
      </c>
      <c r="BX100" s="103" t="s">
        <v>4</v>
      </c>
      <c r="CL100" s="103" t="s">
        <v>0</v>
      </c>
      <c r="CM100" s="103" t="s">
        <v>81</v>
      </c>
    </row>
    <row r="101" spans="1:57" s="2" customFormat="1" ht="30" customHeight="1">
      <c r="A101" s="34"/>
      <c r="B101" s="35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6"/>
      <c r="AH101" s="36"/>
      <c r="AI101" s="36"/>
      <c r="AJ101" s="36"/>
      <c r="AK101" s="36"/>
      <c r="AL101" s="36"/>
      <c r="AM101" s="36"/>
      <c r="AN101" s="36"/>
      <c r="AO101" s="36"/>
      <c r="AP101" s="36"/>
      <c r="AQ101" s="36"/>
      <c r="AR101" s="39"/>
      <c r="AS101" s="34"/>
      <c r="AT101" s="34"/>
      <c r="AU101" s="34"/>
      <c r="AV101" s="34"/>
      <c r="AW101" s="34"/>
      <c r="AX101" s="34"/>
      <c r="AY101" s="34"/>
      <c r="AZ101" s="34"/>
      <c r="BA101" s="34"/>
      <c r="BB101" s="34"/>
      <c r="BC101" s="34"/>
      <c r="BD101" s="34"/>
      <c r="BE101" s="34"/>
    </row>
    <row r="102" spans="1:57" s="2" customFormat="1" ht="6.95" customHeight="1">
      <c r="A102" s="34"/>
      <c r="B102" s="54"/>
      <c r="C102" s="55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55"/>
      <c r="AB102" s="55"/>
      <c r="AC102" s="55"/>
      <c r="AD102" s="55"/>
      <c r="AE102" s="55"/>
      <c r="AF102" s="55"/>
      <c r="AG102" s="55"/>
      <c r="AH102" s="55"/>
      <c r="AI102" s="55"/>
      <c r="AJ102" s="55"/>
      <c r="AK102" s="55"/>
      <c r="AL102" s="55"/>
      <c r="AM102" s="55"/>
      <c r="AN102" s="55"/>
      <c r="AO102" s="55"/>
      <c r="AP102" s="55"/>
      <c r="AQ102" s="55"/>
      <c r="AR102" s="39"/>
      <c r="AS102" s="34"/>
      <c r="AT102" s="34"/>
      <c r="AU102" s="34"/>
      <c r="AV102" s="34"/>
      <c r="AW102" s="34"/>
      <c r="AX102" s="34"/>
      <c r="AY102" s="34"/>
      <c r="AZ102" s="34"/>
      <c r="BA102" s="34"/>
      <c r="BB102" s="34"/>
      <c r="BC102" s="34"/>
      <c r="BD102" s="34"/>
      <c r="BE102" s="34"/>
    </row>
  </sheetData>
  <sheetProtection algorithmName="SHA-512" hashValue="9Gm3nM/gDpARMq3iElFhUYLNOaJG+3lv+pDUJ0vmqI71MBdjBmcQX2IyXKz0CryrHseQPT2DX8ssDi9lDRKZDQ==" saltValue="TL/hwBau5tapePQRVkxEzw==" spinCount="100000" sheet="1" objects="1" scenarios="1" formatColumns="0" formatRows="0"/>
  <mergeCells count="62">
    <mergeCell ref="AR2:BE2"/>
    <mergeCell ref="AK33:AO33"/>
    <mergeCell ref="L33:P33"/>
    <mergeCell ref="W33:AE33"/>
    <mergeCell ref="AK35:AO35"/>
    <mergeCell ref="X35:AB35"/>
    <mergeCell ref="W31:AE31"/>
    <mergeCell ref="AK31:AO31"/>
    <mergeCell ref="AK32:AO32"/>
    <mergeCell ref="L32:P32"/>
    <mergeCell ref="W32:AE32"/>
    <mergeCell ref="BE5:BE34"/>
    <mergeCell ref="K5:AJ5"/>
    <mergeCell ref="K6:AJ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AN100:AP100"/>
    <mergeCell ref="AG100:AM100"/>
    <mergeCell ref="D100:H100"/>
    <mergeCell ref="J100:AF100"/>
    <mergeCell ref="AG94:AM94"/>
    <mergeCell ref="AN94:AP94"/>
    <mergeCell ref="AN98:AP98"/>
    <mergeCell ref="AG98:AM98"/>
    <mergeCell ref="D98:H98"/>
    <mergeCell ref="J98:AF98"/>
    <mergeCell ref="AN99:AP99"/>
    <mergeCell ref="AG99:AM99"/>
    <mergeCell ref="D99:H99"/>
    <mergeCell ref="J99:AF99"/>
    <mergeCell ref="J96:AF96"/>
    <mergeCell ref="D96:H96"/>
    <mergeCell ref="AG96:AM96"/>
    <mergeCell ref="AN96:AP96"/>
    <mergeCell ref="AN97:AP97"/>
    <mergeCell ref="D97:H97"/>
    <mergeCell ref="J97:AF97"/>
    <mergeCell ref="AG97:AM97"/>
    <mergeCell ref="C92:G92"/>
    <mergeCell ref="AG92:AM92"/>
    <mergeCell ref="I92:AF92"/>
    <mergeCell ref="AN92:AP92"/>
    <mergeCell ref="D95:H95"/>
    <mergeCell ref="AG95:AM95"/>
    <mergeCell ref="J95:AF95"/>
    <mergeCell ref="AN95:AP95"/>
    <mergeCell ref="L85:AJ85"/>
    <mergeCell ref="AM87:AN87"/>
    <mergeCell ref="AM89:AP89"/>
    <mergeCell ref="AS89:AT91"/>
    <mergeCell ref="AM90:AP90"/>
  </mergeCells>
  <hyperlinks>
    <hyperlink ref="A95" location="'03 - Oprava bytu č. 102'!C2" display="/"/>
    <hyperlink ref="A96" location="'04 - Oprava bytu č. 506'!C2" display="/"/>
    <hyperlink ref="A97" location="'05 - Oprava bytu č. 510'!C2" display="/"/>
    <hyperlink ref="A98" location="'06 - Oprava bytu č. 604'!C2" display="/"/>
    <hyperlink ref="A99" location="'07 - Oprava bytu č. 607'!C2" display="/"/>
    <hyperlink ref="A100" location="'08 - Vedlejší rozpočtové 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5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90"/>
      <c r="M2" s="290"/>
      <c r="N2" s="290"/>
      <c r="O2" s="290"/>
      <c r="P2" s="290"/>
      <c r="Q2" s="290"/>
      <c r="R2" s="290"/>
      <c r="S2" s="290"/>
      <c r="T2" s="290"/>
      <c r="U2" s="290"/>
      <c r="V2" s="290"/>
      <c r="AT2" s="17" t="s">
        <v>80</v>
      </c>
    </row>
    <row r="3" spans="2:46" s="1" customFormat="1" ht="6.95" customHeight="1">
      <c r="B3" s="108"/>
      <c r="C3" s="109"/>
      <c r="D3" s="109"/>
      <c r="E3" s="109"/>
      <c r="F3" s="109"/>
      <c r="G3" s="109"/>
      <c r="H3" s="109"/>
      <c r="I3" s="109"/>
      <c r="J3" s="109"/>
      <c r="K3" s="109"/>
      <c r="L3" s="20"/>
      <c r="AT3" s="17" t="s">
        <v>81</v>
      </c>
    </row>
    <row r="4" spans="2:46" s="1" customFormat="1" ht="24.95" customHeight="1">
      <c r="B4" s="20"/>
      <c r="D4" s="110" t="s">
        <v>97</v>
      </c>
      <c r="L4" s="20"/>
      <c r="M4" s="111" t="s">
        <v>9</v>
      </c>
      <c r="AT4" s="17" t="s">
        <v>3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12" t="s">
        <v>15</v>
      </c>
      <c r="L6" s="20"/>
    </row>
    <row r="7" spans="2:12" s="1" customFormat="1" ht="16.5" customHeight="1">
      <c r="B7" s="20"/>
      <c r="E7" s="291" t="str">
        <f>'Rekapitulace stavby'!K6</f>
        <v>Šlejnická 5, Praha 6</v>
      </c>
      <c r="F7" s="292"/>
      <c r="G7" s="292"/>
      <c r="H7" s="292"/>
      <c r="L7" s="20"/>
    </row>
    <row r="8" spans="1:31" s="2" customFormat="1" ht="12" customHeight="1">
      <c r="A8" s="34"/>
      <c r="B8" s="39"/>
      <c r="C8" s="34"/>
      <c r="D8" s="112" t="s">
        <v>98</v>
      </c>
      <c r="E8" s="34"/>
      <c r="F8" s="34"/>
      <c r="G8" s="34"/>
      <c r="H8" s="34"/>
      <c r="I8" s="34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9"/>
      <c r="C9" s="34"/>
      <c r="D9" s="34"/>
      <c r="E9" s="293" t="s">
        <v>99</v>
      </c>
      <c r="F9" s="294"/>
      <c r="G9" s="294"/>
      <c r="H9" s="294"/>
      <c r="I9" s="34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1.25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12" t="s">
        <v>17</v>
      </c>
      <c r="E11" s="34"/>
      <c r="F11" s="113" t="s">
        <v>0</v>
      </c>
      <c r="G11" s="34"/>
      <c r="H11" s="34"/>
      <c r="I11" s="112" t="s">
        <v>18</v>
      </c>
      <c r="J11" s="113" t="s">
        <v>0</v>
      </c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12" t="s">
        <v>19</v>
      </c>
      <c r="E12" s="34"/>
      <c r="F12" s="113" t="s">
        <v>20</v>
      </c>
      <c r="G12" s="34"/>
      <c r="H12" s="34"/>
      <c r="I12" s="112" t="s">
        <v>21</v>
      </c>
      <c r="J12" s="114">
        <f>'Rekapitulace stavby'!AN8</f>
        <v>45335</v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12" t="s">
        <v>22</v>
      </c>
      <c r="E14" s="34"/>
      <c r="F14" s="34"/>
      <c r="G14" s="34"/>
      <c r="H14" s="34"/>
      <c r="I14" s="112" t="s">
        <v>23</v>
      </c>
      <c r="J14" s="113" t="str">
        <f>IF('Rekapitulace stavby'!AN10="","",'Rekapitulace stavby'!AN10)</f>
        <v/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13" t="str">
        <f>IF('Rekapitulace stavby'!E11="","",'Rekapitulace stavby'!E11)</f>
        <v xml:space="preserve"> </v>
      </c>
      <c r="F15" s="34"/>
      <c r="G15" s="34"/>
      <c r="H15" s="34"/>
      <c r="I15" s="112" t="s">
        <v>24</v>
      </c>
      <c r="J15" s="113" t="str">
        <f>IF('Rekapitulace stavby'!AN11="","",'Rekapitulace stavby'!AN11)</f>
        <v/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12" t="s">
        <v>25</v>
      </c>
      <c r="E17" s="34"/>
      <c r="F17" s="34"/>
      <c r="G17" s="34"/>
      <c r="H17" s="34"/>
      <c r="I17" s="112" t="s">
        <v>23</v>
      </c>
      <c r="J17" s="30" t="str">
        <f>'Rekapitulace stavby'!AN13</f>
        <v>Vyplň údaj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295" t="str">
        <f>'Rekapitulace stavby'!E14</f>
        <v>Vyplň údaj</v>
      </c>
      <c r="F18" s="296"/>
      <c r="G18" s="296"/>
      <c r="H18" s="296"/>
      <c r="I18" s="112" t="s">
        <v>24</v>
      </c>
      <c r="J18" s="30" t="str">
        <f>'Rekapitulace stavby'!AN14</f>
        <v>Vyplň údaj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12" t="s">
        <v>27</v>
      </c>
      <c r="E20" s="34"/>
      <c r="F20" s="34"/>
      <c r="G20" s="34"/>
      <c r="H20" s="34"/>
      <c r="I20" s="112" t="s">
        <v>23</v>
      </c>
      <c r="J20" s="113" t="str">
        <f>IF('Rekapitulace stavby'!AN16="","",'Rekapitulace stavby'!AN16)</f>
        <v/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13" t="str">
        <f>IF('Rekapitulace stavby'!E17="","",'Rekapitulace stavby'!E17)</f>
        <v xml:space="preserve"> </v>
      </c>
      <c r="F21" s="34"/>
      <c r="G21" s="34"/>
      <c r="H21" s="34"/>
      <c r="I21" s="112" t="s">
        <v>24</v>
      </c>
      <c r="J21" s="113" t="str">
        <f>IF('Rekapitulace stavby'!AN17="","",'Rekapitulace stavby'!AN17)</f>
        <v/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12" t="s">
        <v>28</v>
      </c>
      <c r="E23" s="34"/>
      <c r="F23" s="34"/>
      <c r="G23" s="34"/>
      <c r="H23" s="34"/>
      <c r="I23" s="112" t="s">
        <v>23</v>
      </c>
      <c r="J23" s="113" t="str">
        <f>IF('Rekapitulace stavby'!AN19="","",'Rekapitulace stavby'!AN19)</f>
        <v/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13" t="str">
        <f>IF('Rekapitulace stavby'!E20="","",'Rekapitulace stavby'!E20)</f>
        <v xml:space="preserve"> </v>
      </c>
      <c r="F24" s="34"/>
      <c r="G24" s="34"/>
      <c r="H24" s="34"/>
      <c r="I24" s="112" t="s">
        <v>24</v>
      </c>
      <c r="J24" s="113" t="str">
        <f>IF('Rekapitulace stavby'!AN20="","",'Rekapitulace stavby'!AN20)</f>
        <v/>
      </c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12" t="s">
        <v>30</v>
      </c>
      <c r="E26" s="34"/>
      <c r="F26" s="34"/>
      <c r="G26" s="34"/>
      <c r="H26" s="34"/>
      <c r="I26" s="34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15"/>
      <c r="B27" s="116"/>
      <c r="C27" s="115"/>
      <c r="D27" s="115"/>
      <c r="E27" s="297" t="s">
        <v>0</v>
      </c>
      <c r="F27" s="297"/>
      <c r="G27" s="297"/>
      <c r="H27" s="297"/>
      <c r="I27" s="115"/>
      <c r="J27" s="115"/>
      <c r="K27" s="115"/>
      <c r="L27" s="117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</row>
    <row r="28" spans="1:31" s="2" customFormat="1" ht="6.95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9"/>
      <c r="C29" s="34"/>
      <c r="D29" s="118"/>
      <c r="E29" s="118"/>
      <c r="F29" s="118"/>
      <c r="G29" s="118"/>
      <c r="H29" s="118"/>
      <c r="I29" s="118"/>
      <c r="J29" s="118"/>
      <c r="K29" s="118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19" t="s">
        <v>31</v>
      </c>
      <c r="E30" s="34"/>
      <c r="F30" s="34"/>
      <c r="G30" s="34"/>
      <c r="H30" s="34"/>
      <c r="I30" s="34"/>
      <c r="J30" s="120">
        <f>ROUND(J128,2)</f>
        <v>0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18"/>
      <c r="E31" s="118"/>
      <c r="F31" s="118"/>
      <c r="G31" s="118"/>
      <c r="H31" s="118"/>
      <c r="I31" s="118"/>
      <c r="J31" s="118"/>
      <c r="K31" s="118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9"/>
      <c r="C32" s="34"/>
      <c r="D32" s="34"/>
      <c r="E32" s="34"/>
      <c r="F32" s="121" t="s">
        <v>33</v>
      </c>
      <c r="G32" s="34"/>
      <c r="H32" s="34"/>
      <c r="I32" s="121" t="s">
        <v>32</v>
      </c>
      <c r="J32" s="121" t="s">
        <v>34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>
      <c r="A33" s="34"/>
      <c r="B33" s="39"/>
      <c r="C33" s="34"/>
      <c r="D33" s="122" t="s">
        <v>35</v>
      </c>
      <c r="E33" s="112" t="s">
        <v>36</v>
      </c>
      <c r="F33" s="123">
        <f>ROUND((SUM(BE128:BE255)),2)</f>
        <v>0</v>
      </c>
      <c r="G33" s="34"/>
      <c r="H33" s="34"/>
      <c r="I33" s="124">
        <v>0.21</v>
      </c>
      <c r="J33" s="123">
        <f>ROUND(((SUM(BE128:BE255))*I33),2)</f>
        <v>0</v>
      </c>
      <c r="K33" s="3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112" t="s">
        <v>37</v>
      </c>
      <c r="F34" s="123">
        <f>ROUND((SUM(BF128:BF255)),2)</f>
        <v>0</v>
      </c>
      <c r="G34" s="34"/>
      <c r="H34" s="34"/>
      <c r="I34" s="124">
        <v>0.12</v>
      </c>
      <c r="J34" s="123">
        <f>ROUND(((SUM(BF128:BF255))*I34),2)</f>
        <v>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9"/>
      <c r="C35" s="34"/>
      <c r="D35" s="34"/>
      <c r="E35" s="112" t="s">
        <v>38</v>
      </c>
      <c r="F35" s="123">
        <f>ROUND((SUM(BG128:BG255)),2)</f>
        <v>0</v>
      </c>
      <c r="G35" s="34"/>
      <c r="H35" s="34"/>
      <c r="I35" s="124">
        <v>0.21</v>
      </c>
      <c r="J35" s="123">
        <f>0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 hidden="1">
      <c r="A36" s="34"/>
      <c r="B36" s="39"/>
      <c r="C36" s="34"/>
      <c r="D36" s="34"/>
      <c r="E36" s="112" t="s">
        <v>39</v>
      </c>
      <c r="F36" s="123">
        <f>ROUND((SUM(BH128:BH255)),2)</f>
        <v>0</v>
      </c>
      <c r="G36" s="34"/>
      <c r="H36" s="34"/>
      <c r="I36" s="124">
        <v>0.12</v>
      </c>
      <c r="J36" s="123">
        <f>0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12" t="s">
        <v>40</v>
      </c>
      <c r="F37" s="123">
        <f>ROUND((SUM(BI128:BI255)),2)</f>
        <v>0</v>
      </c>
      <c r="G37" s="34"/>
      <c r="H37" s="34"/>
      <c r="I37" s="124">
        <v>0</v>
      </c>
      <c r="J37" s="123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25"/>
      <c r="D39" s="126" t="s">
        <v>41</v>
      </c>
      <c r="E39" s="127"/>
      <c r="F39" s="127"/>
      <c r="G39" s="128" t="s">
        <v>42</v>
      </c>
      <c r="H39" s="129" t="s">
        <v>43</v>
      </c>
      <c r="I39" s="127"/>
      <c r="J39" s="130">
        <f>SUM(J30:J37)</f>
        <v>0</v>
      </c>
      <c r="K39" s="131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2:12" s="1" customFormat="1" ht="14.45" customHeight="1">
      <c r="B41" s="20"/>
      <c r="L41" s="20"/>
    </row>
    <row r="42" spans="2:12" s="1" customFormat="1" ht="14.45" customHeight="1">
      <c r="B42" s="20"/>
      <c r="L42" s="20"/>
    </row>
    <row r="43" spans="2:12" s="1" customFormat="1" ht="14.45" customHeight="1">
      <c r="B43" s="20"/>
      <c r="L43" s="20"/>
    </row>
    <row r="44" spans="2:12" s="1" customFormat="1" ht="14.45" customHeight="1">
      <c r="B44" s="20"/>
      <c r="L44" s="20"/>
    </row>
    <row r="45" spans="2:12" s="1" customFormat="1" ht="14.45" customHeight="1">
      <c r="B45" s="20"/>
      <c r="L45" s="20"/>
    </row>
    <row r="46" spans="2:12" s="1" customFormat="1" ht="14.45" customHeight="1">
      <c r="B46" s="20"/>
      <c r="L46" s="20"/>
    </row>
    <row r="47" spans="2:12" s="1" customFormat="1" ht="14.45" customHeight="1">
      <c r="B47" s="20"/>
      <c r="L47" s="20"/>
    </row>
    <row r="48" spans="2:12" s="1" customFormat="1" ht="14.45" customHeight="1">
      <c r="B48" s="20"/>
      <c r="L48" s="20"/>
    </row>
    <row r="49" spans="2:12" s="1" customFormat="1" ht="14.45" customHeight="1">
      <c r="B49" s="20"/>
      <c r="L49" s="20"/>
    </row>
    <row r="50" spans="2:12" s="2" customFormat="1" ht="14.45" customHeight="1">
      <c r="B50" s="51"/>
      <c r="D50" s="132" t="s">
        <v>44</v>
      </c>
      <c r="E50" s="133"/>
      <c r="F50" s="133"/>
      <c r="G50" s="132" t="s">
        <v>45</v>
      </c>
      <c r="H50" s="133"/>
      <c r="I50" s="133"/>
      <c r="J50" s="133"/>
      <c r="K50" s="133"/>
      <c r="L50" s="51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1:31" s="2" customFormat="1" ht="12.75">
      <c r="A61" s="34"/>
      <c r="B61" s="39"/>
      <c r="C61" s="34"/>
      <c r="D61" s="134" t="s">
        <v>46</v>
      </c>
      <c r="E61" s="135"/>
      <c r="F61" s="136" t="s">
        <v>47</v>
      </c>
      <c r="G61" s="134" t="s">
        <v>46</v>
      </c>
      <c r="H61" s="135"/>
      <c r="I61" s="135"/>
      <c r="J61" s="137" t="s">
        <v>47</v>
      </c>
      <c r="K61" s="135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1:31" s="2" customFormat="1" ht="12.75">
      <c r="A65" s="34"/>
      <c r="B65" s="39"/>
      <c r="C65" s="34"/>
      <c r="D65" s="132" t="s">
        <v>48</v>
      </c>
      <c r="E65" s="138"/>
      <c r="F65" s="138"/>
      <c r="G65" s="132" t="s">
        <v>49</v>
      </c>
      <c r="H65" s="138"/>
      <c r="I65" s="138"/>
      <c r="J65" s="138"/>
      <c r="K65" s="138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1:31" s="2" customFormat="1" ht="12.75">
      <c r="A76" s="34"/>
      <c r="B76" s="39"/>
      <c r="C76" s="34"/>
      <c r="D76" s="134" t="s">
        <v>46</v>
      </c>
      <c r="E76" s="135"/>
      <c r="F76" s="136" t="s">
        <v>47</v>
      </c>
      <c r="G76" s="134" t="s">
        <v>46</v>
      </c>
      <c r="H76" s="135"/>
      <c r="I76" s="135"/>
      <c r="J76" s="137" t="s">
        <v>47</v>
      </c>
      <c r="K76" s="135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>
      <c r="A77" s="34"/>
      <c r="B77" s="139"/>
      <c r="C77" s="140"/>
      <c r="D77" s="140"/>
      <c r="E77" s="140"/>
      <c r="F77" s="140"/>
      <c r="G77" s="140"/>
      <c r="H77" s="140"/>
      <c r="I77" s="140"/>
      <c r="J77" s="140"/>
      <c r="K77" s="140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5" customHeight="1" hidden="1">
      <c r="A81" s="34"/>
      <c r="B81" s="141"/>
      <c r="C81" s="142"/>
      <c r="D81" s="142"/>
      <c r="E81" s="142"/>
      <c r="F81" s="142"/>
      <c r="G81" s="142"/>
      <c r="H81" s="142"/>
      <c r="I81" s="142"/>
      <c r="J81" s="142"/>
      <c r="K81" s="142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 hidden="1">
      <c r="A82" s="34"/>
      <c r="B82" s="35"/>
      <c r="C82" s="23" t="s">
        <v>100</v>
      </c>
      <c r="D82" s="36"/>
      <c r="E82" s="36"/>
      <c r="F82" s="36"/>
      <c r="G82" s="36"/>
      <c r="H82" s="36"/>
      <c r="I82" s="36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 hidden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 hidden="1">
      <c r="A84" s="34"/>
      <c r="B84" s="35"/>
      <c r="C84" s="29" t="s">
        <v>15</v>
      </c>
      <c r="D84" s="36"/>
      <c r="E84" s="36"/>
      <c r="F84" s="36"/>
      <c r="G84" s="36"/>
      <c r="H84" s="36"/>
      <c r="I84" s="36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6.5" customHeight="1" hidden="1">
      <c r="A85" s="34"/>
      <c r="B85" s="35"/>
      <c r="C85" s="36"/>
      <c r="D85" s="36"/>
      <c r="E85" s="298" t="str">
        <f>E7</f>
        <v>Šlejnická 5, Praha 6</v>
      </c>
      <c r="F85" s="299"/>
      <c r="G85" s="299"/>
      <c r="H85" s="299"/>
      <c r="I85" s="36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12" customHeight="1" hidden="1">
      <c r="A86" s="34"/>
      <c r="B86" s="35"/>
      <c r="C86" s="29" t="s">
        <v>98</v>
      </c>
      <c r="D86" s="36"/>
      <c r="E86" s="36"/>
      <c r="F86" s="36"/>
      <c r="G86" s="36"/>
      <c r="H86" s="36"/>
      <c r="I86" s="36"/>
      <c r="J86" s="36"/>
      <c r="K86" s="36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6.5" customHeight="1" hidden="1">
      <c r="A87" s="34"/>
      <c r="B87" s="35"/>
      <c r="C87" s="36"/>
      <c r="D87" s="36"/>
      <c r="E87" s="250" t="str">
        <f>E9</f>
        <v>03 - Oprava bytu č. 102</v>
      </c>
      <c r="F87" s="300"/>
      <c r="G87" s="300"/>
      <c r="H87" s="300"/>
      <c r="I87" s="36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6.95" customHeight="1" hidden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2" customHeight="1" hidden="1">
      <c r="A89" s="34"/>
      <c r="B89" s="35"/>
      <c r="C89" s="29" t="s">
        <v>19</v>
      </c>
      <c r="D89" s="36"/>
      <c r="E89" s="36"/>
      <c r="F89" s="27" t="str">
        <f>F12</f>
        <v xml:space="preserve"> </v>
      </c>
      <c r="G89" s="36"/>
      <c r="H89" s="36"/>
      <c r="I89" s="29" t="s">
        <v>21</v>
      </c>
      <c r="J89" s="66">
        <f>IF(J12="","",J12)</f>
        <v>45335</v>
      </c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5" customHeight="1" hidden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5.2" customHeight="1" hidden="1">
      <c r="A91" s="34"/>
      <c r="B91" s="35"/>
      <c r="C91" s="29" t="s">
        <v>22</v>
      </c>
      <c r="D91" s="36"/>
      <c r="E91" s="36"/>
      <c r="F91" s="27" t="str">
        <f>E15</f>
        <v xml:space="preserve"> </v>
      </c>
      <c r="G91" s="36"/>
      <c r="H91" s="36"/>
      <c r="I91" s="29" t="s">
        <v>27</v>
      </c>
      <c r="J91" s="32" t="str">
        <f>E21</f>
        <v xml:space="preserve"> 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15.2" customHeight="1" hidden="1">
      <c r="A92" s="34"/>
      <c r="B92" s="35"/>
      <c r="C92" s="29" t="s">
        <v>25</v>
      </c>
      <c r="D92" s="36"/>
      <c r="E92" s="36"/>
      <c r="F92" s="27" t="str">
        <f>IF(E18="","",E18)</f>
        <v>Vyplň údaj</v>
      </c>
      <c r="G92" s="36"/>
      <c r="H92" s="36"/>
      <c r="I92" s="29" t="s">
        <v>28</v>
      </c>
      <c r="J92" s="32" t="str">
        <f>E24</f>
        <v xml:space="preserve"> </v>
      </c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0.35" customHeight="1" hidden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29.25" customHeight="1" hidden="1">
      <c r="A94" s="34"/>
      <c r="B94" s="35"/>
      <c r="C94" s="143" t="s">
        <v>101</v>
      </c>
      <c r="D94" s="144"/>
      <c r="E94" s="144"/>
      <c r="F94" s="144"/>
      <c r="G94" s="144"/>
      <c r="H94" s="144"/>
      <c r="I94" s="144"/>
      <c r="J94" s="145" t="s">
        <v>102</v>
      </c>
      <c r="K94" s="144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 hidden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2" customFormat="1" ht="22.9" customHeight="1" hidden="1">
      <c r="A96" s="34"/>
      <c r="B96" s="35"/>
      <c r="C96" s="146" t="s">
        <v>103</v>
      </c>
      <c r="D96" s="36"/>
      <c r="E96" s="36"/>
      <c r="F96" s="36"/>
      <c r="G96" s="36"/>
      <c r="H96" s="36"/>
      <c r="I96" s="36"/>
      <c r="J96" s="84">
        <f>J128</f>
        <v>0</v>
      </c>
      <c r="K96" s="36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7" t="s">
        <v>104</v>
      </c>
    </row>
    <row r="97" spans="2:12" s="9" customFormat="1" ht="24.95" customHeight="1" hidden="1">
      <c r="B97" s="147"/>
      <c r="C97" s="148"/>
      <c r="D97" s="149" t="s">
        <v>105</v>
      </c>
      <c r="E97" s="150"/>
      <c r="F97" s="150"/>
      <c r="G97" s="150"/>
      <c r="H97" s="150"/>
      <c r="I97" s="150"/>
      <c r="J97" s="151">
        <f>J129</f>
        <v>0</v>
      </c>
      <c r="K97" s="148"/>
      <c r="L97" s="152"/>
    </row>
    <row r="98" spans="2:12" s="10" customFormat="1" ht="19.9" customHeight="1" hidden="1">
      <c r="B98" s="153"/>
      <c r="C98" s="154"/>
      <c r="D98" s="155" t="s">
        <v>106</v>
      </c>
      <c r="E98" s="156"/>
      <c r="F98" s="156"/>
      <c r="G98" s="156"/>
      <c r="H98" s="156"/>
      <c r="I98" s="156"/>
      <c r="J98" s="157">
        <f>J130</f>
        <v>0</v>
      </c>
      <c r="K98" s="154"/>
      <c r="L98" s="158"/>
    </row>
    <row r="99" spans="2:12" s="10" customFormat="1" ht="19.9" customHeight="1" hidden="1">
      <c r="B99" s="153"/>
      <c r="C99" s="154"/>
      <c r="D99" s="155" t="s">
        <v>107</v>
      </c>
      <c r="E99" s="156"/>
      <c r="F99" s="156"/>
      <c r="G99" s="156"/>
      <c r="H99" s="156"/>
      <c r="I99" s="156"/>
      <c r="J99" s="157">
        <f>J132</f>
        <v>0</v>
      </c>
      <c r="K99" s="154"/>
      <c r="L99" s="158"/>
    </row>
    <row r="100" spans="2:12" s="10" customFormat="1" ht="19.9" customHeight="1" hidden="1">
      <c r="B100" s="153"/>
      <c r="C100" s="154"/>
      <c r="D100" s="155" t="s">
        <v>108</v>
      </c>
      <c r="E100" s="156"/>
      <c r="F100" s="156"/>
      <c r="G100" s="156"/>
      <c r="H100" s="156"/>
      <c r="I100" s="156"/>
      <c r="J100" s="157">
        <f>J142</f>
        <v>0</v>
      </c>
      <c r="K100" s="154"/>
      <c r="L100" s="158"/>
    </row>
    <row r="101" spans="2:12" s="10" customFormat="1" ht="19.9" customHeight="1" hidden="1">
      <c r="B101" s="153"/>
      <c r="C101" s="154"/>
      <c r="D101" s="155" t="s">
        <v>109</v>
      </c>
      <c r="E101" s="156"/>
      <c r="F101" s="156"/>
      <c r="G101" s="156"/>
      <c r="H101" s="156"/>
      <c r="I101" s="156"/>
      <c r="J101" s="157">
        <f>J150</f>
        <v>0</v>
      </c>
      <c r="K101" s="154"/>
      <c r="L101" s="158"/>
    </row>
    <row r="102" spans="2:12" s="9" customFormat="1" ht="24.95" customHeight="1" hidden="1">
      <c r="B102" s="147"/>
      <c r="C102" s="148"/>
      <c r="D102" s="149" t="s">
        <v>110</v>
      </c>
      <c r="E102" s="150"/>
      <c r="F102" s="150"/>
      <c r="G102" s="150"/>
      <c r="H102" s="150"/>
      <c r="I102" s="150"/>
      <c r="J102" s="151">
        <f>J153</f>
        <v>0</v>
      </c>
      <c r="K102" s="148"/>
      <c r="L102" s="152"/>
    </row>
    <row r="103" spans="2:12" s="10" customFormat="1" ht="19.9" customHeight="1" hidden="1">
      <c r="B103" s="153"/>
      <c r="C103" s="154"/>
      <c r="D103" s="155" t="s">
        <v>111</v>
      </c>
      <c r="E103" s="156"/>
      <c r="F103" s="156"/>
      <c r="G103" s="156"/>
      <c r="H103" s="156"/>
      <c r="I103" s="156"/>
      <c r="J103" s="157">
        <f>J154</f>
        <v>0</v>
      </c>
      <c r="K103" s="154"/>
      <c r="L103" s="158"/>
    </row>
    <row r="104" spans="2:12" s="10" customFormat="1" ht="19.9" customHeight="1" hidden="1">
      <c r="B104" s="153"/>
      <c r="C104" s="154"/>
      <c r="D104" s="155" t="s">
        <v>112</v>
      </c>
      <c r="E104" s="156"/>
      <c r="F104" s="156"/>
      <c r="G104" s="156"/>
      <c r="H104" s="156"/>
      <c r="I104" s="156"/>
      <c r="J104" s="157">
        <f>J180</f>
        <v>0</v>
      </c>
      <c r="K104" s="154"/>
      <c r="L104" s="158"/>
    </row>
    <row r="105" spans="2:12" s="10" customFormat="1" ht="19.9" customHeight="1" hidden="1">
      <c r="B105" s="153"/>
      <c r="C105" s="154"/>
      <c r="D105" s="155" t="s">
        <v>113</v>
      </c>
      <c r="E105" s="156"/>
      <c r="F105" s="156"/>
      <c r="G105" s="156"/>
      <c r="H105" s="156"/>
      <c r="I105" s="156"/>
      <c r="J105" s="157">
        <f>J186</f>
        <v>0</v>
      </c>
      <c r="K105" s="154"/>
      <c r="L105" s="158"/>
    </row>
    <row r="106" spans="2:12" s="10" customFormat="1" ht="19.9" customHeight="1" hidden="1">
      <c r="B106" s="153"/>
      <c r="C106" s="154"/>
      <c r="D106" s="155" t="s">
        <v>114</v>
      </c>
      <c r="E106" s="156"/>
      <c r="F106" s="156"/>
      <c r="G106" s="156"/>
      <c r="H106" s="156"/>
      <c r="I106" s="156"/>
      <c r="J106" s="157">
        <f>J204</f>
        <v>0</v>
      </c>
      <c r="K106" s="154"/>
      <c r="L106" s="158"/>
    </row>
    <row r="107" spans="2:12" s="10" customFormat="1" ht="19.9" customHeight="1" hidden="1">
      <c r="B107" s="153"/>
      <c r="C107" s="154"/>
      <c r="D107" s="155" t="s">
        <v>115</v>
      </c>
      <c r="E107" s="156"/>
      <c r="F107" s="156"/>
      <c r="G107" s="156"/>
      <c r="H107" s="156"/>
      <c r="I107" s="156"/>
      <c r="J107" s="157">
        <f>J220</f>
        <v>0</v>
      </c>
      <c r="K107" s="154"/>
      <c r="L107" s="158"/>
    </row>
    <row r="108" spans="2:12" s="10" customFormat="1" ht="19.9" customHeight="1" hidden="1">
      <c r="B108" s="153"/>
      <c r="C108" s="154"/>
      <c r="D108" s="155" t="s">
        <v>116</v>
      </c>
      <c r="E108" s="156"/>
      <c r="F108" s="156"/>
      <c r="G108" s="156"/>
      <c r="H108" s="156"/>
      <c r="I108" s="156"/>
      <c r="J108" s="157">
        <f>J254</f>
        <v>0</v>
      </c>
      <c r="K108" s="154"/>
      <c r="L108" s="158"/>
    </row>
    <row r="109" spans="1:31" s="2" customFormat="1" ht="21.75" customHeight="1" hidden="1">
      <c r="A109" s="34"/>
      <c r="B109" s="35"/>
      <c r="C109" s="36"/>
      <c r="D109" s="36"/>
      <c r="E109" s="36"/>
      <c r="F109" s="36"/>
      <c r="G109" s="36"/>
      <c r="H109" s="36"/>
      <c r="I109" s="36"/>
      <c r="J109" s="36"/>
      <c r="K109" s="36"/>
      <c r="L109" s="51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0" spans="1:31" s="2" customFormat="1" ht="6.95" customHeight="1" hidden="1">
      <c r="A110" s="34"/>
      <c r="B110" s="54"/>
      <c r="C110" s="55"/>
      <c r="D110" s="55"/>
      <c r="E110" s="55"/>
      <c r="F110" s="55"/>
      <c r="G110" s="55"/>
      <c r="H110" s="55"/>
      <c r="I110" s="55"/>
      <c r="J110" s="55"/>
      <c r="K110" s="55"/>
      <c r="L110" s="51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ht="11.25" hidden="1"/>
    <row r="112" ht="11.25" hidden="1"/>
    <row r="113" ht="11.25" hidden="1"/>
    <row r="114" spans="1:31" s="2" customFormat="1" ht="6.95" customHeight="1">
      <c r="A114" s="34"/>
      <c r="B114" s="56"/>
      <c r="C114" s="57"/>
      <c r="D114" s="57"/>
      <c r="E114" s="57"/>
      <c r="F114" s="57"/>
      <c r="G114" s="57"/>
      <c r="H114" s="57"/>
      <c r="I114" s="57"/>
      <c r="J114" s="57"/>
      <c r="K114" s="57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31" s="2" customFormat="1" ht="24.95" customHeight="1">
      <c r="A115" s="34"/>
      <c r="B115" s="35"/>
      <c r="C115" s="23" t="s">
        <v>117</v>
      </c>
      <c r="D115" s="36"/>
      <c r="E115" s="36"/>
      <c r="F115" s="36"/>
      <c r="G115" s="36"/>
      <c r="H115" s="36"/>
      <c r="I115" s="36"/>
      <c r="J115" s="36"/>
      <c r="K115" s="36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31" s="2" customFormat="1" ht="6.95" customHeight="1">
      <c r="A116" s="34"/>
      <c r="B116" s="35"/>
      <c r="C116" s="36"/>
      <c r="D116" s="36"/>
      <c r="E116" s="36"/>
      <c r="F116" s="36"/>
      <c r="G116" s="36"/>
      <c r="H116" s="36"/>
      <c r="I116" s="36"/>
      <c r="J116" s="36"/>
      <c r="K116" s="36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31" s="2" customFormat="1" ht="12" customHeight="1">
      <c r="A117" s="34"/>
      <c r="B117" s="35"/>
      <c r="C117" s="29" t="s">
        <v>15</v>
      </c>
      <c r="D117" s="36"/>
      <c r="E117" s="36"/>
      <c r="F117" s="36"/>
      <c r="G117" s="36"/>
      <c r="H117" s="36"/>
      <c r="I117" s="36"/>
      <c r="J117" s="36"/>
      <c r="K117" s="36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31" s="2" customFormat="1" ht="16.5" customHeight="1">
      <c r="A118" s="34"/>
      <c r="B118" s="35"/>
      <c r="C118" s="36"/>
      <c r="D118" s="36"/>
      <c r="E118" s="298" t="str">
        <f>E7</f>
        <v>Šlejnická 5, Praha 6</v>
      </c>
      <c r="F118" s="299"/>
      <c r="G118" s="299"/>
      <c r="H118" s="299"/>
      <c r="I118" s="36"/>
      <c r="J118" s="36"/>
      <c r="K118" s="36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31" s="2" customFormat="1" ht="12" customHeight="1">
      <c r="A119" s="34"/>
      <c r="B119" s="35"/>
      <c r="C119" s="29" t="s">
        <v>98</v>
      </c>
      <c r="D119" s="36"/>
      <c r="E119" s="36"/>
      <c r="F119" s="36"/>
      <c r="G119" s="36"/>
      <c r="H119" s="36"/>
      <c r="I119" s="36"/>
      <c r="J119" s="36"/>
      <c r="K119" s="36"/>
      <c r="L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31" s="2" customFormat="1" ht="16.5" customHeight="1">
      <c r="A120" s="34"/>
      <c r="B120" s="35"/>
      <c r="C120" s="36"/>
      <c r="D120" s="36"/>
      <c r="E120" s="250" t="str">
        <f>E9</f>
        <v>03 - Oprava bytu č. 102</v>
      </c>
      <c r="F120" s="300"/>
      <c r="G120" s="300"/>
      <c r="H120" s="300"/>
      <c r="I120" s="36"/>
      <c r="J120" s="36"/>
      <c r="K120" s="36"/>
      <c r="L120" s="51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pans="1:31" s="2" customFormat="1" ht="6.95" customHeight="1">
      <c r="A121" s="34"/>
      <c r="B121" s="35"/>
      <c r="C121" s="36"/>
      <c r="D121" s="36"/>
      <c r="E121" s="36"/>
      <c r="F121" s="36"/>
      <c r="G121" s="36"/>
      <c r="H121" s="36"/>
      <c r="I121" s="36"/>
      <c r="J121" s="36"/>
      <c r="K121" s="36"/>
      <c r="L121" s="51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pans="1:31" s="2" customFormat="1" ht="12" customHeight="1">
      <c r="A122" s="34"/>
      <c r="B122" s="35"/>
      <c r="C122" s="29" t="s">
        <v>19</v>
      </c>
      <c r="D122" s="36"/>
      <c r="E122" s="36"/>
      <c r="F122" s="27" t="str">
        <f>F12</f>
        <v xml:space="preserve"> </v>
      </c>
      <c r="G122" s="36"/>
      <c r="H122" s="36"/>
      <c r="I122" s="29" t="s">
        <v>21</v>
      </c>
      <c r="J122" s="66">
        <f>IF(J12="","",J12)</f>
        <v>45335</v>
      </c>
      <c r="K122" s="36"/>
      <c r="L122" s="51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pans="1:31" s="2" customFormat="1" ht="6.95" customHeight="1">
      <c r="A123" s="34"/>
      <c r="B123" s="35"/>
      <c r="C123" s="36"/>
      <c r="D123" s="36"/>
      <c r="E123" s="36"/>
      <c r="F123" s="36"/>
      <c r="G123" s="36"/>
      <c r="H123" s="36"/>
      <c r="I123" s="36"/>
      <c r="J123" s="36"/>
      <c r="K123" s="36"/>
      <c r="L123" s="51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</row>
    <row r="124" spans="1:31" s="2" customFormat="1" ht="15.2" customHeight="1">
      <c r="A124" s="34"/>
      <c r="B124" s="35"/>
      <c r="C124" s="29" t="s">
        <v>22</v>
      </c>
      <c r="D124" s="36"/>
      <c r="E124" s="36"/>
      <c r="F124" s="27" t="str">
        <f>E15</f>
        <v xml:space="preserve"> </v>
      </c>
      <c r="G124" s="36"/>
      <c r="H124" s="36"/>
      <c r="I124" s="29" t="s">
        <v>27</v>
      </c>
      <c r="J124" s="32" t="str">
        <f>E21</f>
        <v xml:space="preserve"> </v>
      </c>
      <c r="K124" s="36"/>
      <c r="L124" s="51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</row>
    <row r="125" spans="1:31" s="2" customFormat="1" ht="15.2" customHeight="1">
      <c r="A125" s="34"/>
      <c r="B125" s="35"/>
      <c r="C125" s="29" t="s">
        <v>25</v>
      </c>
      <c r="D125" s="36"/>
      <c r="E125" s="36"/>
      <c r="F125" s="27" t="str">
        <f>IF(E18="","",E18)</f>
        <v>Vyplň údaj</v>
      </c>
      <c r="G125" s="36"/>
      <c r="H125" s="36"/>
      <c r="I125" s="29" t="s">
        <v>28</v>
      </c>
      <c r="J125" s="32" t="str">
        <f>E24</f>
        <v xml:space="preserve"> </v>
      </c>
      <c r="K125" s="36"/>
      <c r="L125" s="51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</row>
    <row r="126" spans="1:31" s="2" customFormat="1" ht="10.35" customHeight="1">
      <c r="A126" s="34"/>
      <c r="B126" s="35"/>
      <c r="C126" s="36"/>
      <c r="D126" s="36"/>
      <c r="E126" s="36"/>
      <c r="F126" s="36"/>
      <c r="G126" s="36"/>
      <c r="H126" s="36"/>
      <c r="I126" s="36"/>
      <c r="J126" s="36"/>
      <c r="K126" s="36"/>
      <c r="L126" s="51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</row>
    <row r="127" spans="1:31" s="11" customFormat="1" ht="29.25" customHeight="1">
      <c r="A127" s="159"/>
      <c r="B127" s="160"/>
      <c r="C127" s="161" t="s">
        <v>118</v>
      </c>
      <c r="D127" s="162" t="s">
        <v>56</v>
      </c>
      <c r="E127" s="162" t="s">
        <v>52</v>
      </c>
      <c r="F127" s="162" t="s">
        <v>53</v>
      </c>
      <c r="G127" s="162" t="s">
        <v>119</v>
      </c>
      <c r="H127" s="162" t="s">
        <v>120</v>
      </c>
      <c r="I127" s="162" t="s">
        <v>121</v>
      </c>
      <c r="J127" s="163" t="s">
        <v>102</v>
      </c>
      <c r="K127" s="164" t="s">
        <v>122</v>
      </c>
      <c r="L127" s="165"/>
      <c r="M127" s="75" t="s">
        <v>0</v>
      </c>
      <c r="N127" s="76" t="s">
        <v>35</v>
      </c>
      <c r="O127" s="76" t="s">
        <v>123</v>
      </c>
      <c r="P127" s="76" t="s">
        <v>124</v>
      </c>
      <c r="Q127" s="76" t="s">
        <v>125</v>
      </c>
      <c r="R127" s="76" t="s">
        <v>126</v>
      </c>
      <c r="S127" s="76" t="s">
        <v>127</v>
      </c>
      <c r="T127" s="77" t="s">
        <v>128</v>
      </c>
      <c r="U127" s="159"/>
      <c r="V127" s="159"/>
      <c r="W127" s="159"/>
      <c r="X127" s="159"/>
      <c r="Y127" s="159"/>
      <c r="Z127" s="159"/>
      <c r="AA127" s="159"/>
      <c r="AB127" s="159"/>
      <c r="AC127" s="159"/>
      <c r="AD127" s="159"/>
      <c r="AE127" s="159"/>
    </row>
    <row r="128" spans="1:63" s="2" customFormat="1" ht="22.9" customHeight="1">
      <c r="A128" s="34"/>
      <c r="B128" s="35"/>
      <c r="C128" s="82" t="s">
        <v>129</v>
      </c>
      <c r="D128" s="36"/>
      <c r="E128" s="36"/>
      <c r="F128" s="36"/>
      <c r="G128" s="36"/>
      <c r="H128" s="36"/>
      <c r="I128" s="36"/>
      <c r="J128" s="166">
        <f>BK128</f>
        <v>0</v>
      </c>
      <c r="K128" s="36"/>
      <c r="L128" s="39"/>
      <c r="M128" s="78"/>
      <c r="N128" s="167"/>
      <c r="O128" s="79"/>
      <c r="P128" s="168">
        <f>P129+P153</f>
        <v>0</v>
      </c>
      <c r="Q128" s="79"/>
      <c r="R128" s="168">
        <f>R129+R153</f>
        <v>1.40740096</v>
      </c>
      <c r="S128" s="79"/>
      <c r="T128" s="169">
        <f>T129+T153</f>
        <v>0.20489706</v>
      </c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T128" s="17" t="s">
        <v>70</v>
      </c>
      <c r="AU128" s="17" t="s">
        <v>104</v>
      </c>
      <c r="BK128" s="170">
        <f>BK129+BK153</f>
        <v>0</v>
      </c>
    </row>
    <row r="129" spans="2:63" s="12" customFormat="1" ht="25.9" customHeight="1">
      <c r="B129" s="171"/>
      <c r="C129" s="172"/>
      <c r="D129" s="173" t="s">
        <v>70</v>
      </c>
      <c r="E129" s="174" t="s">
        <v>130</v>
      </c>
      <c r="F129" s="174" t="s">
        <v>131</v>
      </c>
      <c r="G129" s="172"/>
      <c r="H129" s="172"/>
      <c r="I129" s="175"/>
      <c r="J129" s="176">
        <f>BK129</f>
        <v>0</v>
      </c>
      <c r="K129" s="172"/>
      <c r="L129" s="177"/>
      <c r="M129" s="178"/>
      <c r="N129" s="179"/>
      <c r="O129" s="179"/>
      <c r="P129" s="180">
        <f>P130+P132+P142+P150</f>
        <v>0</v>
      </c>
      <c r="Q129" s="179"/>
      <c r="R129" s="180">
        <f>R130+R132+R142+R150</f>
        <v>0.035052799999999995</v>
      </c>
      <c r="S129" s="179"/>
      <c r="T129" s="181">
        <f>T130+T132+T142+T150</f>
        <v>0</v>
      </c>
      <c r="AR129" s="182" t="s">
        <v>79</v>
      </c>
      <c r="AT129" s="183" t="s">
        <v>70</v>
      </c>
      <c r="AU129" s="183" t="s">
        <v>71</v>
      </c>
      <c r="AY129" s="182" t="s">
        <v>132</v>
      </c>
      <c r="BK129" s="184">
        <f>BK130+BK132+BK142+BK150</f>
        <v>0</v>
      </c>
    </row>
    <row r="130" spans="2:63" s="12" customFormat="1" ht="22.9" customHeight="1">
      <c r="B130" s="171"/>
      <c r="C130" s="172"/>
      <c r="D130" s="173" t="s">
        <v>70</v>
      </c>
      <c r="E130" s="185" t="s">
        <v>133</v>
      </c>
      <c r="F130" s="185" t="s">
        <v>134</v>
      </c>
      <c r="G130" s="172"/>
      <c r="H130" s="172"/>
      <c r="I130" s="175"/>
      <c r="J130" s="186">
        <f>BK130</f>
        <v>0</v>
      </c>
      <c r="K130" s="172"/>
      <c r="L130" s="177"/>
      <c r="M130" s="178"/>
      <c r="N130" s="179"/>
      <c r="O130" s="179"/>
      <c r="P130" s="180">
        <f>P131</f>
        <v>0</v>
      </c>
      <c r="Q130" s="179"/>
      <c r="R130" s="180">
        <f>R131</f>
        <v>0.033999999999999996</v>
      </c>
      <c r="S130" s="179"/>
      <c r="T130" s="181">
        <f>T131</f>
        <v>0</v>
      </c>
      <c r="AR130" s="182" t="s">
        <v>79</v>
      </c>
      <c r="AT130" s="183" t="s">
        <v>70</v>
      </c>
      <c r="AU130" s="183" t="s">
        <v>79</v>
      </c>
      <c r="AY130" s="182" t="s">
        <v>132</v>
      </c>
      <c r="BK130" s="184">
        <f>BK131</f>
        <v>0</v>
      </c>
    </row>
    <row r="131" spans="1:65" s="2" customFormat="1" ht="24.2" customHeight="1">
      <c r="A131" s="34"/>
      <c r="B131" s="35"/>
      <c r="C131" s="187" t="s">
        <v>79</v>
      </c>
      <c r="D131" s="187" t="s">
        <v>135</v>
      </c>
      <c r="E131" s="188" t="s">
        <v>136</v>
      </c>
      <c r="F131" s="189" t="s">
        <v>137</v>
      </c>
      <c r="G131" s="190" t="s">
        <v>138</v>
      </c>
      <c r="H131" s="191">
        <v>10</v>
      </c>
      <c r="I131" s="192"/>
      <c r="J131" s="193">
        <f>ROUND(I131*H131,2)</f>
        <v>0</v>
      </c>
      <c r="K131" s="194"/>
      <c r="L131" s="39"/>
      <c r="M131" s="195" t="s">
        <v>0</v>
      </c>
      <c r="N131" s="196" t="s">
        <v>36</v>
      </c>
      <c r="O131" s="71"/>
      <c r="P131" s="197">
        <f>O131*H131</f>
        <v>0</v>
      </c>
      <c r="Q131" s="197">
        <v>0.0034</v>
      </c>
      <c r="R131" s="197">
        <f>Q131*H131</f>
        <v>0.033999999999999996</v>
      </c>
      <c r="S131" s="197">
        <v>0</v>
      </c>
      <c r="T131" s="198">
        <f>S131*H131</f>
        <v>0</v>
      </c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R131" s="199" t="s">
        <v>139</v>
      </c>
      <c r="AT131" s="199" t="s">
        <v>135</v>
      </c>
      <c r="AU131" s="199" t="s">
        <v>81</v>
      </c>
      <c r="AY131" s="17" t="s">
        <v>132</v>
      </c>
      <c r="BE131" s="200">
        <f>IF(N131="základní",J131,0)</f>
        <v>0</v>
      </c>
      <c r="BF131" s="200">
        <f>IF(N131="snížená",J131,0)</f>
        <v>0</v>
      </c>
      <c r="BG131" s="200">
        <f>IF(N131="zákl. přenesená",J131,0)</f>
        <v>0</v>
      </c>
      <c r="BH131" s="200">
        <f>IF(N131="sníž. přenesená",J131,0)</f>
        <v>0</v>
      </c>
      <c r="BI131" s="200">
        <f>IF(N131="nulová",J131,0)</f>
        <v>0</v>
      </c>
      <c r="BJ131" s="17" t="s">
        <v>79</v>
      </c>
      <c r="BK131" s="200">
        <f>ROUND(I131*H131,2)</f>
        <v>0</v>
      </c>
      <c r="BL131" s="17" t="s">
        <v>139</v>
      </c>
      <c r="BM131" s="199" t="s">
        <v>140</v>
      </c>
    </row>
    <row r="132" spans="2:63" s="12" customFormat="1" ht="22.9" customHeight="1">
      <c r="B132" s="171"/>
      <c r="C132" s="172"/>
      <c r="D132" s="173" t="s">
        <v>70</v>
      </c>
      <c r="E132" s="185" t="s">
        <v>141</v>
      </c>
      <c r="F132" s="185" t="s">
        <v>142</v>
      </c>
      <c r="G132" s="172"/>
      <c r="H132" s="172"/>
      <c r="I132" s="175"/>
      <c r="J132" s="186">
        <f>BK132</f>
        <v>0</v>
      </c>
      <c r="K132" s="172"/>
      <c r="L132" s="177"/>
      <c r="M132" s="178"/>
      <c r="N132" s="179"/>
      <c r="O132" s="179"/>
      <c r="P132" s="180">
        <f>SUM(P133:P141)</f>
        <v>0</v>
      </c>
      <c r="Q132" s="179"/>
      <c r="R132" s="180">
        <f>SUM(R133:R141)</f>
        <v>0.0010528</v>
      </c>
      <c r="S132" s="179"/>
      <c r="T132" s="181">
        <f>SUM(T133:T141)</f>
        <v>0</v>
      </c>
      <c r="AR132" s="182" t="s">
        <v>79</v>
      </c>
      <c r="AT132" s="183" t="s">
        <v>70</v>
      </c>
      <c r="AU132" s="183" t="s">
        <v>79</v>
      </c>
      <c r="AY132" s="182" t="s">
        <v>132</v>
      </c>
      <c r="BK132" s="184">
        <f>SUM(BK133:BK141)</f>
        <v>0</v>
      </c>
    </row>
    <row r="133" spans="1:65" s="2" customFormat="1" ht="24.2" customHeight="1">
      <c r="A133" s="34"/>
      <c r="B133" s="35"/>
      <c r="C133" s="187" t="s">
        <v>81</v>
      </c>
      <c r="D133" s="187" t="s">
        <v>135</v>
      </c>
      <c r="E133" s="188" t="s">
        <v>143</v>
      </c>
      <c r="F133" s="189" t="s">
        <v>144</v>
      </c>
      <c r="G133" s="190" t="s">
        <v>145</v>
      </c>
      <c r="H133" s="191">
        <v>26.32</v>
      </c>
      <c r="I133" s="192"/>
      <c r="J133" s="193">
        <f>ROUND(I133*H133,2)</f>
        <v>0</v>
      </c>
      <c r="K133" s="194"/>
      <c r="L133" s="39"/>
      <c r="M133" s="195" t="s">
        <v>0</v>
      </c>
      <c r="N133" s="196" t="s">
        <v>36</v>
      </c>
      <c r="O133" s="71"/>
      <c r="P133" s="197">
        <f>O133*H133</f>
        <v>0</v>
      </c>
      <c r="Q133" s="197">
        <v>4E-05</v>
      </c>
      <c r="R133" s="197">
        <f>Q133*H133</f>
        <v>0.0010528</v>
      </c>
      <c r="S133" s="197">
        <v>0</v>
      </c>
      <c r="T133" s="198">
        <f>S133*H133</f>
        <v>0</v>
      </c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R133" s="199" t="s">
        <v>139</v>
      </c>
      <c r="AT133" s="199" t="s">
        <v>135</v>
      </c>
      <c r="AU133" s="199" t="s">
        <v>81</v>
      </c>
      <c r="AY133" s="17" t="s">
        <v>132</v>
      </c>
      <c r="BE133" s="200">
        <f>IF(N133="základní",J133,0)</f>
        <v>0</v>
      </c>
      <c r="BF133" s="200">
        <f>IF(N133="snížená",J133,0)</f>
        <v>0</v>
      </c>
      <c r="BG133" s="200">
        <f>IF(N133="zákl. přenesená",J133,0)</f>
        <v>0</v>
      </c>
      <c r="BH133" s="200">
        <f>IF(N133="sníž. přenesená",J133,0)</f>
        <v>0</v>
      </c>
      <c r="BI133" s="200">
        <f>IF(N133="nulová",J133,0)</f>
        <v>0</v>
      </c>
      <c r="BJ133" s="17" t="s">
        <v>79</v>
      </c>
      <c r="BK133" s="200">
        <f>ROUND(I133*H133,2)</f>
        <v>0</v>
      </c>
      <c r="BL133" s="17" t="s">
        <v>139</v>
      </c>
      <c r="BM133" s="199" t="s">
        <v>146</v>
      </c>
    </row>
    <row r="134" spans="2:51" s="13" customFormat="1" ht="22.5">
      <c r="B134" s="201"/>
      <c r="C134" s="202"/>
      <c r="D134" s="203" t="s">
        <v>147</v>
      </c>
      <c r="E134" s="204" t="s">
        <v>0</v>
      </c>
      <c r="F134" s="205" t="s">
        <v>148</v>
      </c>
      <c r="G134" s="202"/>
      <c r="H134" s="204" t="s">
        <v>0</v>
      </c>
      <c r="I134" s="206"/>
      <c r="J134" s="202"/>
      <c r="K134" s="202"/>
      <c r="L134" s="207"/>
      <c r="M134" s="208"/>
      <c r="N134" s="209"/>
      <c r="O134" s="209"/>
      <c r="P134" s="209"/>
      <c r="Q134" s="209"/>
      <c r="R134" s="209"/>
      <c r="S134" s="209"/>
      <c r="T134" s="210"/>
      <c r="AT134" s="211" t="s">
        <v>147</v>
      </c>
      <c r="AU134" s="211" t="s">
        <v>81</v>
      </c>
      <c r="AV134" s="13" t="s">
        <v>79</v>
      </c>
      <c r="AW134" s="13" t="s">
        <v>29</v>
      </c>
      <c r="AX134" s="13" t="s">
        <v>71</v>
      </c>
      <c r="AY134" s="211" t="s">
        <v>132</v>
      </c>
    </row>
    <row r="135" spans="2:51" s="13" customFormat="1" ht="11.25">
      <c r="B135" s="201"/>
      <c r="C135" s="202"/>
      <c r="D135" s="203" t="s">
        <v>147</v>
      </c>
      <c r="E135" s="204" t="s">
        <v>0</v>
      </c>
      <c r="F135" s="205" t="s">
        <v>149</v>
      </c>
      <c r="G135" s="202"/>
      <c r="H135" s="204" t="s">
        <v>0</v>
      </c>
      <c r="I135" s="206"/>
      <c r="J135" s="202"/>
      <c r="K135" s="202"/>
      <c r="L135" s="207"/>
      <c r="M135" s="208"/>
      <c r="N135" s="209"/>
      <c r="O135" s="209"/>
      <c r="P135" s="209"/>
      <c r="Q135" s="209"/>
      <c r="R135" s="209"/>
      <c r="S135" s="209"/>
      <c r="T135" s="210"/>
      <c r="AT135" s="211" t="s">
        <v>147</v>
      </c>
      <c r="AU135" s="211" t="s">
        <v>81</v>
      </c>
      <c r="AV135" s="13" t="s">
        <v>79</v>
      </c>
      <c r="AW135" s="13" t="s">
        <v>29</v>
      </c>
      <c r="AX135" s="13" t="s">
        <v>71</v>
      </c>
      <c r="AY135" s="211" t="s">
        <v>132</v>
      </c>
    </row>
    <row r="136" spans="2:51" s="14" customFormat="1" ht="11.25">
      <c r="B136" s="212"/>
      <c r="C136" s="213"/>
      <c r="D136" s="203" t="s">
        <v>147</v>
      </c>
      <c r="E136" s="214" t="s">
        <v>0</v>
      </c>
      <c r="F136" s="215" t="s">
        <v>150</v>
      </c>
      <c r="G136" s="213"/>
      <c r="H136" s="216">
        <v>1.9799999999999998</v>
      </c>
      <c r="I136" s="217"/>
      <c r="J136" s="213"/>
      <c r="K136" s="213"/>
      <c r="L136" s="218"/>
      <c r="M136" s="219"/>
      <c r="N136" s="220"/>
      <c r="O136" s="220"/>
      <c r="P136" s="220"/>
      <c r="Q136" s="220"/>
      <c r="R136" s="220"/>
      <c r="S136" s="220"/>
      <c r="T136" s="221"/>
      <c r="AT136" s="222" t="s">
        <v>147</v>
      </c>
      <c r="AU136" s="222" t="s">
        <v>81</v>
      </c>
      <c r="AV136" s="14" t="s">
        <v>81</v>
      </c>
      <c r="AW136" s="14" t="s">
        <v>29</v>
      </c>
      <c r="AX136" s="14" t="s">
        <v>71</v>
      </c>
      <c r="AY136" s="222" t="s">
        <v>132</v>
      </c>
    </row>
    <row r="137" spans="2:51" s="13" customFormat="1" ht="11.25">
      <c r="B137" s="201"/>
      <c r="C137" s="202"/>
      <c r="D137" s="203" t="s">
        <v>147</v>
      </c>
      <c r="E137" s="204" t="s">
        <v>0</v>
      </c>
      <c r="F137" s="205" t="s">
        <v>151</v>
      </c>
      <c r="G137" s="202"/>
      <c r="H137" s="204" t="s">
        <v>0</v>
      </c>
      <c r="I137" s="206"/>
      <c r="J137" s="202"/>
      <c r="K137" s="202"/>
      <c r="L137" s="207"/>
      <c r="M137" s="208"/>
      <c r="N137" s="209"/>
      <c r="O137" s="209"/>
      <c r="P137" s="209"/>
      <c r="Q137" s="209"/>
      <c r="R137" s="209"/>
      <c r="S137" s="209"/>
      <c r="T137" s="210"/>
      <c r="AT137" s="211" t="s">
        <v>147</v>
      </c>
      <c r="AU137" s="211" t="s">
        <v>81</v>
      </c>
      <c r="AV137" s="13" t="s">
        <v>79</v>
      </c>
      <c r="AW137" s="13" t="s">
        <v>29</v>
      </c>
      <c r="AX137" s="13" t="s">
        <v>71</v>
      </c>
      <c r="AY137" s="211" t="s">
        <v>132</v>
      </c>
    </row>
    <row r="138" spans="2:51" s="14" customFormat="1" ht="11.25">
      <c r="B138" s="212"/>
      <c r="C138" s="213"/>
      <c r="D138" s="203" t="s">
        <v>147</v>
      </c>
      <c r="E138" s="214" t="s">
        <v>0</v>
      </c>
      <c r="F138" s="215" t="s">
        <v>152</v>
      </c>
      <c r="G138" s="213"/>
      <c r="H138" s="216">
        <v>4.18</v>
      </c>
      <c r="I138" s="217"/>
      <c r="J138" s="213"/>
      <c r="K138" s="213"/>
      <c r="L138" s="218"/>
      <c r="M138" s="219"/>
      <c r="N138" s="220"/>
      <c r="O138" s="220"/>
      <c r="P138" s="220"/>
      <c r="Q138" s="220"/>
      <c r="R138" s="220"/>
      <c r="S138" s="220"/>
      <c r="T138" s="221"/>
      <c r="AT138" s="222" t="s">
        <v>147</v>
      </c>
      <c r="AU138" s="222" t="s">
        <v>81</v>
      </c>
      <c r="AV138" s="14" t="s">
        <v>81</v>
      </c>
      <c r="AW138" s="14" t="s">
        <v>29</v>
      </c>
      <c r="AX138" s="14" t="s">
        <v>71</v>
      </c>
      <c r="AY138" s="222" t="s">
        <v>132</v>
      </c>
    </row>
    <row r="139" spans="2:51" s="13" customFormat="1" ht="11.25">
      <c r="B139" s="201"/>
      <c r="C139" s="202"/>
      <c r="D139" s="203" t="s">
        <v>147</v>
      </c>
      <c r="E139" s="204" t="s">
        <v>0</v>
      </c>
      <c r="F139" s="205" t="s">
        <v>153</v>
      </c>
      <c r="G139" s="202"/>
      <c r="H139" s="204" t="s">
        <v>0</v>
      </c>
      <c r="I139" s="206"/>
      <c r="J139" s="202"/>
      <c r="K139" s="202"/>
      <c r="L139" s="207"/>
      <c r="M139" s="208"/>
      <c r="N139" s="209"/>
      <c r="O139" s="209"/>
      <c r="P139" s="209"/>
      <c r="Q139" s="209"/>
      <c r="R139" s="209"/>
      <c r="S139" s="209"/>
      <c r="T139" s="210"/>
      <c r="AT139" s="211" t="s">
        <v>147</v>
      </c>
      <c r="AU139" s="211" t="s">
        <v>81</v>
      </c>
      <c r="AV139" s="13" t="s">
        <v>79</v>
      </c>
      <c r="AW139" s="13" t="s">
        <v>29</v>
      </c>
      <c r="AX139" s="13" t="s">
        <v>71</v>
      </c>
      <c r="AY139" s="211" t="s">
        <v>132</v>
      </c>
    </row>
    <row r="140" spans="2:51" s="14" customFormat="1" ht="11.25">
      <c r="B140" s="212"/>
      <c r="C140" s="213"/>
      <c r="D140" s="203" t="s">
        <v>147</v>
      </c>
      <c r="E140" s="214" t="s">
        <v>0</v>
      </c>
      <c r="F140" s="215" t="s">
        <v>154</v>
      </c>
      <c r="G140" s="213"/>
      <c r="H140" s="216">
        <v>20.16</v>
      </c>
      <c r="I140" s="217"/>
      <c r="J140" s="213"/>
      <c r="K140" s="213"/>
      <c r="L140" s="218"/>
      <c r="M140" s="219"/>
      <c r="N140" s="220"/>
      <c r="O140" s="220"/>
      <c r="P140" s="220"/>
      <c r="Q140" s="220"/>
      <c r="R140" s="220"/>
      <c r="S140" s="220"/>
      <c r="T140" s="221"/>
      <c r="AT140" s="222" t="s">
        <v>147</v>
      </c>
      <c r="AU140" s="222" t="s">
        <v>81</v>
      </c>
      <c r="AV140" s="14" t="s">
        <v>81</v>
      </c>
      <c r="AW140" s="14" t="s">
        <v>29</v>
      </c>
      <c r="AX140" s="14" t="s">
        <v>71</v>
      </c>
      <c r="AY140" s="222" t="s">
        <v>132</v>
      </c>
    </row>
    <row r="141" spans="2:51" s="15" customFormat="1" ht="11.25">
      <c r="B141" s="223"/>
      <c r="C141" s="224"/>
      <c r="D141" s="203" t="s">
        <v>147</v>
      </c>
      <c r="E141" s="225" t="s">
        <v>0</v>
      </c>
      <c r="F141" s="226" t="s">
        <v>155</v>
      </c>
      <c r="G141" s="224"/>
      <c r="H141" s="227">
        <v>26.32</v>
      </c>
      <c r="I141" s="228"/>
      <c r="J141" s="224"/>
      <c r="K141" s="224"/>
      <c r="L141" s="229"/>
      <c r="M141" s="230"/>
      <c r="N141" s="231"/>
      <c r="O141" s="231"/>
      <c r="P141" s="231"/>
      <c r="Q141" s="231"/>
      <c r="R141" s="231"/>
      <c r="S141" s="231"/>
      <c r="T141" s="232"/>
      <c r="AT141" s="233" t="s">
        <v>147</v>
      </c>
      <c r="AU141" s="233" t="s">
        <v>81</v>
      </c>
      <c r="AV141" s="15" t="s">
        <v>139</v>
      </c>
      <c r="AW141" s="15" t="s">
        <v>29</v>
      </c>
      <c r="AX141" s="15" t="s">
        <v>79</v>
      </c>
      <c r="AY141" s="233" t="s">
        <v>132</v>
      </c>
    </row>
    <row r="142" spans="2:63" s="12" customFormat="1" ht="22.9" customHeight="1">
      <c r="B142" s="171"/>
      <c r="C142" s="172"/>
      <c r="D142" s="173" t="s">
        <v>70</v>
      </c>
      <c r="E142" s="185" t="s">
        <v>156</v>
      </c>
      <c r="F142" s="185" t="s">
        <v>157</v>
      </c>
      <c r="G142" s="172"/>
      <c r="H142" s="172"/>
      <c r="I142" s="175"/>
      <c r="J142" s="186">
        <f>BK142</f>
        <v>0</v>
      </c>
      <c r="K142" s="172"/>
      <c r="L142" s="177"/>
      <c r="M142" s="178"/>
      <c r="N142" s="179"/>
      <c r="O142" s="179"/>
      <c r="P142" s="180">
        <f>SUM(P143:P149)</f>
        <v>0</v>
      </c>
      <c r="Q142" s="179"/>
      <c r="R142" s="180">
        <f>SUM(R143:R149)</f>
        <v>0</v>
      </c>
      <c r="S142" s="179"/>
      <c r="T142" s="181">
        <f>SUM(T143:T149)</f>
        <v>0</v>
      </c>
      <c r="AR142" s="182" t="s">
        <v>79</v>
      </c>
      <c r="AT142" s="183" t="s">
        <v>70</v>
      </c>
      <c r="AU142" s="183" t="s">
        <v>79</v>
      </c>
      <c r="AY142" s="182" t="s">
        <v>132</v>
      </c>
      <c r="BK142" s="184">
        <f>SUM(BK143:BK149)</f>
        <v>0</v>
      </c>
    </row>
    <row r="143" spans="1:65" s="2" customFormat="1" ht="24.2" customHeight="1">
      <c r="A143" s="34"/>
      <c r="B143" s="35"/>
      <c r="C143" s="187" t="s">
        <v>158</v>
      </c>
      <c r="D143" s="187" t="s">
        <v>135</v>
      </c>
      <c r="E143" s="188" t="s">
        <v>159</v>
      </c>
      <c r="F143" s="189" t="s">
        <v>160</v>
      </c>
      <c r="G143" s="190" t="s">
        <v>161</v>
      </c>
      <c r="H143" s="191">
        <v>0.205</v>
      </c>
      <c r="I143" s="192"/>
      <c r="J143" s="193">
        <f>ROUND(I143*H143,2)</f>
        <v>0</v>
      </c>
      <c r="K143" s="194"/>
      <c r="L143" s="39"/>
      <c r="M143" s="195" t="s">
        <v>0</v>
      </c>
      <c r="N143" s="196" t="s">
        <v>36</v>
      </c>
      <c r="O143" s="71"/>
      <c r="P143" s="197">
        <f>O143*H143</f>
        <v>0</v>
      </c>
      <c r="Q143" s="197">
        <v>0</v>
      </c>
      <c r="R143" s="197">
        <f>Q143*H143</f>
        <v>0</v>
      </c>
      <c r="S143" s="197">
        <v>0</v>
      </c>
      <c r="T143" s="198">
        <f>S143*H143</f>
        <v>0</v>
      </c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R143" s="199" t="s">
        <v>139</v>
      </c>
      <c r="AT143" s="199" t="s">
        <v>135</v>
      </c>
      <c r="AU143" s="199" t="s">
        <v>81</v>
      </c>
      <c r="AY143" s="17" t="s">
        <v>132</v>
      </c>
      <c r="BE143" s="200">
        <f>IF(N143="základní",J143,0)</f>
        <v>0</v>
      </c>
      <c r="BF143" s="200">
        <f>IF(N143="snížená",J143,0)</f>
        <v>0</v>
      </c>
      <c r="BG143" s="200">
        <f>IF(N143="zákl. přenesená",J143,0)</f>
        <v>0</v>
      </c>
      <c r="BH143" s="200">
        <f>IF(N143="sníž. přenesená",J143,0)</f>
        <v>0</v>
      </c>
      <c r="BI143" s="200">
        <f>IF(N143="nulová",J143,0)</f>
        <v>0</v>
      </c>
      <c r="BJ143" s="17" t="s">
        <v>79</v>
      </c>
      <c r="BK143" s="200">
        <f>ROUND(I143*H143,2)</f>
        <v>0</v>
      </c>
      <c r="BL143" s="17" t="s">
        <v>139</v>
      </c>
      <c r="BM143" s="199" t="s">
        <v>162</v>
      </c>
    </row>
    <row r="144" spans="1:65" s="2" customFormat="1" ht="33" customHeight="1">
      <c r="A144" s="34"/>
      <c r="B144" s="35"/>
      <c r="C144" s="187" t="s">
        <v>139</v>
      </c>
      <c r="D144" s="187" t="s">
        <v>135</v>
      </c>
      <c r="E144" s="188" t="s">
        <v>163</v>
      </c>
      <c r="F144" s="189" t="s">
        <v>164</v>
      </c>
      <c r="G144" s="190" t="s">
        <v>161</v>
      </c>
      <c r="H144" s="191">
        <v>0.41</v>
      </c>
      <c r="I144" s="192"/>
      <c r="J144" s="193">
        <f>ROUND(I144*H144,2)</f>
        <v>0</v>
      </c>
      <c r="K144" s="194"/>
      <c r="L144" s="39"/>
      <c r="M144" s="195" t="s">
        <v>0</v>
      </c>
      <c r="N144" s="196" t="s">
        <v>36</v>
      </c>
      <c r="O144" s="71"/>
      <c r="P144" s="197">
        <f>O144*H144</f>
        <v>0</v>
      </c>
      <c r="Q144" s="197">
        <v>0</v>
      </c>
      <c r="R144" s="197">
        <f>Q144*H144</f>
        <v>0</v>
      </c>
      <c r="S144" s="197">
        <v>0</v>
      </c>
      <c r="T144" s="198">
        <f>S144*H144</f>
        <v>0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199" t="s">
        <v>139</v>
      </c>
      <c r="AT144" s="199" t="s">
        <v>135</v>
      </c>
      <c r="AU144" s="199" t="s">
        <v>81</v>
      </c>
      <c r="AY144" s="17" t="s">
        <v>132</v>
      </c>
      <c r="BE144" s="200">
        <f>IF(N144="základní",J144,0)</f>
        <v>0</v>
      </c>
      <c r="BF144" s="200">
        <f>IF(N144="snížená",J144,0)</f>
        <v>0</v>
      </c>
      <c r="BG144" s="200">
        <f>IF(N144="zákl. přenesená",J144,0)</f>
        <v>0</v>
      </c>
      <c r="BH144" s="200">
        <f>IF(N144="sníž. přenesená",J144,0)</f>
        <v>0</v>
      </c>
      <c r="BI144" s="200">
        <f>IF(N144="nulová",J144,0)</f>
        <v>0</v>
      </c>
      <c r="BJ144" s="17" t="s">
        <v>79</v>
      </c>
      <c r="BK144" s="200">
        <f>ROUND(I144*H144,2)</f>
        <v>0</v>
      </c>
      <c r="BL144" s="17" t="s">
        <v>139</v>
      </c>
      <c r="BM144" s="199" t="s">
        <v>165</v>
      </c>
    </row>
    <row r="145" spans="2:51" s="14" customFormat="1" ht="11.25">
      <c r="B145" s="212"/>
      <c r="C145" s="213"/>
      <c r="D145" s="203" t="s">
        <v>147</v>
      </c>
      <c r="E145" s="213"/>
      <c r="F145" s="215" t="s">
        <v>166</v>
      </c>
      <c r="G145" s="213"/>
      <c r="H145" s="216">
        <v>0.41</v>
      </c>
      <c r="I145" s="217"/>
      <c r="J145" s="213"/>
      <c r="K145" s="213"/>
      <c r="L145" s="218"/>
      <c r="M145" s="219"/>
      <c r="N145" s="220"/>
      <c r="O145" s="220"/>
      <c r="P145" s="220"/>
      <c r="Q145" s="220"/>
      <c r="R145" s="220"/>
      <c r="S145" s="220"/>
      <c r="T145" s="221"/>
      <c r="AT145" s="222" t="s">
        <v>147</v>
      </c>
      <c r="AU145" s="222" t="s">
        <v>81</v>
      </c>
      <c r="AV145" s="14" t="s">
        <v>81</v>
      </c>
      <c r="AW145" s="14" t="s">
        <v>3</v>
      </c>
      <c r="AX145" s="14" t="s">
        <v>79</v>
      </c>
      <c r="AY145" s="222" t="s">
        <v>132</v>
      </c>
    </row>
    <row r="146" spans="1:65" s="2" customFormat="1" ht="24.2" customHeight="1">
      <c r="A146" s="34"/>
      <c r="B146" s="35"/>
      <c r="C146" s="187" t="s">
        <v>167</v>
      </c>
      <c r="D146" s="187" t="s">
        <v>135</v>
      </c>
      <c r="E146" s="188" t="s">
        <v>168</v>
      </c>
      <c r="F146" s="189" t="s">
        <v>169</v>
      </c>
      <c r="G146" s="190" t="s">
        <v>161</v>
      </c>
      <c r="H146" s="191">
        <v>0.205</v>
      </c>
      <c r="I146" s="192"/>
      <c r="J146" s="193">
        <f>ROUND(I146*H146,2)</f>
        <v>0</v>
      </c>
      <c r="K146" s="194"/>
      <c r="L146" s="39"/>
      <c r="M146" s="195" t="s">
        <v>0</v>
      </c>
      <c r="N146" s="196" t="s">
        <v>36</v>
      </c>
      <c r="O146" s="71"/>
      <c r="P146" s="197">
        <f>O146*H146</f>
        <v>0</v>
      </c>
      <c r="Q146" s="197">
        <v>0</v>
      </c>
      <c r="R146" s="197">
        <f>Q146*H146</f>
        <v>0</v>
      </c>
      <c r="S146" s="197">
        <v>0</v>
      </c>
      <c r="T146" s="198">
        <f>S146*H146</f>
        <v>0</v>
      </c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R146" s="199" t="s">
        <v>139</v>
      </c>
      <c r="AT146" s="199" t="s">
        <v>135</v>
      </c>
      <c r="AU146" s="199" t="s">
        <v>81</v>
      </c>
      <c r="AY146" s="17" t="s">
        <v>132</v>
      </c>
      <c r="BE146" s="200">
        <f>IF(N146="základní",J146,0)</f>
        <v>0</v>
      </c>
      <c r="BF146" s="200">
        <f>IF(N146="snížená",J146,0)</f>
        <v>0</v>
      </c>
      <c r="BG146" s="200">
        <f>IF(N146="zákl. přenesená",J146,0)</f>
        <v>0</v>
      </c>
      <c r="BH146" s="200">
        <f>IF(N146="sníž. přenesená",J146,0)</f>
        <v>0</v>
      </c>
      <c r="BI146" s="200">
        <f>IF(N146="nulová",J146,0)</f>
        <v>0</v>
      </c>
      <c r="BJ146" s="17" t="s">
        <v>79</v>
      </c>
      <c r="BK146" s="200">
        <f>ROUND(I146*H146,2)</f>
        <v>0</v>
      </c>
      <c r="BL146" s="17" t="s">
        <v>139</v>
      </c>
      <c r="BM146" s="199" t="s">
        <v>170</v>
      </c>
    </row>
    <row r="147" spans="1:65" s="2" customFormat="1" ht="24.2" customHeight="1">
      <c r="A147" s="34"/>
      <c r="B147" s="35"/>
      <c r="C147" s="187" t="s">
        <v>133</v>
      </c>
      <c r="D147" s="187" t="s">
        <v>135</v>
      </c>
      <c r="E147" s="188" t="s">
        <v>171</v>
      </c>
      <c r="F147" s="189" t="s">
        <v>172</v>
      </c>
      <c r="G147" s="190" t="s">
        <v>161</v>
      </c>
      <c r="H147" s="191">
        <v>3.895</v>
      </c>
      <c r="I147" s="192"/>
      <c r="J147" s="193">
        <f>ROUND(I147*H147,2)</f>
        <v>0</v>
      </c>
      <c r="K147" s="194"/>
      <c r="L147" s="39"/>
      <c r="M147" s="195" t="s">
        <v>0</v>
      </c>
      <c r="N147" s="196" t="s">
        <v>36</v>
      </c>
      <c r="O147" s="71"/>
      <c r="P147" s="197">
        <f>O147*H147</f>
        <v>0</v>
      </c>
      <c r="Q147" s="197">
        <v>0</v>
      </c>
      <c r="R147" s="197">
        <f>Q147*H147</f>
        <v>0</v>
      </c>
      <c r="S147" s="197">
        <v>0</v>
      </c>
      <c r="T147" s="198">
        <f>S147*H147</f>
        <v>0</v>
      </c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R147" s="199" t="s">
        <v>139</v>
      </c>
      <c r="AT147" s="199" t="s">
        <v>135</v>
      </c>
      <c r="AU147" s="199" t="s">
        <v>81</v>
      </c>
      <c r="AY147" s="17" t="s">
        <v>132</v>
      </c>
      <c r="BE147" s="200">
        <f>IF(N147="základní",J147,0)</f>
        <v>0</v>
      </c>
      <c r="BF147" s="200">
        <f>IF(N147="snížená",J147,0)</f>
        <v>0</v>
      </c>
      <c r="BG147" s="200">
        <f>IF(N147="zákl. přenesená",J147,0)</f>
        <v>0</v>
      </c>
      <c r="BH147" s="200">
        <f>IF(N147="sníž. přenesená",J147,0)</f>
        <v>0</v>
      </c>
      <c r="BI147" s="200">
        <f>IF(N147="nulová",J147,0)</f>
        <v>0</v>
      </c>
      <c r="BJ147" s="17" t="s">
        <v>79</v>
      </c>
      <c r="BK147" s="200">
        <f>ROUND(I147*H147,2)</f>
        <v>0</v>
      </c>
      <c r="BL147" s="17" t="s">
        <v>139</v>
      </c>
      <c r="BM147" s="199" t="s">
        <v>173</v>
      </c>
    </row>
    <row r="148" spans="2:51" s="14" customFormat="1" ht="11.25">
      <c r="B148" s="212"/>
      <c r="C148" s="213"/>
      <c r="D148" s="203" t="s">
        <v>147</v>
      </c>
      <c r="E148" s="213"/>
      <c r="F148" s="215" t="s">
        <v>174</v>
      </c>
      <c r="G148" s="213"/>
      <c r="H148" s="216">
        <v>3.895</v>
      </c>
      <c r="I148" s="217"/>
      <c r="J148" s="213"/>
      <c r="K148" s="213"/>
      <c r="L148" s="218"/>
      <c r="M148" s="219"/>
      <c r="N148" s="220"/>
      <c r="O148" s="220"/>
      <c r="P148" s="220"/>
      <c r="Q148" s="220"/>
      <c r="R148" s="220"/>
      <c r="S148" s="220"/>
      <c r="T148" s="221"/>
      <c r="AT148" s="222" t="s">
        <v>147</v>
      </c>
      <c r="AU148" s="222" t="s">
        <v>81</v>
      </c>
      <c r="AV148" s="14" t="s">
        <v>81</v>
      </c>
      <c r="AW148" s="14" t="s">
        <v>3</v>
      </c>
      <c r="AX148" s="14" t="s">
        <v>79</v>
      </c>
      <c r="AY148" s="222" t="s">
        <v>132</v>
      </c>
    </row>
    <row r="149" spans="1:65" s="2" customFormat="1" ht="33" customHeight="1">
      <c r="A149" s="34"/>
      <c r="B149" s="35"/>
      <c r="C149" s="187" t="s">
        <v>175</v>
      </c>
      <c r="D149" s="187" t="s">
        <v>135</v>
      </c>
      <c r="E149" s="188" t="s">
        <v>176</v>
      </c>
      <c r="F149" s="189" t="s">
        <v>177</v>
      </c>
      <c r="G149" s="190" t="s">
        <v>161</v>
      </c>
      <c r="H149" s="191">
        <v>0.205</v>
      </c>
      <c r="I149" s="192"/>
      <c r="J149" s="193">
        <f>ROUND(I149*H149,2)</f>
        <v>0</v>
      </c>
      <c r="K149" s="194"/>
      <c r="L149" s="39"/>
      <c r="M149" s="195" t="s">
        <v>0</v>
      </c>
      <c r="N149" s="196" t="s">
        <v>36</v>
      </c>
      <c r="O149" s="71"/>
      <c r="P149" s="197">
        <f>O149*H149</f>
        <v>0</v>
      </c>
      <c r="Q149" s="197">
        <v>0</v>
      </c>
      <c r="R149" s="197">
        <f>Q149*H149</f>
        <v>0</v>
      </c>
      <c r="S149" s="197">
        <v>0</v>
      </c>
      <c r="T149" s="198">
        <f>S149*H149</f>
        <v>0</v>
      </c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R149" s="199" t="s">
        <v>139</v>
      </c>
      <c r="AT149" s="199" t="s">
        <v>135</v>
      </c>
      <c r="AU149" s="199" t="s">
        <v>81</v>
      </c>
      <c r="AY149" s="17" t="s">
        <v>132</v>
      </c>
      <c r="BE149" s="200">
        <f>IF(N149="základní",J149,0)</f>
        <v>0</v>
      </c>
      <c r="BF149" s="200">
        <f>IF(N149="snížená",J149,0)</f>
        <v>0</v>
      </c>
      <c r="BG149" s="200">
        <f>IF(N149="zákl. přenesená",J149,0)</f>
        <v>0</v>
      </c>
      <c r="BH149" s="200">
        <f>IF(N149="sníž. přenesená",J149,0)</f>
        <v>0</v>
      </c>
      <c r="BI149" s="200">
        <f>IF(N149="nulová",J149,0)</f>
        <v>0</v>
      </c>
      <c r="BJ149" s="17" t="s">
        <v>79</v>
      </c>
      <c r="BK149" s="200">
        <f>ROUND(I149*H149,2)</f>
        <v>0</v>
      </c>
      <c r="BL149" s="17" t="s">
        <v>139</v>
      </c>
      <c r="BM149" s="199" t="s">
        <v>178</v>
      </c>
    </row>
    <row r="150" spans="2:63" s="12" customFormat="1" ht="22.9" customHeight="1">
      <c r="B150" s="171"/>
      <c r="C150" s="172"/>
      <c r="D150" s="173" t="s">
        <v>70</v>
      </c>
      <c r="E150" s="185" t="s">
        <v>179</v>
      </c>
      <c r="F150" s="185" t="s">
        <v>180</v>
      </c>
      <c r="G150" s="172"/>
      <c r="H150" s="172"/>
      <c r="I150" s="175"/>
      <c r="J150" s="186">
        <f>BK150</f>
        <v>0</v>
      </c>
      <c r="K150" s="172"/>
      <c r="L150" s="177"/>
      <c r="M150" s="178"/>
      <c r="N150" s="179"/>
      <c r="O150" s="179"/>
      <c r="P150" s="180">
        <f>SUM(P151:P152)</f>
        <v>0</v>
      </c>
      <c r="Q150" s="179"/>
      <c r="R150" s="180">
        <f>SUM(R151:R152)</f>
        <v>0</v>
      </c>
      <c r="S150" s="179"/>
      <c r="T150" s="181">
        <f>SUM(T151:T152)</f>
        <v>0</v>
      </c>
      <c r="AR150" s="182" t="s">
        <v>79</v>
      </c>
      <c r="AT150" s="183" t="s">
        <v>70</v>
      </c>
      <c r="AU150" s="183" t="s">
        <v>79</v>
      </c>
      <c r="AY150" s="182" t="s">
        <v>132</v>
      </c>
      <c r="BK150" s="184">
        <f>SUM(BK151:BK152)</f>
        <v>0</v>
      </c>
    </row>
    <row r="151" spans="1:65" s="2" customFormat="1" ht="16.5" customHeight="1">
      <c r="A151" s="34"/>
      <c r="B151" s="35"/>
      <c r="C151" s="187" t="s">
        <v>181</v>
      </c>
      <c r="D151" s="187" t="s">
        <v>135</v>
      </c>
      <c r="E151" s="188" t="s">
        <v>182</v>
      </c>
      <c r="F151" s="189" t="s">
        <v>183</v>
      </c>
      <c r="G151" s="190" t="s">
        <v>161</v>
      </c>
      <c r="H151" s="191">
        <v>0.035</v>
      </c>
      <c r="I151" s="192"/>
      <c r="J151" s="193">
        <f>ROUND(I151*H151,2)</f>
        <v>0</v>
      </c>
      <c r="K151" s="194"/>
      <c r="L151" s="39"/>
      <c r="M151" s="195" t="s">
        <v>0</v>
      </c>
      <c r="N151" s="196" t="s">
        <v>36</v>
      </c>
      <c r="O151" s="71"/>
      <c r="P151" s="197">
        <f>O151*H151</f>
        <v>0</v>
      </c>
      <c r="Q151" s="197">
        <v>0</v>
      </c>
      <c r="R151" s="197">
        <f>Q151*H151</f>
        <v>0</v>
      </c>
      <c r="S151" s="197">
        <v>0</v>
      </c>
      <c r="T151" s="198">
        <f>S151*H151</f>
        <v>0</v>
      </c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R151" s="199" t="s">
        <v>139</v>
      </c>
      <c r="AT151" s="199" t="s">
        <v>135</v>
      </c>
      <c r="AU151" s="199" t="s">
        <v>81</v>
      </c>
      <c r="AY151" s="17" t="s">
        <v>132</v>
      </c>
      <c r="BE151" s="200">
        <f>IF(N151="základní",J151,0)</f>
        <v>0</v>
      </c>
      <c r="BF151" s="200">
        <f>IF(N151="snížená",J151,0)</f>
        <v>0</v>
      </c>
      <c r="BG151" s="200">
        <f>IF(N151="zákl. přenesená",J151,0)</f>
        <v>0</v>
      </c>
      <c r="BH151" s="200">
        <f>IF(N151="sníž. přenesená",J151,0)</f>
        <v>0</v>
      </c>
      <c r="BI151" s="200">
        <f>IF(N151="nulová",J151,0)</f>
        <v>0</v>
      </c>
      <c r="BJ151" s="17" t="s">
        <v>79</v>
      </c>
      <c r="BK151" s="200">
        <f>ROUND(I151*H151,2)</f>
        <v>0</v>
      </c>
      <c r="BL151" s="17" t="s">
        <v>139</v>
      </c>
      <c r="BM151" s="199" t="s">
        <v>184</v>
      </c>
    </row>
    <row r="152" spans="1:65" s="2" customFormat="1" ht="24.2" customHeight="1">
      <c r="A152" s="34"/>
      <c r="B152" s="35"/>
      <c r="C152" s="187" t="s">
        <v>141</v>
      </c>
      <c r="D152" s="187" t="s">
        <v>135</v>
      </c>
      <c r="E152" s="188" t="s">
        <v>185</v>
      </c>
      <c r="F152" s="189" t="s">
        <v>186</v>
      </c>
      <c r="G152" s="190" t="s">
        <v>161</v>
      </c>
      <c r="H152" s="191">
        <v>0.035</v>
      </c>
      <c r="I152" s="192"/>
      <c r="J152" s="193">
        <f>ROUND(I152*H152,2)</f>
        <v>0</v>
      </c>
      <c r="K152" s="194"/>
      <c r="L152" s="39"/>
      <c r="M152" s="195" t="s">
        <v>0</v>
      </c>
      <c r="N152" s="196" t="s">
        <v>36</v>
      </c>
      <c r="O152" s="71"/>
      <c r="P152" s="197">
        <f>O152*H152</f>
        <v>0</v>
      </c>
      <c r="Q152" s="197">
        <v>0</v>
      </c>
      <c r="R152" s="197">
        <f>Q152*H152</f>
        <v>0</v>
      </c>
      <c r="S152" s="197">
        <v>0</v>
      </c>
      <c r="T152" s="198">
        <f>S152*H152</f>
        <v>0</v>
      </c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R152" s="199" t="s">
        <v>139</v>
      </c>
      <c r="AT152" s="199" t="s">
        <v>135</v>
      </c>
      <c r="AU152" s="199" t="s">
        <v>81</v>
      </c>
      <c r="AY152" s="17" t="s">
        <v>132</v>
      </c>
      <c r="BE152" s="200">
        <f>IF(N152="základní",J152,0)</f>
        <v>0</v>
      </c>
      <c r="BF152" s="200">
        <f>IF(N152="snížená",J152,0)</f>
        <v>0</v>
      </c>
      <c r="BG152" s="200">
        <f>IF(N152="zákl. přenesená",J152,0)</f>
        <v>0</v>
      </c>
      <c r="BH152" s="200">
        <f>IF(N152="sníž. přenesená",J152,0)</f>
        <v>0</v>
      </c>
      <c r="BI152" s="200">
        <f>IF(N152="nulová",J152,0)</f>
        <v>0</v>
      </c>
      <c r="BJ152" s="17" t="s">
        <v>79</v>
      </c>
      <c r="BK152" s="200">
        <f>ROUND(I152*H152,2)</f>
        <v>0</v>
      </c>
      <c r="BL152" s="17" t="s">
        <v>139</v>
      </c>
      <c r="BM152" s="199" t="s">
        <v>187</v>
      </c>
    </row>
    <row r="153" spans="2:63" s="12" customFormat="1" ht="25.9" customHeight="1">
      <c r="B153" s="171"/>
      <c r="C153" s="172"/>
      <c r="D153" s="173" t="s">
        <v>70</v>
      </c>
      <c r="E153" s="174" t="s">
        <v>188</v>
      </c>
      <c r="F153" s="174" t="s">
        <v>189</v>
      </c>
      <c r="G153" s="172"/>
      <c r="H153" s="172"/>
      <c r="I153" s="175"/>
      <c r="J153" s="176">
        <f>BK153</f>
        <v>0</v>
      </c>
      <c r="K153" s="172"/>
      <c r="L153" s="177"/>
      <c r="M153" s="178"/>
      <c r="N153" s="179"/>
      <c r="O153" s="179"/>
      <c r="P153" s="180">
        <f>P154+P180+P186+P204+P220+P254</f>
        <v>0</v>
      </c>
      <c r="Q153" s="179"/>
      <c r="R153" s="180">
        <f>R154+R180+R186+R204+R220+R254</f>
        <v>1.37234816</v>
      </c>
      <c r="S153" s="179"/>
      <c r="T153" s="181">
        <f>T154+T180+T186+T204+T220+T254</f>
        <v>0.20489706</v>
      </c>
      <c r="AR153" s="182" t="s">
        <v>81</v>
      </c>
      <c r="AT153" s="183" t="s">
        <v>70</v>
      </c>
      <c r="AU153" s="183" t="s">
        <v>71</v>
      </c>
      <c r="AY153" s="182" t="s">
        <v>132</v>
      </c>
      <c r="BK153" s="184">
        <f>BK154+BK180+BK186+BK204+BK220+BK254</f>
        <v>0</v>
      </c>
    </row>
    <row r="154" spans="2:63" s="12" customFormat="1" ht="22.9" customHeight="1">
      <c r="B154" s="171"/>
      <c r="C154" s="172"/>
      <c r="D154" s="173" t="s">
        <v>70</v>
      </c>
      <c r="E154" s="185" t="s">
        <v>190</v>
      </c>
      <c r="F154" s="185" t="s">
        <v>191</v>
      </c>
      <c r="G154" s="172"/>
      <c r="H154" s="172"/>
      <c r="I154" s="175"/>
      <c r="J154" s="186">
        <f>BK154</f>
        <v>0</v>
      </c>
      <c r="K154" s="172"/>
      <c r="L154" s="177"/>
      <c r="M154" s="178"/>
      <c r="N154" s="179"/>
      <c r="O154" s="179"/>
      <c r="P154" s="180">
        <f>SUM(P155:P179)</f>
        <v>0</v>
      </c>
      <c r="Q154" s="179"/>
      <c r="R154" s="180">
        <f>SUM(R155:R179)</f>
        <v>0.01711</v>
      </c>
      <c r="S154" s="179"/>
      <c r="T154" s="181">
        <f>SUM(T155:T179)</f>
        <v>0.00328</v>
      </c>
      <c r="AR154" s="182" t="s">
        <v>81</v>
      </c>
      <c r="AT154" s="183" t="s">
        <v>70</v>
      </c>
      <c r="AU154" s="183" t="s">
        <v>79</v>
      </c>
      <c r="AY154" s="182" t="s">
        <v>132</v>
      </c>
      <c r="BK154" s="184">
        <f>SUM(BK155:BK179)</f>
        <v>0</v>
      </c>
    </row>
    <row r="155" spans="1:65" s="2" customFormat="1" ht="16.5" customHeight="1">
      <c r="A155" s="34"/>
      <c r="B155" s="35"/>
      <c r="C155" s="187" t="s">
        <v>192</v>
      </c>
      <c r="D155" s="187" t="s">
        <v>135</v>
      </c>
      <c r="E155" s="188" t="s">
        <v>193</v>
      </c>
      <c r="F155" s="189" t="s">
        <v>194</v>
      </c>
      <c r="G155" s="190" t="s">
        <v>195</v>
      </c>
      <c r="H155" s="191">
        <v>1</v>
      </c>
      <c r="I155" s="192"/>
      <c r="J155" s="193">
        <f>ROUND(I155*H155,2)</f>
        <v>0</v>
      </c>
      <c r="K155" s="194"/>
      <c r="L155" s="39"/>
      <c r="M155" s="195" t="s">
        <v>0</v>
      </c>
      <c r="N155" s="196" t="s">
        <v>36</v>
      </c>
      <c r="O155" s="71"/>
      <c r="P155" s="197">
        <f>O155*H155</f>
        <v>0</v>
      </c>
      <c r="Q155" s="197">
        <v>0.00212</v>
      </c>
      <c r="R155" s="197">
        <f>Q155*H155</f>
        <v>0.00212</v>
      </c>
      <c r="S155" s="197">
        <v>0</v>
      </c>
      <c r="T155" s="198">
        <f>S155*H155</f>
        <v>0</v>
      </c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R155" s="199" t="s">
        <v>196</v>
      </c>
      <c r="AT155" s="199" t="s">
        <v>135</v>
      </c>
      <c r="AU155" s="199" t="s">
        <v>81</v>
      </c>
      <c r="AY155" s="17" t="s">
        <v>132</v>
      </c>
      <c r="BE155" s="200">
        <f>IF(N155="základní",J155,0)</f>
        <v>0</v>
      </c>
      <c r="BF155" s="200">
        <f>IF(N155="snížená",J155,0)</f>
        <v>0</v>
      </c>
      <c r="BG155" s="200">
        <f>IF(N155="zákl. přenesená",J155,0)</f>
        <v>0</v>
      </c>
      <c r="BH155" s="200">
        <f>IF(N155="sníž. přenesená",J155,0)</f>
        <v>0</v>
      </c>
      <c r="BI155" s="200">
        <f>IF(N155="nulová",J155,0)</f>
        <v>0</v>
      </c>
      <c r="BJ155" s="17" t="s">
        <v>79</v>
      </c>
      <c r="BK155" s="200">
        <f>ROUND(I155*H155,2)</f>
        <v>0</v>
      </c>
      <c r="BL155" s="17" t="s">
        <v>196</v>
      </c>
      <c r="BM155" s="199" t="s">
        <v>197</v>
      </c>
    </row>
    <row r="156" spans="1:65" s="2" customFormat="1" ht="16.5" customHeight="1">
      <c r="A156" s="34"/>
      <c r="B156" s="35"/>
      <c r="C156" s="234" t="s">
        <v>198</v>
      </c>
      <c r="D156" s="234" t="s">
        <v>199</v>
      </c>
      <c r="E156" s="235" t="s">
        <v>200</v>
      </c>
      <c r="F156" s="236" t="s">
        <v>201</v>
      </c>
      <c r="G156" s="237" t="s">
        <v>138</v>
      </c>
      <c r="H156" s="238">
        <v>1</v>
      </c>
      <c r="I156" s="239"/>
      <c r="J156" s="240">
        <f>ROUND(I156*H156,2)</f>
        <v>0</v>
      </c>
      <c r="K156" s="241"/>
      <c r="L156" s="242"/>
      <c r="M156" s="243" t="s">
        <v>0</v>
      </c>
      <c r="N156" s="244" t="s">
        <v>36</v>
      </c>
      <c r="O156" s="71"/>
      <c r="P156" s="197">
        <f>O156*H156</f>
        <v>0</v>
      </c>
      <c r="Q156" s="197">
        <v>0.008</v>
      </c>
      <c r="R156" s="197">
        <f>Q156*H156</f>
        <v>0.008</v>
      </c>
      <c r="S156" s="197">
        <v>0</v>
      </c>
      <c r="T156" s="198">
        <f>S156*H156</f>
        <v>0</v>
      </c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R156" s="199" t="s">
        <v>202</v>
      </c>
      <c r="AT156" s="199" t="s">
        <v>199</v>
      </c>
      <c r="AU156" s="199" t="s">
        <v>81</v>
      </c>
      <c r="AY156" s="17" t="s">
        <v>132</v>
      </c>
      <c r="BE156" s="200">
        <f>IF(N156="základní",J156,0)</f>
        <v>0</v>
      </c>
      <c r="BF156" s="200">
        <f>IF(N156="snížená",J156,0)</f>
        <v>0</v>
      </c>
      <c r="BG156" s="200">
        <f>IF(N156="zákl. přenesená",J156,0)</f>
        <v>0</v>
      </c>
      <c r="BH156" s="200">
        <f>IF(N156="sníž. přenesená",J156,0)</f>
        <v>0</v>
      </c>
      <c r="BI156" s="200">
        <f>IF(N156="nulová",J156,0)</f>
        <v>0</v>
      </c>
      <c r="BJ156" s="17" t="s">
        <v>79</v>
      </c>
      <c r="BK156" s="200">
        <f>ROUND(I156*H156,2)</f>
        <v>0</v>
      </c>
      <c r="BL156" s="17" t="s">
        <v>196</v>
      </c>
      <c r="BM156" s="199" t="s">
        <v>203</v>
      </c>
    </row>
    <row r="157" spans="1:65" s="2" customFormat="1" ht="21.75" customHeight="1">
      <c r="A157" s="34"/>
      <c r="B157" s="35"/>
      <c r="C157" s="187" t="s">
        <v>7</v>
      </c>
      <c r="D157" s="187" t="s">
        <v>135</v>
      </c>
      <c r="E157" s="188" t="s">
        <v>204</v>
      </c>
      <c r="F157" s="189" t="s">
        <v>205</v>
      </c>
      <c r="G157" s="190" t="s">
        <v>195</v>
      </c>
      <c r="H157" s="191">
        <v>1</v>
      </c>
      <c r="I157" s="192"/>
      <c r="J157" s="193">
        <f>ROUND(I157*H157,2)</f>
        <v>0</v>
      </c>
      <c r="K157" s="194"/>
      <c r="L157" s="39"/>
      <c r="M157" s="195" t="s">
        <v>0</v>
      </c>
      <c r="N157" s="196" t="s">
        <v>36</v>
      </c>
      <c r="O157" s="71"/>
      <c r="P157" s="197">
        <f>O157*H157</f>
        <v>0</v>
      </c>
      <c r="Q157" s="197">
        <v>9E-05</v>
      </c>
      <c r="R157" s="197">
        <f>Q157*H157</f>
        <v>9E-05</v>
      </c>
      <c r="S157" s="197">
        <v>0</v>
      </c>
      <c r="T157" s="198">
        <f>S157*H157</f>
        <v>0</v>
      </c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R157" s="199" t="s">
        <v>196</v>
      </c>
      <c r="AT157" s="199" t="s">
        <v>135</v>
      </c>
      <c r="AU157" s="199" t="s">
        <v>81</v>
      </c>
      <c r="AY157" s="17" t="s">
        <v>132</v>
      </c>
      <c r="BE157" s="200">
        <f>IF(N157="základní",J157,0)</f>
        <v>0</v>
      </c>
      <c r="BF157" s="200">
        <f>IF(N157="snížená",J157,0)</f>
        <v>0</v>
      </c>
      <c r="BG157" s="200">
        <f>IF(N157="zákl. přenesená",J157,0)</f>
        <v>0</v>
      </c>
      <c r="BH157" s="200">
        <f>IF(N157="sníž. přenesená",J157,0)</f>
        <v>0</v>
      </c>
      <c r="BI157" s="200">
        <f>IF(N157="nulová",J157,0)</f>
        <v>0</v>
      </c>
      <c r="BJ157" s="17" t="s">
        <v>79</v>
      </c>
      <c r="BK157" s="200">
        <f>ROUND(I157*H157,2)</f>
        <v>0</v>
      </c>
      <c r="BL157" s="17" t="s">
        <v>196</v>
      </c>
      <c r="BM157" s="199" t="s">
        <v>206</v>
      </c>
    </row>
    <row r="158" spans="1:65" s="2" customFormat="1" ht="16.5" customHeight="1">
      <c r="A158" s="34"/>
      <c r="B158" s="35"/>
      <c r="C158" s="234" t="s">
        <v>207</v>
      </c>
      <c r="D158" s="234" t="s">
        <v>199</v>
      </c>
      <c r="E158" s="235" t="s">
        <v>208</v>
      </c>
      <c r="F158" s="236" t="s">
        <v>209</v>
      </c>
      <c r="G158" s="237" t="s">
        <v>138</v>
      </c>
      <c r="H158" s="238">
        <v>1</v>
      </c>
      <c r="I158" s="239"/>
      <c r="J158" s="240">
        <f>ROUND(I158*H158,2)</f>
        <v>0</v>
      </c>
      <c r="K158" s="241"/>
      <c r="L158" s="242"/>
      <c r="M158" s="243" t="s">
        <v>0</v>
      </c>
      <c r="N158" s="244" t="s">
        <v>36</v>
      </c>
      <c r="O158" s="71"/>
      <c r="P158" s="197">
        <f>O158*H158</f>
        <v>0</v>
      </c>
      <c r="Q158" s="197">
        <v>0.00015</v>
      </c>
      <c r="R158" s="197">
        <f>Q158*H158</f>
        <v>0.00015</v>
      </c>
      <c r="S158" s="197">
        <v>0</v>
      </c>
      <c r="T158" s="198">
        <f>S158*H158</f>
        <v>0</v>
      </c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R158" s="199" t="s">
        <v>202</v>
      </c>
      <c r="AT158" s="199" t="s">
        <v>199</v>
      </c>
      <c r="AU158" s="199" t="s">
        <v>81</v>
      </c>
      <c r="AY158" s="17" t="s">
        <v>132</v>
      </c>
      <c r="BE158" s="200">
        <f>IF(N158="základní",J158,0)</f>
        <v>0</v>
      </c>
      <c r="BF158" s="200">
        <f>IF(N158="snížená",J158,0)</f>
        <v>0</v>
      </c>
      <c r="BG158" s="200">
        <f>IF(N158="zákl. přenesená",J158,0)</f>
        <v>0</v>
      </c>
      <c r="BH158" s="200">
        <f>IF(N158="sníž. přenesená",J158,0)</f>
        <v>0</v>
      </c>
      <c r="BI158" s="200">
        <f>IF(N158="nulová",J158,0)</f>
        <v>0</v>
      </c>
      <c r="BJ158" s="17" t="s">
        <v>79</v>
      </c>
      <c r="BK158" s="200">
        <f>ROUND(I158*H158,2)</f>
        <v>0</v>
      </c>
      <c r="BL158" s="17" t="s">
        <v>196</v>
      </c>
      <c r="BM158" s="199" t="s">
        <v>210</v>
      </c>
    </row>
    <row r="159" spans="1:65" s="2" customFormat="1" ht="16.5" customHeight="1">
      <c r="A159" s="34"/>
      <c r="B159" s="35"/>
      <c r="C159" s="187" t="s">
        <v>211</v>
      </c>
      <c r="D159" s="187" t="s">
        <v>135</v>
      </c>
      <c r="E159" s="188" t="s">
        <v>212</v>
      </c>
      <c r="F159" s="189" t="s">
        <v>213</v>
      </c>
      <c r="G159" s="190" t="s">
        <v>195</v>
      </c>
      <c r="H159" s="191">
        <v>1</v>
      </c>
      <c r="I159" s="192"/>
      <c r="J159" s="193">
        <f>ROUND(I159*H159,2)</f>
        <v>0</v>
      </c>
      <c r="K159" s="194"/>
      <c r="L159" s="39"/>
      <c r="M159" s="195" t="s">
        <v>0</v>
      </c>
      <c r="N159" s="196" t="s">
        <v>36</v>
      </c>
      <c r="O159" s="71"/>
      <c r="P159" s="197">
        <f>O159*H159</f>
        <v>0</v>
      </c>
      <c r="Q159" s="197">
        <v>0</v>
      </c>
      <c r="R159" s="197">
        <f>Q159*H159</f>
        <v>0</v>
      </c>
      <c r="S159" s="197">
        <v>0.00156</v>
      </c>
      <c r="T159" s="198">
        <f>S159*H159</f>
        <v>0.00156</v>
      </c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R159" s="199" t="s">
        <v>196</v>
      </c>
      <c r="AT159" s="199" t="s">
        <v>135</v>
      </c>
      <c r="AU159" s="199" t="s">
        <v>81</v>
      </c>
      <c r="AY159" s="17" t="s">
        <v>132</v>
      </c>
      <c r="BE159" s="200">
        <f>IF(N159="základní",J159,0)</f>
        <v>0</v>
      </c>
      <c r="BF159" s="200">
        <f>IF(N159="snížená",J159,0)</f>
        <v>0</v>
      </c>
      <c r="BG159" s="200">
        <f>IF(N159="zákl. přenesená",J159,0)</f>
        <v>0</v>
      </c>
      <c r="BH159" s="200">
        <f>IF(N159="sníž. přenesená",J159,0)</f>
        <v>0</v>
      </c>
      <c r="BI159" s="200">
        <f>IF(N159="nulová",J159,0)</f>
        <v>0</v>
      </c>
      <c r="BJ159" s="17" t="s">
        <v>79</v>
      </c>
      <c r="BK159" s="200">
        <f>ROUND(I159*H159,2)</f>
        <v>0</v>
      </c>
      <c r="BL159" s="17" t="s">
        <v>196</v>
      </c>
      <c r="BM159" s="199" t="s">
        <v>214</v>
      </c>
    </row>
    <row r="160" spans="2:51" s="13" customFormat="1" ht="11.25">
      <c r="B160" s="201"/>
      <c r="C160" s="202"/>
      <c r="D160" s="203" t="s">
        <v>147</v>
      </c>
      <c r="E160" s="204" t="s">
        <v>0</v>
      </c>
      <c r="F160" s="205" t="s">
        <v>215</v>
      </c>
      <c r="G160" s="202"/>
      <c r="H160" s="204" t="s">
        <v>0</v>
      </c>
      <c r="I160" s="206"/>
      <c r="J160" s="202"/>
      <c r="K160" s="202"/>
      <c r="L160" s="207"/>
      <c r="M160" s="208"/>
      <c r="N160" s="209"/>
      <c r="O160" s="209"/>
      <c r="P160" s="209"/>
      <c r="Q160" s="209"/>
      <c r="R160" s="209"/>
      <c r="S160" s="209"/>
      <c r="T160" s="210"/>
      <c r="AT160" s="211" t="s">
        <v>147</v>
      </c>
      <c r="AU160" s="211" t="s">
        <v>81</v>
      </c>
      <c r="AV160" s="13" t="s">
        <v>79</v>
      </c>
      <c r="AW160" s="13" t="s">
        <v>29</v>
      </c>
      <c r="AX160" s="13" t="s">
        <v>71</v>
      </c>
      <c r="AY160" s="211" t="s">
        <v>132</v>
      </c>
    </row>
    <row r="161" spans="2:51" s="14" customFormat="1" ht="11.25">
      <c r="B161" s="212"/>
      <c r="C161" s="213"/>
      <c r="D161" s="203" t="s">
        <v>147</v>
      </c>
      <c r="E161" s="214" t="s">
        <v>0</v>
      </c>
      <c r="F161" s="215" t="s">
        <v>79</v>
      </c>
      <c r="G161" s="213"/>
      <c r="H161" s="216">
        <v>1</v>
      </c>
      <c r="I161" s="217"/>
      <c r="J161" s="213"/>
      <c r="K161" s="213"/>
      <c r="L161" s="218"/>
      <c r="M161" s="219"/>
      <c r="N161" s="220"/>
      <c r="O161" s="220"/>
      <c r="P161" s="220"/>
      <c r="Q161" s="220"/>
      <c r="R161" s="220"/>
      <c r="S161" s="220"/>
      <c r="T161" s="221"/>
      <c r="AT161" s="222" t="s">
        <v>147</v>
      </c>
      <c r="AU161" s="222" t="s">
        <v>81</v>
      </c>
      <c r="AV161" s="14" t="s">
        <v>81</v>
      </c>
      <c r="AW161" s="14" t="s">
        <v>29</v>
      </c>
      <c r="AX161" s="14" t="s">
        <v>79</v>
      </c>
      <c r="AY161" s="222" t="s">
        <v>132</v>
      </c>
    </row>
    <row r="162" spans="1:65" s="2" customFormat="1" ht="16.5" customHeight="1">
      <c r="A162" s="34"/>
      <c r="B162" s="35"/>
      <c r="C162" s="187" t="s">
        <v>216</v>
      </c>
      <c r="D162" s="187" t="s">
        <v>135</v>
      </c>
      <c r="E162" s="188" t="s">
        <v>217</v>
      </c>
      <c r="F162" s="189" t="s">
        <v>218</v>
      </c>
      <c r="G162" s="190" t="s">
        <v>195</v>
      </c>
      <c r="H162" s="191">
        <v>2</v>
      </c>
      <c r="I162" s="192"/>
      <c r="J162" s="193">
        <f>ROUND(I162*H162,2)</f>
        <v>0</v>
      </c>
      <c r="K162" s="194"/>
      <c r="L162" s="39"/>
      <c r="M162" s="195" t="s">
        <v>0</v>
      </c>
      <c r="N162" s="196" t="s">
        <v>36</v>
      </c>
      <c r="O162" s="71"/>
      <c r="P162" s="197">
        <f>O162*H162</f>
        <v>0</v>
      </c>
      <c r="Q162" s="197">
        <v>0</v>
      </c>
      <c r="R162" s="197">
        <f>Q162*H162</f>
        <v>0</v>
      </c>
      <c r="S162" s="197">
        <v>0.00086</v>
      </c>
      <c r="T162" s="198">
        <f>S162*H162</f>
        <v>0.00172</v>
      </c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R162" s="199" t="s">
        <v>196</v>
      </c>
      <c r="AT162" s="199" t="s">
        <v>135</v>
      </c>
      <c r="AU162" s="199" t="s">
        <v>81</v>
      </c>
      <c r="AY162" s="17" t="s">
        <v>132</v>
      </c>
      <c r="BE162" s="200">
        <f>IF(N162="základní",J162,0)</f>
        <v>0</v>
      </c>
      <c r="BF162" s="200">
        <f>IF(N162="snížená",J162,0)</f>
        <v>0</v>
      </c>
      <c r="BG162" s="200">
        <f>IF(N162="zákl. přenesená",J162,0)</f>
        <v>0</v>
      </c>
      <c r="BH162" s="200">
        <f>IF(N162="sníž. přenesená",J162,0)</f>
        <v>0</v>
      </c>
      <c r="BI162" s="200">
        <f>IF(N162="nulová",J162,0)</f>
        <v>0</v>
      </c>
      <c r="BJ162" s="17" t="s">
        <v>79</v>
      </c>
      <c r="BK162" s="200">
        <f>ROUND(I162*H162,2)</f>
        <v>0</v>
      </c>
      <c r="BL162" s="17" t="s">
        <v>196</v>
      </c>
      <c r="BM162" s="199" t="s">
        <v>219</v>
      </c>
    </row>
    <row r="163" spans="2:51" s="13" customFormat="1" ht="11.25">
      <c r="B163" s="201"/>
      <c r="C163" s="202"/>
      <c r="D163" s="203" t="s">
        <v>147</v>
      </c>
      <c r="E163" s="204" t="s">
        <v>0</v>
      </c>
      <c r="F163" s="205" t="s">
        <v>220</v>
      </c>
      <c r="G163" s="202"/>
      <c r="H163" s="204" t="s">
        <v>0</v>
      </c>
      <c r="I163" s="206"/>
      <c r="J163" s="202"/>
      <c r="K163" s="202"/>
      <c r="L163" s="207"/>
      <c r="M163" s="208"/>
      <c r="N163" s="209"/>
      <c r="O163" s="209"/>
      <c r="P163" s="209"/>
      <c r="Q163" s="209"/>
      <c r="R163" s="209"/>
      <c r="S163" s="209"/>
      <c r="T163" s="210"/>
      <c r="AT163" s="211" t="s">
        <v>147</v>
      </c>
      <c r="AU163" s="211" t="s">
        <v>81</v>
      </c>
      <c r="AV163" s="13" t="s">
        <v>79</v>
      </c>
      <c r="AW163" s="13" t="s">
        <v>29</v>
      </c>
      <c r="AX163" s="13" t="s">
        <v>71</v>
      </c>
      <c r="AY163" s="211" t="s">
        <v>132</v>
      </c>
    </row>
    <row r="164" spans="2:51" s="14" customFormat="1" ht="11.25">
      <c r="B164" s="212"/>
      <c r="C164" s="213"/>
      <c r="D164" s="203" t="s">
        <v>147</v>
      </c>
      <c r="E164" s="214" t="s">
        <v>0</v>
      </c>
      <c r="F164" s="215" t="s">
        <v>79</v>
      </c>
      <c r="G164" s="213"/>
      <c r="H164" s="216">
        <v>1</v>
      </c>
      <c r="I164" s="217"/>
      <c r="J164" s="213"/>
      <c r="K164" s="213"/>
      <c r="L164" s="218"/>
      <c r="M164" s="219"/>
      <c r="N164" s="220"/>
      <c r="O164" s="220"/>
      <c r="P164" s="220"/>
      <c r="Q164" s="220"/>
      <c r="R164" s="220"/>
      <c r="S164" s="220"/>
      <c r="T164" s="221"/>
      <c r="AT164" s="222" t="s">
        <v>147</v>
      </c>
      <c r="AU164" s="222" t="s">
        <v>81</v>
      </c>
      <c r="AV164" s="14" t="s">
        <v>81</v>
      </c>
      <c r="AW164" s="14" t="s">
        <v>29</v>
      </c>
      <c r="AX164" s="14" t="s">
        <v>71</v>
      </c>
      <c r="AY164" s="222" t="s">
        <v>132</v>
      </c>
    </row>
    <row r="165" spans="2:51" s="13" customFormat="1" ht="11.25">
      <c r="B165" s="201"/>
      <c r="C165" s="202"/>
      <c r="D165" s="203" t="s">
        <v>147</v>
      </c>
      <c r="E165" s="204" t="s">
        <v>0</v>
      </c>
      <c r="F165" s="205" t="s">
        <v>221</v>
      </c>
      <c r="G165" s="202"/>
      <c r="H165" s="204" t="s">
        <v>0</v>
      </c>
      <c r="I165" s="206"/>
      <c r="J165" s="202"/>
      <c r="K165" s="202"/>
      <c r="L165" s="207"/>
      <c r="M165" s="208"/>
      <c r="N165" s="209"/>
      <c r="O165" s="209"/>
      <c r="P165" s="209"/>
      <c r="Q165" s="209"/>
      <c r="R165" s="209"/>
      <c r="S165" s="209"/>
      <c r="T165" s="210"/>
      <c r="AT165" s="211" t="s">
        <v>147</v>
      </c>
      <c r="AU165" s="211" t="s">
        <v>81</v>
      </c>
      <c r="AV165" s="13" t="s">
        <v>79</v>
      </c>
      <c r="AW165" s="13" t="s">
        <v>29</v>
      </c>
      <c r="AX165" s="13" t="s">
        <v>71</v>
      </c>
      <c r="AY165" s="211" t="s">
        <v>132</v>
      </c>
    </row>
    <row r="166" spans="2:51" s="14" customFormat="1" ht="11.25">
      <c r="B166" s="212"/>
      <c r="C166" s="213"/>
      <c r="D166" s="203" t="s">
        <v>147</v>
      </c>
      <c r="E166" s="214" t="s">
        <v>0</v>
      </c>
      <c r="F166" s="215" t="s">
        <v>79</v>
      </c>
      <c r="G166" s="213"/>
      <c r="H166" s="216">
        <v>1</v>
      </c>
      <c r="I166" s="217"/>
      <c r="J166" s="213"/>
      <c r="K166" s="213"/>
      <c r="L166" s="218"/>
      <c r="M166" s="219"/>
      <c r="N166" s="220"/>
      <c r="O166" s="220"/>
      <c r="P166" s="220"/>
      <c r="Q166" s="220"/>
      <c r="R166" s="220"/>
      <c r="S166" s="220"/>
      <c r="T166" s="221"/>
      <c r="AT166" s="222" t="s">
        <v>147</v>
      </c>
      <c r="AU166" s="222" t="s">
        <v>81</v>
      </c>
      <c r="AV166" s="14" t="s">
        <v>81</v>
      </c>
      <c r="AW166" s="14" t="s">
        <v>29</v>
      </c>
      <c r="AX166" s="14" t="s">
        <v>71</v>
      </c>
      <c r="AY166" s="222" t="s">
        <v>132</v>
      </c>
    </row>
    <row r="167" spans="2:51" s="15" customFormat="1" ht="11.25">
      <c r="B167" s="223"/>
      <c r="C167" s="224"/>
      <c r="D167" s="203" t="s">
        <v>147</v>
      </c>
      <c r="E167" s="225" t="s">
        <v>0</v>
      </c>
      <c r="F167" s="226" t="s">
        <v>155</v>
      </c>
      <c r="G167" s="224"/>
      <c r="H167" s="227">
        <v>2</v>
      </c>
      <c r="I167" s="228"/>
      <c r="J167" s="224"/>
      <c r="K167" s="224"/>
      <c r="L167" s="229"/>
      <c r="M167" s="230"/>
      <c r="N167" s="231"/>
      <c r="O167" s="231"/>
      <c r="P167" s="231"/>
      <c r="Q167" s="231"/>
      <c r="R167" s="231"/>
      <c r="S167" s="231"/>
      <c r="T167" s="232"/>
      <c r="AT167" s="233" t="s">
        <v>147</v>
      </c>
      <c r="AU167" s="233" t="s">
        <v>81</v>
      </c>
      <c r="AV167" s="15" t="s">
        <v>139</v>
      </c>
      <c r="AW167" s="15" t="s">
        <v>29</v>
      </c>
      <c r="AX167" s="15" t="s">
        <v>79</v>
      </c>
      <c r="AY167" s="233" t="s">
        <v>132</v>
      </c>
    </row>
    <row r="168" spans="1:65" s="2" customFormat="1" ht="16.5" customHeight="1">
      <c r="A168" s="34"/>
      <c r="B168" s="35"/>
      <c r="C168" s="187" t="s">
        <v>196</v>
      </c>
      <c r="D168" s="187" t="s">
        <v>135</v>
      </c>
      <c r="E168" s="188" t="s">
        <v>222</v>
      </c>
      <c r="F168" s="189" t="s">
        <v>223</v>
      </c>
      <c r="G168" s="190" t="s">
        <v>138</v>
      </c>
      <c r="H168" s="191">
        <v>1</v>
      </c>
      <c r="I168" s="192"/>
      <c r="J168" s="193">
        <f aca="true" t="shared" si="0" ref="J168:J179">ROUND(I168*H168,2)</f>
        <v>0</v>
      </c>
      <c r="K168" s="194"/>
      <c r="L168" s="39"/>
      <c r="M168" s="195" t="s">
        <v>0</v>
      </c>
      <c r="N168" s="196" t="s">
        <v>36</v>
      </c>
      <c r="O168" s="71"/>
      <c r="P168" s="197">
        <f aca="true" t="shared" si="1" ref="P168:P179">O168*H168</f>
        <v>0</v>
      </c>
      <c r="Q168" s="197">
        <v>0</v>
      </c>
      <c r="R168" s="197">
        <f aca="true" t="shared" si="2" ref="R168:R179">Q168*H168</f>
        <v>0</v>
      </c>
      <c r="S168" s="197">
        <v>0</v>
      </c>
      <c r="T168" s="198">
        <f aca="true" t="shared" si="3" ref="T168:T179">S168*H168</f>
        <v>0</v>
      </c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R168" s="199" t="s">
        <v>196</v>
      </c>
      <c r="AT168" s="199" t="s">
        <v>135</v>
      </c>
      <c r="AU168" s="199" t="s">
        <v>81</v>
      </c>
      <c r="AY168" s="17" t="s">
        <v>132</v>
      </c>
      <c r="BE168" s="200">
        <f aca="true" t="shared" si="4" ref="BE168:BE179">IF(N168="základní",J168,0)</f>
        <v>0</v>
      </c>
      <c r="BF168" s="200">
        <f aca="true" t="shared" si="5" ref="BF168:BF179">IF(N168="snížená",J168,0)</f>
        <v>0</v>
      </c>
      <c r="BG168" s="200">
        <f aca="true" t="shared" si="6" ref="BG168:BG179">IF(N168="zákl. přenesená",J168,0)</f>
        <v>0</v>
      </c>
      <c r="BH168" s="200">
        <f aca="true" t="shared" si="7" ref="BH168:BH179">IF(N168="sníž. přenesená",J168,0)</f>
        <v>0</v>
      </c>
      <c r="BI168" s="200">
        <f aca="true" t="shared" si="8" ref="BI168:BI179">IF(N168="nulová",J168,0)</f>
        <v>0</v>
      </c>
      <c r="BJ168" s="17" t="s">
        <v>79</v>
      </c>
      <c r="BK168" s="200">
        <f aca="true" t="shared" si="9" ref="BK168:BK179">ROUND(I168*H168,2)</f>
        <v>0</v>
      </c>
      <c r="BL168" s="17" t="s">
        <v>196</v>
      </c>
      <c r="BM168" s="199" t="s">
        <v>224</v>
      </c>
    </row>
    <row r="169" spans="1:65" s="2" customFormat="1" ht="24.2" customHeight="1">
      <c r="A169" s="34"/>
      <c r="B169" s="35"/>
      <c r="C169" s="234" t="s">
        <v>225</v>
      </c>
      <c r="D169" s="234" t="s">
        <v>199</v>
      </c>
      <c r="E169" s="235" t="s">
        <v>226</v>
      </c>
      <c r="F169" s="236" t="s">
        <v>227</v>
      </c>
      <c r="G169" s="237" t="s">
        <v>138</v>
      </c>
      <c r="H169" s="238">
        <v>1</v>
      </c>
      <c r="I169" s="239"/>
      <c r="J169" s="240">
        <f t="shared" si="0"/>
        <v>0</v>
      </c>
      <c r="K169" s="241"/>
      <c r="L169" s="242"/>
      <c r="M169" s="243" t="s">
        <v>0</v>
      </c>
      <c r="N169" s="244" t="s">
        <v>36</v>
      </c>
      <c r="O169" s="71"/>
      <c r="P169" s="197">
        <f t="shared" si="1"/>
        <v>0</v>
      </c>
      <c r="Q169" s="197">
        <v>0.0018</v>
      </c>
      <c r="R169" s="197">
        <f t="shared" si="2"/>
        <v>0.0018</v>
      </c>
      <c r="S169" s="197">
        <v>0</v>
      </c>
      <c r="T169" s="198">
        <f t="shared" si="3"/>
        <v>0</v>
      </c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R169" s="199" t="s">
        <v>202</v>
      </c>
      <c r="AT169" s="199" t="s">
        <v>199</v>
      </c>
      <c r="AU169" s="199" t="s">
        <v>81</v>
      </c>
      <c r="AY169" s="17" t="s">
        <v>132</v>
      </c>
      <c r="BE169" s="200">
        <f t="shared" si="4"/>
        <v>0</v>
      </c>
      <c r="BF169" s="200">
        <f t="shared" si="5"/>
        <v>0</v>
      </c>
      <c r="BG169" s="200">
        <f t="shared" si="6"/>
        <v>0</v>
      </c>
      <c r="BH169" s="200">
        <f t="shared" si="7"/>
        <v>0</v>
      </c>
      <c r="BI169" s="200">
        <f t="shared" si="8"/>
        <v>0</v>
      </c>
      <c r="BJ169" s="17" t="s">
        <v>79</v>
      </c>
      <c r="BK169" s="200">
        <f t="shared" si="9"/>
        <v>0</v>
      </c>
      <c r="BL169" s="17" t="s">
        <v>196</v>
      </c>
      <c r="BM169" s="199" t="s">
        <v>228</v>
      </c>
    </row>
    <row r="170" spans="1:65" s="2" customFormat="1" ht="24.2" customHeight="1">
      <c r="A170" s="34"/>
      <c r="B170" s="35"/>
      <c r="C170" s="187" t="s">
        <v>229</v>
      </c>
      <c r="D170" s="187" t="s">
        <v>135</v>
      </c>
      <c r="E170" s="188" t="s">
        <v>230</v>
      </c>
      <c r="F170" s="189" t="s">
        <v>231</v>
      </c>
      <c r="G170" s="190" t="s">
        <v>138</v>
      </c>
      <c r="H170" s="191">
        <v>1</v>
      </c>
      <c r="I170" s="192"/>
      <c r="J170" s="193">
        <f t="shared" si="0"/>
        <v>0</v>
      </c>
      <c r="K170" s="194"/>
      <c r="L170" s="39"/>
      <c r="M170" s="195" t="s">
        <v>0</v>
      </c>
      <c r="N170" s="196" t="s">
        <v>36</v>
      </c>
      <c r="O170" s="71"/>
      <c r="P170" s="197">
        <f t="shared" si="1"/>
        <v>0</v>
      </c>
      <c r="Q170" s="197">
        <v>4E-05</v>
      </c>
      <c r="R170" s="197">
        <f t="shared" si="2"/>
        <v>4E-05</v>
      </c>
      <c r="S170" s="197">
        <v>0</v>
      </c>
      <c r="T170" s="198">
        <f t="shared" si="3"/>
        <v>0</v>
      </c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R170" s="199" t="s">
        <v>196</v>
      </c>
      <c r="AT170" s="199" t="s">
        <v>135</v>
      </c>
      <c r="AU170" s="199" t="s">
        <v>81</v>
      </c>
      <c r="AY170" s="17" t="s">
        <v>132</v>
      </c>
      <c r="BE170" s="200">
        <f t="shared" si="4"/>
        <v>0</v>
      </c>
      <c r="BF170" s="200">
        <f t="shared" si="5"/>
        <v>0</v>
      </c>
      <c r="BG170" s="200">
        <f t="shared" si="6"/>
        <v>0</v>
      </c>
      <c r="BH170" s="200">
        <f t="shared" si="7"/>
        <v>0</v>
      </c>
      <c r="BI170" s="200">
        <f t="shared" si="8"/>
        <v>0</v>
      </c>
      <c r="BJ170" s="17" t="s">
        <v>79</v>
      </c>
      <c r="BK170" s="200">
        <f t="shared" si="9"/>
        <v>0</v>
      </c>
      <c r="BL170" s="17" t="s">
        <v>196</v>
      </c>
      <c r="BM170" s="199" t="s">
        <v>232</v>
      </c>
    </row>
    <row r="171" spans="1:65" s="2" customFormat="1" ht="16.5" customHeight="1">
      <c r="A171" s="34"/>
      <c r="B171" s="35"/>
      <c r="C171" s="234" t="s">
        <v>233</v>
      </c>
      <c r="D171" s="234" t="s">
        <v>199</v>
      </c>
      <c r="E171" s="235" t="s">
        <v>234</v>
      </c>
      <c r="F171" s="236" t="s">
        <v>235</v>
      </c>
      <c r="G171" s="237" t="s">
        <v>138</v>
      </c>
      <c r="H171" s="238">
        <v>1</v>
      </c>
      <c r="I171" s="239"/>
      <c r="J171" s="240">
        <f t="shared" si="0"/>
        <v>0</v>
      </c>
      <c r="K171" s="241"/>
      <c r="L171" s="242"/>
      <c r="M171" s="243" t="s">
        <v>0</v>
      </c>
      <c r="N171" s="244" t="s">
        <v>36</v>
      </c>
      <c r="O171" s="71"/>
      <c r="P171" s="197">
        <f t="shared" si="1"/>
        <v>0</v>
      </c>
      <c r="Q171" s="197">
        <v>0.00147</v>
      </c>
      <c r="R171" s="197">
        <f t="shared" si="2"/>
        <v>0.00147</v>
      </c>
      <c r="S171" s="197">
        <v>0</v>
      </c>
      <c r="T171" s="198">
        <f t="shared" si="3"/>
        <v>0</v>
      </c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R171" s="199" t="s">
        <v>202</v>
      </c>
      <c r="AT171" s="199" t="s">
        <v>199</v>
      </c>
      <c r="AU171" s="199" t="s">
        <v>81</v>
      </c>
      <c r="AY171" s="17" t="s">
        <v>132</v>
      </c>
      <c r="BE171" s="200">
        <f t="shared" si="4"/>
        <v>0</v>
      </c>
      <c r="BF171" s="200">
        <f t="shared" si="5"/>
        <v>0</v>
      </c>
      <c r="BG171" s="200">
        <f t="shared" si="6"/>
        <v>0</v>
      </c>
      <c r="BH171" s="200">
        <f t="shared" si="7"/>
        <v>0</v>
      </c>
      <c r="BI171" s="200">
        <f t="shared" si="8"/>
        <v>0</v>
      </c>
      <c r="BJ171" s="17" t="s">
        <v>79</v>
      </c>
      <c r="BK171" s="200">
        <f t="shared" si="9"/>
        <v>0</v>
      </c>
      <c r="BL171" s="17" t="s">
        <v>196</v>
      </c>
      <c r="BM171" s="199" t="s">
        <v>236</v>
      </c>
    </row>
    <row r="172" spans="1:65" s="2" customFormat="1" ht="24.2" customHeight="1">
      <c r="A172" s="34"/>
      <c r="B172" s="35"/>
      <c r="C172" s="187" t="s">
        <v>237</v>
      </c>
      <c r="D172" s="187" t="s">
        <v>135</v>
      </c>
      <c r="E172" s="188" t="s">
        <v>238</v>
      </c>
      <c r="F172" s="189" t="s">
        <v>239</v>
      </c>
      <c r="G172" s="190" t="s">
        <v>138</v>
      </c>
      <c r="H172" s="191">
        <v>1</v>
      </c>
      <c r="I172" s="192"/>
      <c r="J172" s="193">
        <f t="shared" si="0"/>
        <v>0</v>
      </c>
      <c r="K172" s="194"/>
      <c r="L172" s="39"/>
      <c r="M172" s="195" t="s">
        <v>0</v>
      </c>
      <c r="N172" s="196" t="s">
        <v>36</v>
      </c>
      <c r="O172" s="71"/>
      <c r="P172" s="197">
        <f t="shared" si="1"/>
        <v>0</v>
      </c>
      <c r="Q172" s="197">
        <v>0.00012</v>
      </c>
      <c r="R172" s="197">
        <f t="shared" si="2"/>
        <v>0.00012</v>
      </c>
      <c r="S172" s="197">
        <v>0</v>
      </c>
      <c r="T172" s="198">
        <f t="shared" si="3"/>
        <v>0</v>
      </c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R172" s="199" t="s">
        <v>196</v>
      </c>
      <c r="AT172" s="199" t="s">
        <v>135</v>
      </c>
      <c r="AU172" s="199" t="s">
        <v>81</v>
      </c>
      <c r="AY172" s="17" t="s">
        <v>132</v>
      </c>
      <c r="BE172" s="200">
        <f t="shared" si="4"/>
        <v>0</v>
      </c>
      <c r="BF172" s="200">
        <f t="shared" si="5"/>
        <v>0</v>
      </c>
      <c r="BG172" s="200">
        <f t="shared" si="6"/>
        <v>0</v>
      </c>
      <c r="BH172" s="200">
        <f t="shared" si="7"/>
        <v>0</v>
      </c>
      <c r="BI172" s="200">
        <f t="shared" si="8"/>
        <v>0</v>
      </c>
      <c r="BJ172" s="17" t="s">
        <v>79</v>
      </c>
      <c r="BK172" s="200">
        <f t="shared" si="9"/>
        <v>0</v>
      </c>
      <c r="BL172" s="17" t="s">
        <v>196</v>
      </c>
      <c r="BM172" s="199" t="s">
        <v>240</v>
      </c>
    </row>
    <row r="173" spans="1:65" s="2" customFormat="1" ht="16.5" customHeight="1">
      <c r="A173" s="34"/>
      <c r="B173" s="35"/>
      <c r="C173" s="234" t="s">
        <v>6</v>
      </c>
      <c r="D173" s="234" t="s">
        <v>199</v>
      </c>
      <c r="E173" s="235" t="s">
        <v>241</v>
      </c>
      <c r="F173" s="236" t="s">
        <v>242</v>
      </c>
      <c r="G173" s="237" t="s">
        <v>138</v>
      </c>
      <c r="H173" s="238">
        <v>1</v>
      </c>
      <c r="I173" s="239"/>
      <c r="J173" s="240">
        <f t="shared" si="0"/>
        <v>0</v>
      </c>
      <c r="K173" s="241"/>
      <c r="L173" s="242"/>
      <c r="M173" s="243" t="s">
        <v>0</v>
      </c>
      <c r="N173" s="244" t="s">
        <v>36</v>
      </c>
      <c r="O173" s="71"/>
      <c r="P173" s="197">
        <f t="shared" si="1"/>
        <v>0</v>
      </c>
      <c r="Q173" s="197">
        <v>0.0018</v>
      </c>
      <c r="R173" s="197">
        <f t="shared" si="2"/>
        <v>0.0018</v>
      </c>
      <c r="S173" s="197">
        <v>0</v>
      </c>
      <c r="T173" s="198">
        <f t="shared" si="3"/>
        <v>0</v>
      </c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R173" s="199" t="s">
        <v>202</v>
      </c>
      <c r="AT173" s="199" t="s">
        <v>199</v>
      </c>
      <c r="AU173" s="199" t="s">
        <v>81</v>
      </c>
      <c r="AY173" s="17" t="s">
        <v>132</v>
      </c>
      <c r="BE173" s="200">
        <f t="shared" si="4"/>
        <v>0</v>
      </c>
      <c r="BF173" s="200">
        <f t="shared" si="5"/>
        <v>0</v>
      </c>
      <c r="BG173" s="200">
        <f t="shared" si="6"/>
        <v>0</v>
      </c>
      <c r="BH173" s="200">
        <f t="shared" si="7"/>
        <v>0</v>
      </c>
      <c r="BI173" s="200">
        <f t="shared" si="8"/>
        <v>0</v>
      </c>
      <c r="BJ173" s="17" t="s">
        <v>79</v>
      </c>
      <c r="BK173" s="200">
        <f t="shared" si="9"/>
        <v>0</v>
      </c>
      <c r="BL173" s="17" t="s">
        <v>196</v>
      </c>
      <c r="BM173" s="199" t="s">
        <v>243</v>
      </c>
    </row>
    <row r="174" spans="1:65" s="2" customFormat="1" ht="16.5" customHeight="1">
      <c r="A174" s="34"/>
      <c r="B174" s="35"/>
      <c r="C174" s="234" t="s">
        <v>244</v>
      </c>
      <c r="D174" s="234" t="s">
        <v>199</v>
      </c>
      <c r="E174" s="235" t="s">
        <v>245</v>
      </c>
      <c r="F174" s="236" t="s">
        <v>246</v>
      </c>
      <c r="G174" s="237" t="s">
        <v>247</v>
      </c>
      <c r="H174" s="238">
        <v>1</v>
      </c>
      <c r="I174" s="239"/>
      <c r="J174" s="240">
        <f t="shared" si="0"/>
        <v>0</v>
      </c>
      <c r="K174" s="241"/>
      <c r="L174" s="242"/>
      <c r="M174" s="243" t="s">
        <v>0</v>
      </c>
      <c r="N174" s="244" t="s">
        <v>36</v>
      </c>
      <c r="O174" s="71"/>
      <c r="P174" s="197">
        <f t="shared" si="1"/>
        <v>0</v>
      </c>
      <c r="Q174" s="197">
        <v>0.00098</v>
      </c>
      <c r="R174" s="197">
        <f t="shared" si="2"/>
        <v>0.00098</v>
      </c>
      <c r="S174" s="197">
        <v>0</v>
      </c>
      <c r="T174" s="198">
        <f t="shared" si="3"/>
        <v>0</v>
      </c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R174" s="199" t="s">
        <v>202</v>
      </c>
      <c r="AT174" s="199" t="s">
        <v>199</v>
      </c>
      <c r="AU174" s="199" t="s">
        <v>81</v>
      </c>
      <c r="AY174" s="17" t="s">
        <v>132</v>
      </c>
      <c r="BE174" s="200">
        <f t="shared" si="4"/>
        <v>0</v>
      </c>
      <c r="BF174" s="200">
        <f t="shared" si="5"/>
        <v>0</v>
      </c>
      <c r="BG174" s="200">
        <f t="shared" si="6"/>
        <v>0</v>
      </c>
      <c r="BH174" s="200">
        <f t="shared" si="7"/>
        <v>0</v>
      </c>
      <c r="BI174" s="200">
        <f t="shared" si="8"/>
        <v>0</v>
      </c>
      <c r="BJ174" s="17" t="s">
        <v>79</v>
      </c>
      <c r="BK174" s="200">
        <f t="shared" si="9"/>
        <v>0</v>
      </c>
      <c r="BL174" s="17" t="s">
        <v>196</v>
      </c>
      <c r="BM174" s="199" t="s">
        <v>248</v>
      </c>
    </row>
    <row r="175" spans="1:65" s="2" customFormat="1" ht="24.2" customHeight="1">
      <c r="A175" s="34"/>
      <c r="B175" s="35"/>
      <c r="C175" s="187" t="s">
        <v>249</v>
      </c>
      <c r="D175" s="187" t="s">
        <v>135</v>
      </c>
      <c r="E175" s="188" t="s">
        <v>250</v>
      </c>
      <c r="F175" s="189" t="s">
        <v>251</v>
      </c>
      <c r="G175" s="190" t="s">
        <v>138</v>
      </c>
      <c r="H175" s="191">
        <v>1</v>
      </c>
      <c r="I175" s="192"/>
      <c r="J175" s="193">
        <f t="shared" si="0"/>
        <v>0</v>
      </c>
      <c r="K175" s="194"/>
      <c r="L175" s="39"/>
      <c r="M175" s="195" t="s">
        <v>0</v>
      </c>
      <c r="N175" s="196" t="s">
        <v>36</v>
      </c>
      <c r="O175" s="71"/>
      <c r="P175" s="197">
        <f t="shared" si="1"/>
        <v>0</v>
      </c>
      <c r="Q175" s="197">
        <v>0.00028</v>
      </c>
      <c r="R175" s="197">
        <f t="shared" si="2"/>
        <v>0.00028</v>
      </c>
      <c r="S175" s="197">
        <v>0</v>
      </c>
      <c r="T175" s="198">
        <f t="shared" si="3"/>
        <v>0</v>
      </c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R175" s="199" t="s">
        <v>196</v>
      </c>
      <c r="AT175" s="199" t="s">
        <v>135</v>
      </c>
      <c r="AU175" s="199" t="s">
        <v>81</v>
      </c>
      <c r="AY175" s="17" t="s">
        <v>132</v>
      </c>
      <c r="BE175" s="200">
        <f t="shared" si="4"/>
        <v>0</v>
      </c>
      <c r="BF175" s="200">
        <f t="shared" si="5"/>
        <v>0</v>
      </c>
      <c r="BG175" s="200">
        <f t="shared" si="6"/>
        <v>0</v>
      </c>
      <c r="BH175" s="200">
        <f t="shared" si="7"/>
        <v>0</v>
      </c>
      <c r="BI175" s="200">
        <f t="shared" si="8"/>
        <v>0</v>
      </c>
      <c r="BJ175" s="17" t="s">
        <v>79</v>
      </c>
      <c r="BK175" s="200">
        <f t="shared" si="9"/>
        <v>0</v>
      </c>
      <c r="BL175" s="17" t="s">
        <v>196</v>
      </c>
      <c r="BM175" s="199" t="s">
        <v>252</v>
      </c>
    </row>
    <row r="176" spans="1:65" s="2" customFormat="1" ht="24.2" customHeight="1">
      <c r="A176" s="34"/>
      <c r="B176" s="35"/>
      <c r="C176" s="234" t="s">
        <v>253</v>
      </c>
      <c r="D176" s="234" t="s">
        <v>199</v>
      </c>
      <c r="E176" s="235" t="s">
        <v>254</v>
      </c>
      <c r="F176" s="236" t="s">
        <v>255</v>
      </c>
      <c r="G176" s="237" t="s">
        <v>138</v>
      </c>
      <c r="H176" s="238">
        <v>1</v>
      </c>
      <c r="I176" s="239"/>
      <c r="J176" s="240">
        <f t="shared" si="0"/>
        <v>0</v>
      </c>
      <c r="K176" s="241"/>
      <c r="L176" s="242"/>
      <c r="M176" s="243" t="s">
        <v>0</v>
      </c>
      <c r="N176" s="244" t="s">
        <v>36</v>
      </c>
      <c r="O176" s="71"/>
      <c r="P176" s="197">
        <f t="shared" si="1"/>
        <v>0</v>
      </c>
      <c r="Q176" s="197">
        <v>0.00026</v>
      </c>
      <c r="R176" s="197">
        <f t="shared" si="2"/>
        <v>0.00026</v>
      </c>
      <c r="S176" s="197">
        <v>0</v>
      </c>
      <c r="T176" s="198">
        <f t="shared" si="3"/>
        <v>0</v>
      </c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R176" s="199" t="s">
        <v>202</v>
      </c>
      <c r="AT176" s="199" t="s">
        <v>199</v>
      </c>
      <c r="AU176" s="199" t="s">
        <v>81</v>
      </c>
      <c r="AY176" s="17" t="s">
        <v>132</v>
      </c>
      <c r="BE176" s="200">
        <f t="shared" si="4"/>
        <v>0</v>
      </c>
      <c r="BF176" s="200">
        <f t="shared" si="5"/>
        <v>0</v>
      </c>
      <c r="BG176" s="200">
        <f t="shared" si="6"/>
        <v>0</v>
      </c>
      <c r="BH176" s="200">
        <f t="shared" si="7"/>
        <v>0</v>
      </c>
      <c r="BI176" s="200">
        <f t="shared" si="8"/>
        <v>0</v>
      </c>
      <c r="BJ176" s="17" t="s">
        <v>79</v>
      </c>
      <c r="BK176" s="200">
        <f t="shared" si="9"/>
        <v>0</v>
      </c>
      <c r="BL176" s="17" t="s">
        <v>196</v>
      </c>
      <c r="BM176" s="199" t="s">
        <v>256</v>
      </c>
    </row>
    <row r="177" spans="1:65" s="2" customFormat="1" ht="24.2" customHeight="1">
      <c r="A177" s="34"/>
      <c r="B177" s="35"/>
      <c r="C177" s="187" t="s">
        <v>257</v>
      </c>
      <c r="D177" s="187" t="s">
        <v>135</v>
      </c>
      <c r="E177" s="188" t="s">
        <v>258</v>
      </c>
      <c r="F177" s="189" t="s">
        <v>259</v>
      </c>
      <c r="G177" s="190" t="s">
        <v>161</v>
      </c>
      <c r="H177" s="191">
        <v>0.017</v>
      </c>
      <c r="I177" s="192"/>
      <c r="J177" s="193">
        <f t="shared" si="0"/>
        <v>0</v>
      </c>
      <c r="K177" s="194"/>
      <c r="L177" s="39"/>
      <c r="M177" s="195" t="s">
        <v>0</v>
      </c>
      <c r="N177" s="196" t="s">
        <v>36</v>
      </c>
      <c r="O177" s="71"/>
      <c r="P177" s="197">
        <f t="shared" si="1"/>
        <v>0</v>
      </c>
      <c r="Q177" s="197">
        <v>0</v>
      </c>
      <c r="R177" s="197">
        <f t="shared" si="2"/>
        <v>0</v>
      </c>
      <c r="S177" s="197">
        <v>0</v>
      </c>
      <c r="T177" s="198">
        <f t="shared" si="3"/>
        <v>0</v>
      </c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R177" s="199" t="s">
        <v>196</v>
      </c>
      <c r="AT177" s="199" t="s">
        <v>135</v>
      </c>
      <c r="AU177" s="199" t="s">
        <v>81</v>
      </c>
      <c r="AY177" s="17" t="s">
        <v>132</v>
      </c>
      <c r="BE177" s="200">
        <f t="shared" si="4"/>
        <v>0</v>
      </c>
      <c r="BF177" s="200">
        <f t="shared" si="5"/>
        <v>0</v>
      </c>
      <c r="BG177" s="200">
        <f t="shared" si="6"/>
        <v>0</v>
      </c>
      <c r="BH177" s="200">
        <f t="shared" si="7"/>
        <v>0</v>
      </c>
      <c r="BI177" s="200">
        <f t="shared" si="8"/>
        <v>0</v>
      </c>
      <c r="BJ177" s="17" t="s">
        <v>79</v>
      </c>
      <c r="BK177" s="200">
        <f t="shared" si="9"/>
        <v>0</v>
      </c>
      <c r="BL177" s="17" t="s">
        <v>196</v>
      </c>
      <c r="BM177" s="199" t="s">
        <v>260</v>
      </c>
    </row>
    <row r="178" spans="1:65" s="2" customFormat="1" ht="24.2" customHeight="1">
      <c r="A178" s="34"/>
      <c r="B178" s="35"/>
      <c r="C178" s="187" t="s">
        <v>261</v>
      </c>
      <c r="D178" s="187" t="s">
        <v>135</v>
      </c>
      <c r="E178" s="188" t="s">
        <v>262</v>
      </c>
      <c r="F178" s="189" t="s">
        <v>263</v>
      </c>
      <c r="G178" s="190" t="s">
        <v>161</v>
      </c>
      <c r="H178" s="191">
        <v>0.017</v>
      </c>
      <c r="I178" s="192"/>
      <c r="J178" s="193">
        <f t="shared" si="0"/>
        <v>0</v>
      </c>
      <c r="K178" s="194"/>
      <c r="L178" s="39"/>
      <c r="M178" s="195" t="s">
        <v>0</v>
      </c>
      <c r="N178" s="196" t="s">
        <v>36</v>
      </c>
      <c r="O178" s="71"/>
      <c r="P178" s="197">
        <f t="shared" si="1"/>
        <v>0</v>
      </c>
      <c r="Q178" s="197">
        <v>0</v>
      </c>
      <c r="R178" s="197">
        <f t="shared" si="2"/>
        <v>0</v>
      </c>
      <c r="S178" s="197">
        <v>0</v>
      </c>
      <c r="T178" s="198">
        <f t="shared" si="3"/>
        <v>0</v>
      </c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R178" s="199" t="s">
        <v>196</v>
      </c>
      <c r="AT178" s="199" t="s">
        <v>135</v>
      </c>
      <c r="AU178" s="199" t="s">
        <v>81</v>
      </c>
      <c r="AY178" s="17" t="s">
        <v>132</v>
      </c>
      <c r="BE178" s="200">
        <f t="shared" si="4"/>
        <v>0</v>
      </c>
      <c r="BF178" s="200">
        <f t="shared" si="5"/>
        <v>0</v>
      </c>
      <c r="BG178" s="200">
        <f t="shared" si="6"/>
        <v>0</v>
      </c>
      <c r="BH178" s="200">
        <f t="shared" si="7"/>
        <v>0</v>
      </c>
      <c r="BI178" s="200">
        <f t="shared" si="8"/>
        <v>0</v>
      </c>
      <c r="BJ178" s="17" t="s">
        <v>79</v>
      </c>
      <c r="BK178" s="200">
        <f t="shared" si="9"/>
        <v>0</v>
      </c>
      <c r="BL178" s="17" t="s">
        <v>196</v>
      </c>
      <c r="BM178" s="199" t="s">
        <v>264</v>
      </c>
    </row>
    <row r="179" spans="1:65" s="2" customFormat="1" ht="24.2" customHeight="1">
      <c r="A179" s="34"/>
      <c r="B179" s="35"/>
      <c r="C179" s="187" t="s">
        <v>265</v>
      </c>
      <c r="D179" s="187" t="s">
        <v>135</v>
      </c>
      <c r="E179" s="188" t="s">
        <v>266</v>
      </c>
      <c r="F179" s="189" t="s">
        <v>267</v>
      </c>
      <c r="G179" s="190" t="s">
        <v>161</v>
      </c>
      <c r="H179" s="191">
        <v>0.017</v>
      </c>
      <c r="I179" s="192"/>
      <c r="J179" s="193">
        <f t="shared" si="0"/>
        <v>0</v>
      </c>
      <c r="K179" s="194"/>
      <c r="L179" s="39"/>
      <c r="M179" s="195" t="s">
        <v>0</v>
      </c>
      <c r="N179" s="196" t="s">
        <v>36</v>
      </c>
      <c r="O179" s="71"/>
      <c r="P179" s="197">
        <f t="shared" si="1"/>
        <v>0</v>
      </c>
      <c r="Q179" s="197">
        <v>0</v>
      </c>
      <c r="R179" s="197">
        <f t="shared" si="2"/>
        <v>0</v>
      </c>
      <c r="S179" s="197">
        <v>0</v>
      </c>
      <c r="T179" s="198">
        <f t="shared" si="3"/>
        <v>0</v>
      </c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R179" s="199" t="s">
        <v>196</v>
      </c>
      <c r="AT179" s="199" t="s">
        <v>135</v>
      </c>
      <c r="AU179" s="199" t="s">
        <v>81</v>
      </c>
      <c r="AY179" s="17" t="s">
        <v>132</v>
      </c>
      <c r="BE179" s="200">
        <f t="shared" si="4"/>
        <v>0</v>
      </c>
      <c r="BF179" s="200">
        <f t="shared" si="5"/>
        <v>0</v>
      </c>
      <c r="BG179" s="200">
        <f t="shared" si="6"/>
        <v>0</v>
      </c>
      <c r="BH179" s="200">
        <f t="shared" si="7"/>
        <v>0</v>
      </c>
      <c r="BI179" s="200">
        <f t="shared" si="8"/>
        <v>0</v>
      </c>
      <c r="BJ179" s="17" t="s">
        <v>79</v>
      </c>
      <c r="BK179" s="200">
        <f t="shared" si="9"/>
        <v>0</v>
      </c>
      <c r="BL179" s="17" t="s">
        <v>196</v>
      </c>
      <c r="BM179" s="199" t="s">
        <v>268</v>
      </c>
    </row>
    <row r="180" spans="2:63" s="12" customFormat="1" ht="22.9" customHeight="1">
      <c r="B180" s="171"/>
      <c r="C180" s="172"/>
      <c r="D180" s="173" t="s">
        <v>70</v>
      </c>
      <c r="E180" s="185" t="s">
        <v>269</v>
      </c>
      <c r="F180" s="185" t="s">
        <v>270</v>
      </c>
      <c r="G180" s="172"/>
      <c r="H180" s="172"/>
      <c r="I180" s="175"/>
      <c r="J180" s="186">
        <f>BK180</f>
        <v>0</v>
      </c>
      <c r="K180" s="172"/>
      <c r="L180" s="177"/>
      <c r="M180" s="178"/>
      <c r="N180" s="179"/>
      <c r="O180" s="179"/>
      <c r="P180" s="180">
        <f>SUM(P181:P185)</f>
        <v>0</v>
      </c>
      <c r="Q180" s="179"/>
      <c r="R180" s="180">
        <f>SUM(R181:R185)</f>
        <v>0.0003</v>
      </c>
      <c r="S180" s="179"/>
      <c r="T180" s="181">
        <f>SUM(T181:T185)</f>
        <v>5E-05</v>
      </c>
      <c r="AR180" s="182" t="s">
        <v>81</v>
      </c>
      <c r="AT180" s="183" t="s">
        <v>70</v>
      </c>
      <c r="AU180" s="183" t="s">
        <v>79</v>
      </c>
      <c r="AY180" s="182" t="s">
        <v>132</v>
      </c>
      <c r="BK180" s="184">
        <f>SUM(BK181:BK185)</f>
        <v>0</v>
      </c>
    </row>
    <row r="181" spans="1:65" s="2" customFormat="1" ht="16.5" customHeight="1">
      <c r="A181" s="34"/>
      <c r="B181" s="35"/>
      <c r="C181" s="187" t="s">
        <v>271</v>
      </c>
      <c r="D181" s="187" t="s">
        <v>135</v>
      </c>
      <c r="E181" s="188" t="s">
        <v>272</v>
      </c>
      <c r="F181" s="189" t="s">
        <v>273</v>
      </c>
      <c r="G181" s="190" t="s">
        <v>138</v>
      </c>
      <c r="H181" s="191">
        <v>1</v>
      </c>
      <c r="I181" s="192"/>
      <c r="J181" s="193">
        <f>ROUND(I181*H181,2)</f>
        <v>0</v>
      </c>
      <c r="K181" s="194"/>
      <c r="L181" s="39"/>
      <c r="M181" s="195" t="s">
        <v>0</v>
      </c>
      <c r="N181" s="196" t="s">
        <v>36</v>
      </c>
      <c r="O181" s="71"/>
      <c r="P181" s="197">
        <f>O181*H181</f>
        <v>0</v>
      </c>
      <c r="Q181" s="197">
        <v>0</v>
      </c>
      <c r="R181" s="197">
        <f>Q181*H181</f>
        <v>0</v>
      </c>
      <c r="S181" s="197">
        <v>0</v>
      </c>
      <c r="T181" s="198">
        <f>S181*H181</f>
        <v>0</v>
      </c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R181" s="199" t="s">
        <v>196</v>
      </c>
      <c r="AT181" s="199" t="s">
        <v>135</v>
      </c>
      <c r="AU181" s="199" t="s">
        <v>81</v>
      </c>
      <c r="AY181" s="17" t="s">
        <v>132</v>
      </c>
      <c r="BE181" s="200">
        <f>IF(N181="základní",J181,0)</f>
        <v>0</v>
      </c>
      <c r="BF181" s="200">
        <f>IF(N181="snížená",J181,0)</f>
        <v>0</v>
      </c>
      <c r="BG181" s="200">
        <f>IF(N181="zákl. přenesená",J181,0)</f>
        <v>0</v>
      </c>
      <c r="BH181" s="200">
        <f>IF(N181="sníž. přenesená",J181,0)</f>
        <v>0</v>
      </c>
      <c r="BI181" s="200">
        <f>IF(N181="nulová",J181,0)</f>
        <v>0</v>
      </c>
      <c r="BJ181" s="17" t="s">
        <v>79</v>
      </c>
      <c r="BK181" s="200">
        <f>ROUND(I181*H181,2)</f>
        <v>0</v>
      </c>
      <c r="BL181" s="17" t="s">
        <v>196</v>
      </c>
      <c r="BM181" s="199" t="s">
        <v>274</v>
      </c>
    </row>
    <row r="182" spans="2:51" s="13" customFormat="1" ht="11.25">
      <c r="B182" s="201"/>
      <c r="C182" s="202"/>
      <c r="D182" s="203" t="s">
        <v>147</v>
      </c>
      <c r="E182" s="204" t="s">
        <v>0</v>
      </c>
      <c r="F182" s="205" t="s">
        <v>151</v>
      </c>
      <c r="G182" s="202"/>
      <c r="H182" s="204" t="s">
        <v>0</v>
      </c>
      <c r="I182" s="206"/>
      <c r="J182" s="202"/>
      <c r="K182" s="202"/>
      <c r="L182" s="207"/>
      <c r="M182" s="208"/>
      <c r="N182" s="209"/>
      <c r="O182" s="209"/>
      <c r="P182" s="209"/>
      <c r="Q182" s="209"/>
      <c r="R182" s="209"/>
      <c r="S182" s="209"/>
      <c r="T182" s="210"/>
      <c r="AT182" s="211" t="s">
        <v>147</v>
      </c>
      <c r="AU182" s="211" t="s">
        <v>81</v>
      </c>
      <c r="AV182" s="13" t="s">
        <v>79</v>
      </c>
      <c r="AW182" s="13" t="s">
        <v>29</v>
      </c>
      <c r="AX182" s="13" t="s">
        <v>71</v>
      </c>
      <c r="AY182" s="211" t="s">
        <v>132</v>
      </c>
    </row>
    <row r="183" spans="2:51" s="14" customFormat="1" ht="11.25">
      <c r="B183" s="212"/>
      <c r="C183" s="213"/>
      <c r="D183" s="203" t="s">
        <v>147</v>
      </c>
      <c r="E183" s="214" t="s">
        <v>0</v>
      </c>
      <c r="F183" s="215" t="s">
        <v>79</v>
      </c>
      <c r="G183" s="213"/>
      <c r="H183" s="216">
        <v>1</v>
      </c>
      <c r="I183" s="217"/>
      <c r="J183" s="213"/>
      <c r="K183" s="213"/>
      <c r="L183" s="218"/>
      <c r="M183" s="219"/>
      <c r="N183" s="220"/>
      <c r="O183" s="220"/>
      <c r="P183" s="220"/>
      <c r="Q183" s="220"/>
      <c r="R183" s="220"/>
      <c r="S183" s="220"/>
      <c r="T183" s="221"/>
      <c r="AT183" s="222" t="s">
        <v>147</v>
      </c>
      <c r="AU183" s="222" t="s">
        <v>81</v>
      </c>
      <c r="AV183" s="14" t="s">
        <v>81</v>
      </c>
      <c r="AW183" s="14" t="s">
        <v>29</v>
      </c>
      <c r="AX183" s="14" t="s">
        <v>79</v>
      </c>
      <c r="AY183" s="222" t="s">
        <v>132</v>
      </c>
    </row>
    <row r="184" spans="1:65" s="2" customFormat="1" ht="16.5" customHeight="1">
      <c r="A184" s="34"/>
      <c r="B184" s="35"/>
      <c r="C184" s="234" t="s">
        <v>275</v>
      </c>
      <c r="D184" s="234" t="s">
        <v>199</v>
      </c>
      <c r="E184" s="235" t="s">
        <v>276</v>
      </c>
      <c r="F184" s="236" t="s">
        <v>277</v>
      </c>
      <c r="G184" s="237" t="s">
        <v>138</v>
      </c>
      <c r="H184" s="238">
        <v>1</v>
      </c>
      <c r="I184" s="239"/>
      <c r="J184" s="240">
        <f>ROUND(I184*H184,2)</f>
        <v>0</v>
      </c>
      <c r="K184" s="241"/>
      <c r="L184" s="242"/>
      <c r="M184" s="243" t="s">
        <v>0</v>
      </c>
      <c r="N184" s="244" t="s">
        <v>36</v>
      </c>
      <c r="O184" s="71"/>
      <c r="P184" s="197">
        <f>O184*H184</f>
        <v>0</v>
      </c>
      <c r="Q184" s="197">
        <v>0.0003</v>
      </c>
      <c r="R184" s="197">
        <f>Q184*H184</f>
        <v>0.0003</v>
      </c>
      <c r="S184" s="197">
        <v>0</v>
      </c>
      <c r="T184" s="198">
        <f>S184*H184</f>
        <v>0</v>
      </c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R184" s="199" t="s">
        <v>202</v>
      </c>
      <c r="AT184" s="199" t="s">
        <v>199</v>
      </c>
      <c r="AU184" s="199" t="s">
        <v>81</v>
      </c>
      <c r="AY184" s="17" t="s">
        <v>132</v>
      </c>
      <c r="BE184" s="200">
        <f>IF(N184="základní",J184,0)</f>
        <v>0</v>
      </c>
      <c r="BF184" s="200">
        <f>IF(N184="snížená",J184,0)</f>
        <v>0</v>
      </c>
      <c r="BG184" s="200">
        <f>IF(N184="zákl. přenesená",J184,0)</f>
        <v>0</v>
      </c>
      <c r="BH184" s="200">
        <f>IF(N184="sníž. přenesená",J184,0)</f>
        <v>0</v>
      </c>
      <c r="BI184" s="200">
        <f>IF(N184="nulová",J184,0)</f>
        <v>0</v>
      </c>
      <c r="BJ184" s="17" t="s">
        <v>79</v>
      </c>
      <c r="BK184" s="200">
        <f>ROUND(I184*H184,2)</f>
        <v>0</v>
      </c>
      <c r="BL184" s="17" t="s">
        <v>196</v>
      </c>
      <c r="BM184" s="199" t="s">
        <v>278</v>
      </c>
    </row>
    <row r="185" spans="1:65" s="2" customFormat="1" ht="21.75" customHeight="1">
      <c r="A185" s="34"/>
      <c r="B185" s="35"/>
      <c r="C185" s="187" t="s">
        <v>279</v>
      </c>
      <c r="D185" s="187" t="s">
        <v>135</v>
      </c>
      <c r="E185" s="188" t="s">
        <v>280</v>
      </c>
      <c r="F185" s="189" t="s">
        <v>281</v>
      </c>
      <c r="G185" s="190" t="s">
        <v>138</v>
      </c>
      <c r="H185" s="191">
        <v>1</v>
      </c>
      <c r="I185" s="192"/>
      <c r="J185" s="193">
        <f>ROUND(I185*H185,2)</f>
        <v>0</v>
      </c>
      <c r="K185" s="194"/>
      <c r="L185" s="39"/>
      <c r="M185" s="195" t="s">
        <v>0</v>
      </c>
      <c r="N185" s="196" t="s">
        <v>36</v>
      </c>
      <c r="O185" s="71"/>
      <c r="P185" s="197">
        <f>O185*H185</f>
        <v>0</v>
      </c>
      <c r="Q185" s="197">
        <v>0</v>
      </c>
      <c r="R185" s="197">
        <f>Q185*H185</f>
        <v>0</v>
      </c>
      <c r="S185" s="197">
        <v>5E-05</v>
      </c>
      <c r="T185" s="198">
        <f>S185*H185</f>
        <v>5E-05</v>
      </c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R185" s="199" t="s">
        <v>196</v>
      </c>
      <c r="AT185" s="199" t="s">
        <v>135</v>
      </c>
      <c r="AU185" s="199" t="s">
        <v>81</v>
      </c>
      <c r="AY185" s="17" t="s">
        <v>132</v>
      </c>
      <c r="BE185" s="200">
        <f>IF(N185="základní",J185,0)</f>
        <v>0</v>
      </c>
      <c r="BF185" s="200">
        <f>IF(N185="snížená",J185,0)</f>
        <v>0</v>
      </c>
      <c r="BG185" s="200">
        <f>IF(N185="zákl. přenesená",J185,0)</f>
        <v>0</v>
      </c>
      <c r="BH185" s="200">
        <f>IF(N185="sníž. přenesená",J185,0)</f>
        <v>0</v>
      </c>
      <c r="BI185" s="200">
        <f>IF(N185="nulová",J185,0)</f>
        <v>0</v>
      </c>
      <c r="BJ185" s="17" t="s">
        <v>79</v>
      </c>
      <c r="BK185" s="200">
        <f>ROUND(I185*H185,2)</f>
        <v>0</v>
      </c>
      <c r="BL185" s="17" t="s">
        <v>196</v>
      </c>
      <c r="BM185" s="199" t="s">
        <v>282</v>
      </c>
    </row>
    <row r="186" spans="2:63" s="12" customFormat="1" ht="22.9" customHeight="1">
      <c r="B186" s="171"/>
      <c r="C186" s="172"/>
      <c r="D186" s="173" t="s">
        <v>70</v>
      </c>
      <c r="E186" s="185" t="s">
        <v>283</v>
      </c>
      <c r="F186" s="185" t="s">
        <v>284</v>
      </c>
      <c r="G186" s="172"/>
      <c r="H186" s="172"/>
      <c r="I186" s="175"/>
      <c r="J186" s="186">
        <f>BK186</f>
        <v>0</v>
      </c>
      <c r="K186" s="172"/>
      <c r="L186" s="177"/>
      <c r="M186" s="178"/>
      <c r="N186" s="179"/>
      <c r="O186" s="179"/>
      <c r="P186" s="180">
        <f>SUM(P187:P203)</f>
        <v>0</v>
      </c>
      <c r="Q186" s="179"/>
      <c r="R186" s="180">
        <f>SUM(R187:R203)</f>
        <v>1.2211500000000002</v>
      </c>
      <c r="S186" s="179"/>
      <c r="T186" s="181">
        <f>SUM(T187:T203)</f>
        <v>0.174</v>
      </c>
      <c r="AR186" s="182" t="s">
        <v>81</v>
      </c>
      <c r="AT186" s="183" t="s">
        <v>70</v>
      </c>
      <c r="AU186" s="183" t="s">
        <v>79</v>
      </c>
      <c r="AY186" s="182" t="s">
        <v>132</v>
      </c>
      <c r="BK186" s="184">
        <f>SUM(BK187:BK203)</f>
        <v>0</v>
      </c>
    </row>
    <row r="187" spans="1:65" s="2" customFormat="1" ht="24.2" customHeight="1">
      <c r="A187" s="34"/>
      <c r="B187" s="35"/>
      <c r="C187" s="187" t="s">
        <v>285</v>
      </c>
      <c r="D187" s="187" t="s">
        <v>135</v>
      </c>
      <c r="E187" s="188" t="s">
        <v>286</v>
      </c>
      <c r="F187" s="189" t="s">
        <v>287</v>
      </c>
      <c r="G187" s="190" t="s">
        <v>138</v>
      </c>
      <c r="H187" s="191">
        <v>3</v>
      </c>
      <c r="I187" s="192"/>
      <c r="J187" s="193">
        <f aca="true" t="shared" si="10" ref="J187:J203">ROUND(I187*H187,2)</f>
        <v>0</v>
      </c>
      <c r="K187" s="194"/>
      <c r="L187" s="39"/>
      <c r="M187" s="195" t="s">
        <v>0</v>
      </c>
      <c r="N187" s="196" t="s">
        <v>36</v>
      </c>
      <c r="O187" s="71"/>
      <c r="P187" s="197">
        <f aca="true" t="shared" si="11" ref="P187:P203">O187*H187</f>
        <v>0</v>
      </c>
      <c r="Q187" s="197">
        <v>0.3</v>
      </c>
      <c r="R187" s="197">
        <f aca="true" t="shared" si="12" ref="R187:R203">Q187*H187</f>
        <v>0.8999999999999999</v>
      </c>
      <c r="S187" s="197">
        <v>0</v>
      </c>
      <c r="T187" s="198">
        <f aca="true" t="shared" si="13" ref="T187:T203">S187*H187</f>
        <v>0</v>
      </c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R187" s="199" t="s">
        <v>196</v>
      </c>
      <c r="AT187" s="199" t="s">
        <v>135</v>
      </c>
      <c r="AU187" s="199" t="s">
        <v>81</v>
      </c>
      <c r="AY187" s="17" t="s">
        <v>132</v>
      </c>
      <c r="BE187" s="200">
        <f aca="true" t="shared" si="14" ref="BE187:BE203">IF(N187="základní",J187,0)</f>
        <v>0</v>
      </c>
      <c r="BF187" s="200">
        <f aca="true" t="shared" si="15" ref="BF187:BF203">IF(N187="snížená",J187,0)</f>
        <v>0</v>
      </c>
      <c r="BG187" s="200">
        <f aca="true" t="shared" si="16" ref="BG187:BG203">IF(N187="zákl. přenesená",J187,0)</f>
        <v>0</v>
      </c>
      <c r="BH187" s="200">
        <f aca="true" t="shared" si="17" ref="BH187:BH203">IF(N187="sníž. přenesená",J187,0)</f>
        <v>0</v>
      </c>
      <c r="BI187" s="200">
        <f aca="true" t="shared" si="18" ref="BI187:BI203">IF(N187="nulová",J187,0)</f>
        <v>0</v>
      </c>
      <c r="BJ187" s="17" t="s">
        <v>79</v>
      </c>
      <c r="BK187" s="200">
        <f aca="true" t="shared" si="19" ref="BK187:BK203">ROUND(I187*H187,2)</f>
        <v>0</v>
      </c>
      <c r="BL187" s="17" t="s">
        <v>196</v>
      </c>
      <c r="BM187" s="199" t="s">
        <v>288</v>
      </c>
    </row>
    <row r="188" spans="1:65" s="2" customFormat="1" ht="21.75" customHeight="1">
      <c r="A188" s="34"/>
      <c r="B188" s="35"/>
      <c r="C188" s="234" t="s">
        <v>202</v>
      </c>
      <c r="D188" s="234" t="s">
        <v>199</v>
      </c>
      <c r="E188" s="235" t="s">
        <v>289</v>
      </c>
      <c r="F188" s="236" t="s">
        <v>290</v>
      </c>
      <c r="G188" s="237" t="s">
        <v>138</v>
      </c>
      <c r="H188" s="238">
        <v>3</v>
      </c>
      <c r="I188" s="239"/>
      <c r="J188" s="240">
        <f t="shared" si="10"/>
        <v>0</v>
      </c>
      <c r="K188" s="241"/>
      <c r="L188" s="242"/>
      <c r="M188" s="243" t="s">
        <v>0</v>
      </c>
      <c r="N188" s="244" t="s">
        <v>36</v>
      </c>
      <c r="O188" s="71"/>
      <c r="P188" s="197">
        <f t="shared" si="11"/>
        <v>0</v>
      </c>
      <c r="Q188" s="197">
        <v>0.0151</v>
      </c>
      <c r="R188" s="197">
        <f t="shared" si="12"/>
        <v>0.0453</v>
      </c>
      <c r="S188" s="197">
        <v>0</v>
      </c>
      <c r="T188" s="198">
        <f t="shared" si="13"/>
        <v>0</v>
      </c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R188" s="199" t="s">
        <v>202</v>
      </c>
      <c r="AT188" s="199" t="s">
        <v>199</v>
      </c>
      <c r="AU188" s="199" t="s">
        <v>81</v>
      </c>
      <c r="AY188" s="17" t="s">
        <v>132</v>
      </c>
      <c r="BE188" s="200">
        <f t="shared" si="14"/>
        <v>0</v>
      </c>
      <c r="BF188" s="200">
        <f t="shared" si="15"/>
        <v>0</v>
      </c>
      <c r="BG188" s="200">
        <f t="shared" si="16"/>
        <v>0</v>
      </c>
      <c r="BH188" s="200">
        <f t="shared" si="17"/>
        <v>0</v>
      </c>
      <c r="BI188" s="200">
        <f t="shared" si="18"/>
        <v>0</v>
      </c>
      <c r="BJ188" s="17" t="s">
        <v>79</v>
      </c>
      <c r="BK188" s="200">
        <f t="shared" si="19"/>
        <v>0</v>
      </c>
      <c r="BL188" s="17" t="s">
        <v>196</v>
      </c>
      <c r="BM188" s="199" t="s">
        <v>291</v>
      </c>
    </row>
    <row r="189" spans="1:65" s="2" customFormat="1" ht="24.2" customHeight="1">
      <c r="A189" s="34"/>
      <c r="B189" s="35"/>
      <c r="C189" s="187" t="s">
        <v>292</v>
      </c>
      <c r="D189" s="187" t="s">
        <v>135</v>
      </c>
      <c r="E189" s="188" t="s">
        <v>293</v>
      </c>
      <c r="F189" s="189" t="s">
        <v>294</v>
      </c>
      <c r="G189" s="190" t="s">
        <v>138</v>
      </c>
      <c r="H189" s="191">
        <v>4</v>
      </c>
      <c r="I189" s="192"/>
      <c r="J189" s="193">
        <f t="shared" si="10"/>
        <v>0</v>
      </c>
      <c r="K189" s="194"/>
      <c r="L189" s="39"/>
      <c r="M189" s="195" t="s">
        <v>0</v>
      </c>
      <c r="N189" s="196" t="s">
        <v>36</v>
      </c>
      <c r="O189" s="71"/>
      <c r="P189" s="197">
        <f t="shared" si="11"/>
        <v>0</v>
      </c>
      <c r="Q189" s="197">
        <v>0</v>
      </c>
      <c r="R189" s="197">
        <f t="shared" si="12"/>
        <v>0</v>
      </c>
      <c r="S189" s="197">
        <v>0</v>
      </c>
      <c r="T189" s="198">
        <f t="shared" si="13"/>
        <v>0</v>
      </c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R189" s="199" t="s">
        <v>196</v>
      </c>
      <c r="AT189" s="199" t="s">
        <v>135</v>
      </c>
      <c r="AU189" s="199" t="s">
        <v>81</v>
      </c>
      <c r="AY189" s="17" t="s">
        <v>132</v>
      </c>
      <c r="BE189" s="200">
        <f t="shared" si="14"/>
        <v>0</v>
      </c>
      <c r="BF189" s="200">
        <f t="shared" si="15"/>
        <v>0</v>
      </c>
      <c r="BG189" s="200">
        <f t="shared" si="16"/>
        <v>0</v>
      </c>
      <c r="BH189" s="200">
        <f t="shared" si="17"/>
        <v>0</v>
      </c>
      <c r="BI189" s="200">
        <f t="shared" si="18"/>
        <v>0</v>
      </c>
      <c r="BJ189" s="17" t="s">
        <v>79</v>
      </c>
      <c r="BK189" s="200">
        <f t="shared" si="19"/>
        <v>0</v>
      </c>
      <c r="BL189" s="17" t="s">
        <v>196</v>
      </c>
      <c r="BM189" s="199" t="s">
        <v>295</v>
      </c>
    </row>
    <row r="190" spans="1:65" s="2" customFormat="1" ht="24.2" customHeight="1">
      <c r="A190" s="34"/>
      <c r="B190" s="35"/>
      <c r="C190" s="234" t="s">
        <v>296</v>
      </c>
      <c r="D190" s="234" t="s">
        <v>199</v>
      </c>
      <c r="E190" s="235" t="s">
        <v>297</v>
      </c>
      <c r="F190" s="236" t="s">
        <v>298</v>
      </c>
      <c r="G190" s="237" t="s">
        <v>138</v>
      </c>
      <c r="H190" s="238">
        <v>1</v>
      </c>
      <c r="I190" s="239"/>
      <c r="J190" s="240">
        <f t="shared" si="10"/>
        <v>0</v>
      </c>
      <c r="K190" s="241"/>
      <c r="L190" s="242"/>
      <c r="M190" s="243" t="s">
        <v>0</v>
      </c>
      <c r="N190" s="244" t="s">
        <v>36</v>
      </c>
      <c r="O190" s="71"/>
      <c r="P190" s="197">
        <f t="shared" si="11"/>
        <v>0</v>
      </c>
      <c r="Q190" s="197">
        <v>0.02554</v>
      </c>
      <c r="R190" s="197">
        <f t="shared" si="12"/>
        <v>0.02554</v>
      </c>
      <c r="S190" s="197">
        <v>0</v>
      </c>
      <c r="T190" s="198">
        <f t="shared" si="13"/>
        <v>0</v>
      </c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R190" s="199" t="s">
        <v>202</v>
      </c>
      <c r="AT190" s="199" t="s">
        <v>199</v>
      </c>
      <c r="AU190" s="199" t="s">
        <v>81</v>
      </c>
      <c r="AY190" s="17" t="s">
        <v>132</v>
      </c>
      <c r="BE190" s="200">
        <f t="shared" si="14"/>
        <v>0</v>
      </c>
      <c r="BF190" s="200">
        <f t="shared" si="15"/>
        <v>0</v>
      </c>
      <c r="BG190" s="200">
        <f t="shared" si="16"/>
        <v>0</v>
      </c>
      <c r="BH190" s="200">
        <f t="shared" si="17"/>
        <v>0</v>
      </c>
      <c r="BI190" s="200">
        <f t="shared" si="18"/>
        <v>0</v>
      </c>
      <c r="BJ190" s="17" t="s">
        <v>79</v>
      </c>
      <c r="BK190" s="200">
        <f t="shared" si="19"/>
        <v>0</v>
      </c>
      <c r="BL190" s="17" t="s">
        <v>196</v>
      </c>
      <c r="BM190" s="199" t="s">
        <v>299</v>
      </c>
    </row>
    <row r="191" spans="1:65" s="2" customFormat="1" ht="21.75" customHeight="1">
      <c r="A191" s="34"/>
      <c r="B191" s="35"/>
      <c r="C191" s="234" t="s">
        <v>300</v>
      </c>
      <c r="D191" s="234" t="s">
        <v>199</v>
      </c>
      <c r="E191" s="235" t="s">
        <v>301</v>
      </c>
      <c r="F191" s="236" t="s">
        <v>302</v>
      </c>
      <c r="G191" s="237" t="s">
        <v>138</v>
      </c>
      <c r="H191" s="238">
        <v>3</v>
      </c>
      <c r="I191" s="239"/>
      <c r="J191" s="240">
        <f t="shared" si="10"/>
        <v>0</v>
      </c>
      <c r="K191" s="241"/>
      <c r="L191" s="242"/>
      <c r="M191" s="243" t="s">
        <v>0</v>
      </c>
      <c r="N191" s="244" t="s">
        <v>36</v>
      </c>
      <c r="O191" s="71"/>
      <c r="P191" s="197">
        <f t="shared" si="11"/>
        <v>0</v>
      </c>
      <c r="Q191" s="197">
        <v>0.02111</v>
      </c>
      <c r="R191" s="197">
        <f t="shared" si="12"/>
        <v>0.06333</v>
      </c>
      <c r="S191" s="197">
        <v>0</v>
      </c>
      <c r="T191" s="198">
        <f t="shared" si="13"/>
        <v>0</v>
      </c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R191" s="199" t="s">
        <v>202</v>
      </c>
      <c r="AT191" s="199" t="s">
        <v>199</v>
      </c>
      <c r="AU191" s="199" t="s">
        <v>81</v>
      </c>
      <c r="AY191" s="17" t="s">
        <v>132</v>
      </c>
      <c r="BE191" s="200">
        <f t="shared" si="14"/>
        <v>0</v>
      </c>
      <c r="BF191" s="200">
        <f t="shared" si="15"/>
        <v>0</v>
      </c>
      <c r="BG191" s="200">
        <f t="shared" si="16"/>
        <v>0</v>
      </c>
      <c r="BH191" s="200">
        <f t="shared" si="17"/>
        <v>0</v>
      </c>
      <c r="BI191" s="200">
        <f t="shared" si="18"/>
        <v>0</v>
      </c>
      <c r="BJ191" s="17" t="s">
        <v>79</v>
      </c>
      <c r="BK191" s="200">
        <f t="shared" si="19"/>
        <v>0</v>
      </c>
      <c r="BL191" s="17" t="s">
        <v>196</v>
      </c>
      <c r="BM191" s="199" t="s">
        <v>303</v>
      </c>
    </row>
    <row r="192" spans="1:65" s="2" customFormat="1" ht="24.2" customHeight="1">
      <c r="A192" s="34"/>
      <c r="B192" s="35"/>
      <c r="C192" s="187" t="s">
        <v>304</v>
      </c>
      <c r="D192" s="187" t="s">
        <v>135</v>
      </c>
      <c r="E192" s="188" t="s">
        <v>305</v>
      </c>
      <c r="F192" s="189" t="s">
        <v>306</v>
      </c>
      <c r="G192" s="190" t="s">
        <v>138</v>
      </c>
      <c r="H192" s="191">
        <v>1</v>
      </c>
      <c r="I192" s="192"/>
      <c r="J192" s="193">
        <f t="shared" si="10"/>
        <v>0</v>
      </c>
      <c r="K192" s="194"/>
      <c r="L192" s="39"/>
      <c r="M192" s="195" t="s">
        <v>0</v>
      </c>
      <c r="N192" s="196" t="s">
        <v>36</v>
      </c>
      <c r="O192" s="71"/>
      <c r="P192" s="197">
        <f t="shared" si="11"/>
        <v>0</v>
      </c>
      <c r="Q192" s="197">
        <v>0</v>
      </c>
      <c r="R192" s="197">
        <f t="shared" si="12"/>
        <v>0</v>
      </c>
      <c r="S192" s="197">
        <v>0</v>
      </c>
      <c r="T192" s="198">
        <f t="shared" si="13"/>
        <v>0</v>
      </c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R192" s="199" t="s">
        <v>196</v>
      </c>
      <c r="AT192" s="199" t="s">
        <v>135</v>
      </c>
      <c r="AU192" s="199" t="s">
        <v>81</v>
      </c>
      <c r="AY192" s="17" t="s">
        <v>132</v>
      </c>
      <c r="BE192" s="200">
        <f t="shared" si="14"/>
        <v>0</v>
      </c>
      <c r="BF192" s="200">
        <f t="shared" si="15"/>
        <v>0</v>
      </c>
      <c r="BG192" s="200">
        <f t="shared" si="16"/>
        <v>0</v>
      </c>
      <c r="BH192" s="200">
        <f t="shared" si="17"/>
        <v>0</v>
      </c>
      <c r="BI192" s="200">
        <f t="shared" si="18"/>
        <v>0</v>
      </c>
      <c r="BJ192" s="17" t="s">
        <v>79</v>
      </c>
      <c r="BK192" s="200">
        <f t="shared" si="19"/>
        <v>0</v>
      </c>
      <c r="BL192" s="17" t="s">
        <v>196</v>
      </c>
      <c r="BM192" s="199" t="s">
        <v>307</v>
      </c>
    </row>
    <row r="193" spans="1:65" s="2" customFormat="1" ht="24.2" customHeight="1">
      <c r="A193" s="34"/>
      <c r="B193" s="35"/>
      <c r="C193" s="234" t="s">
        <v>308</v>
      </c>
      <c r="D193" s="234" t="s">
        <v>199</v>
      </c>
      <c r="E193" s="235" t="s">
        <v>309</v>
      </c>
      <c r="F193" s="236" t="s">
        <v>310</v>
      </c>
      <c r="G193" s="237" t="s">
        <v>145</v>
      </c>
      <c r="H193" s="238">
        <v>2</v>
      </c>
      <c r="I193" s="239"/>
      <c r="J193" s="240">
        <f t="shared" si="10"/>
        <v>0</v>
      </c>
      <c r="K193" s="241"/>
      <c r="L193" s="242"/>
      <c r="M193" s="243" t="s">
        <v>0</v>
      </c>
      <c r="N193" s="244" t="s">
        <v>36</v>
      </c>
      <c r="O193" s="71"/>
      <c r="P193" s="197">
        <f t="shared" si="11"/>
        <v>0</v>
      </c>
      <c r="Q193" s="197">
        <v>0.0342</v>
      </c>
      <c r="R193" s="197">
        <f t="shared" si="12"/>
        <v>0.0684</v>
      </c>
      <c r="S193" s="197">
        <v>0</v>
      </c>
      <c r="T193" s="198">
        <f t="shared" si="13"/>
        <v>0</v>
      </c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R193" s="199" t="s">
        <v>202</v>
      </c>
      <c r="AT193" s="199" t="s">
        <v>199</v>
      </c>
      <c r="AU193" s="199" t="s">
        <v>81</v>
      </c>
      <c r="AY193" s="17" t="s">
        <v>132</v>
      </c>
      <c r="BE193" s="200">
        <f t="shared" si="14"/>
        <v>0</v>
      </c>
      <c r="BF193" s="200">
        <f t="shared" si="15"/>
        <v>0</v>
      </c>
      <c r="BG193" s="200">
        <f t="shared" si="16"/>
        <v>0</v>
      </c>
      <c r="BH193" s="200">
        <f t="shared" si="17"/>
        <v>0</v>
      </c>
      <c r="BI193" s="200">
        <f t="shared" si="18"/>
        <v>0</v>
      </c>
      <c r="BJ193" s="17" t="s">
        <v>79</v>
      </c>
      <c r="BK193" s="200">
        <f t="shared" si="19"/>
        <v>0</v>
      </c>
      <c r="BL193" s="17" t="s">
        <v>196</v>
      </c>
      <c r="BM193" s="199" t="s">
        <v>311</v>
      </c>
    </row>
    <row r="194" spans="1:65" s="2" customFormat="1" ht="24.2" customHeight="1">
      <c r="A194" s="34"/>
      <c r="B194" s="35"/>
      <c r="C194" s="187" t="s">
        <v>312</v>
      </c>
      <c r="D194" s="187" t="s">
        <v>135</v>
      </c>
      <c r="E194" s="188" t="s">
        <v>313</v>
      </c>
      <c r="F194" s="189" t="s">
        <v>314</v>
      </c>
      <c r="G194" s="190" t="s">
        <v>138</v>
      </c>
      <c r="H194" s="191">
        <v>1</v>
      </c>
      <c r="I194" s="192"/>
      <c r="J194" s="193">
        <f t="shared" si="10"/>
        <v>0</v>
      </c>
      <c r="K194" s="194"/>
      <c r="L194" s="39"/>
      <c r="M194" s="195" t="s">
        <v>0</v>
      </c>
      <c r="N194" s="196" t="s">
        <v>36</v>
      </c>
      <c r="O194" s="71"/>
      <c r="P194" s="197">
        <f t="shared" si="11"/>
        <v>0</v>
      </c>
      <c r="Q194" s="197">
        <v>8E-05</v>
      </c>
      <c r="R194" s="197">
        <f t="shared" si="12"/>
        <v>8E-05</v>
      </c>
      <c r="S194" s="197">
        <v>0</v>
      </c>
      <c r="T194" s="198">
        <f t="shared" si="13"/>
        <v>0</v>
      </c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R194" s="199" t="s">
        <v>196</v>
      </c>
      <c r="AT194" s="199" t="s">
        <v>135</v>
      </c>
      <c r="AU194" s="199" t="s">
        <v>81</v>
      </c>
      <c r="AY194" s="17" t="s">
        <v>132</v>
      </c>
      <c r="BE194" s="200">
        <f t="shared" si="14"/>
        <v>0</v>
      </c>
      <c r="BF194" s="200">
        <f t="shared" si="15"/>
        <v>0</v>
      </c>
      <c r="BG194" s="200">
        <f t="shared" si="16"/>
        <v>0</v>
      </c>
      <c r="BH194" s="200">
        <f t="shared" si="17"/>
        <v>0</v>
      </c>
      <c r="BI194" s="200">
        <f t="shared" si="18"/>
        <v>0</v>
      </c>
      <c r="BJ194" s="17" t="s">
        <v>79</v>
      </c>
      <c r="BK194" s="200">
        <f t="shared" si="19"/>
        <v>0</v>
      </c>
      <c r="BL194" s="17" t="s">
        <v>196</v>
      </c>
      <c r="BM194" s="199" t="s">
        <v>315</v>
      </c>
    </row>
    <row r="195" spans="1:65" s="2" customFormat="1" ht="21.75" customHeight="1">
      <c r="A195" s="34"/>
      <c r="B195" s="35"/>
      <c r="C195" s="234" t="s">
        <v>316</v>
      </c>
      <c r="D195" s="234" t="s">
        <v>199</v>
      </c>
      <c r="E195" s="235" t="s">
        <v>317</v>
      </c>
      <c r="F195" s="236" t="s">
        <v>318</v>
      </c>
      <c r="G195" s="237" t="s">
        <v>138</v>
      </c>
      <c r="H195" s="238">
        <v>1</v>
      </c>
      <c r="I195" s="239"/>
      <c r="J195" s="240">
        <f t="shared" si="10"/>
        <v>0</v>
      </c>
      <c r="K195" s="241"/>
      <c r="L195" s="242"/>
      <c r="M195" s="243" t="s">
        <v>0</v>
      </c>
      <c r="N195" s="244" t="s">
        <v>36</v>
      </c>
      <c r="O195" s="71"/>
      <c r="P195" s="197">
        <f t="shared" si="11"/>
        <v>0</v>
      </c>
      <c r="Q195" s="197">
        <v>0.0045</v>
      </c>
      <c r="R195" s="197">
        <f t="shared" si="12"/>
        <v>0.0045</v>
      </c>
      <c r="S195" s="197">
        <v>0</v>
      </c>
      <c r="T195" s="198">
        <f t="shared" si="13"/>
        <v>0</v>
      </c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R195" s="199" t="s">
        <v>202</v>
      </c>
      <c r="AT195" s="199" t="s">
        <v>199</v>
      </c>
      <c r="AU195" s="199" t="s">
        <v>81</v>
      </c>
      <c r="AY195" s="17" t="s">
        <v>132</v>
      </c>
      <c r="BE195" s="200">
        <f t="shared" si="14"/>
        <v>0</v>
      </c>
      <c r="BF195" s="200">
        <f t="shared" si="15"/>
        <v>0</v>
      </c>
      <c r="BG195" s="200">
        <f t="shared" si="16"/>
        <v>0</v>
      </c>
      <c r="BH195" s="200">
        <f t="shared" si="17"/>
        <v>0</v>
      </c>
      <c r="BI195" s="200">
        <f t="shared" si="18"/>
        <v>0</v>
      </c>
      <c r="BJ195" s="17" t="s">
        <v>79</v>
      </c>
      <c r="BK195" s="200">
        <f t="shared" si="19"/>
        <v>0</v>
      </c>
      <c r="BL195" s="17" t="s">
        <v>196</v>
      </c>
      <c r="BM195" s="199" t="s">
        <v>319</v>
      </c>
    </row>
    <row r="196" spans="1:65" s="2" customFormat="1" ht="24.2" customHeight="1">
      <c r="A196" s="34"/>
      <c r="B196" s="35"/>
      <c r="C196" s="187" t="s">
        <v>320</v>
      </c>
      <c r="D196" s="187" t="s">
        <v>135</v>
      </c>
      <c r="E196" s="188" t="s">
        <v>321</v>
      </c>
      <c r="F196" s="189" t="s">
        <v>322</v>
      </c>
      <c r="G196" s="190" t="s">
        <v>138</v>
      </c>
      <c r="H196" s="191">
        <v>1</v>
      </c>
      <c r="I196" s="192"/>
      <c r="J196" s="193">
        <f t="shared" si="10"/>
        <v>0</v>
      </c>
      <c r="K196" s="194"/>
      <c r="L196" s="39"/>
      <c r="M196" s="195" t="s">
        <v>0</v>
      </c>
      <c r="N196" s="196" t="s">
        <v>36</v>
      </c>
      <c r="O196" s="71"/>
      <c r="P196" s="197">
        <f t="shared" si="11"/>
        <v>0</v>
      </c>
      <c r="Q196" s="197">
        <v>0.1</v>
      </c>
      <c r="R196" s="197">
        <f t="shared" si="12"/>
        <v>0.1</v>
      </c>
      <c r="S196" s="197">
        <v>0</v>
      </c>
      <c r="T196" s="198">
        <f t="shared" si="13"/>
        <v>0</v>
      </c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R196" s="199" t="s">
        <v>196</v>
      </c>
      <c r="AT196" s="199" t="s">
        <v>135</v>
      </c>
      <c r="AU196" s="199" t="s">
        <v>81</v>
      </c>
      <c r="AY196" s="17" t="s">
        <v>132</v>
      </c>
      <c r="BE196" s="200">
        <f t="shared" si="14"/>
        <v>0</v>
      </c>
      <c r="BF196" s="200">
        <f t="shared" si="15"/>
        <v>0</v>
      </c>
      <c r="BG196" s="200">
        <f t="shared" si="16"/>
        <v>0</v>
      </c>
      <c r="BH196" s="200">
        <f t="shared" si="17"/>
        <v>0</v>
      </c>
      <c r="BI196" s="200">
        <f t="shared" si="18"/>
        <v>0</v>
      </c>
      <c r="BJ196" s="17" t="s">
        <v>79</v>
      </c>
      <c r="BK196" s="200">
        <f t="shared" si="19"/>
        <v>0</v>
      </c>
      <c r="BL196" s="17" t="s">
        <v>196</v>
      </c>
      <c r="BM196" s="199" t="s">
        <v>323</v>
      </c>
    </row>
    <row r="197" spans="1:65" s="2" customFormat="1" ht="16.5" customHeight="1">
      <c r="A197" s="34"/>
      <c r="B197" s="35"/>
      <c r="C197" s="234" t="s">
        <v>324</v>
      </c>
      <c r="D197" s="234" t="s">
        <v>199</v>
      </c>
      <c r="E197" s="235" t="s">
        <v>325</v>
      </c>
      <c r="F197" s="236" t="s">
        <v>326</v>
      </c>
      <c r="G197" s="237" t="s">
        <v>138</v>
      </c>
      <c r="H197" s="238">
        <v>1</v>
      </c>
      <c r="I197" s="239"/>
      <c r="J197" s="240">
        <f t="shared" si="10"/>
        <v>0</v>
      </c>
      <c r="K197" s="241"/>
      <c r="L197" s="242"/>
      <c r="M197" s="243" t="s">
        <v>0</v>
      </c>
      <c r="N197" s="244" t="s">
        <v>36</v>
      </c>
      <c r="O197" s="71"/>
      <c r="P197" s="197">
        <f t="shared" si="11"/>
        <v>0</v>
      </c>
      <c r="Q197" s="197">
        <v>0</v>
      </c>
      <c r="R197" s="197">
        <f t="shared" si="12"/>
        <v>0</v>
      </c>
      <c r="S197" s="197">
        <v>0</v>
      </c>
      <c r="T197" s="198">
        <f t="shared" si="13"/>
        <v>0</v>
      </c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R197" s="199" t="s">
        <v>202</v>
      </c>
      <c r="AT197" s="199" t="s">
        <v>199</v>
      </c>
      <c r="AU197" s="199" t="s">
        <v>81</v>
      </c>
      <c r="AY197" s="17" t="s">
        <v>132</v>
      </c>
      <c r="BE197" s="200">
        <f t="shared" si="14"/>
        <v>0</v>
      </c>
      <c r="BF197" s="200">
        <f t="shared" si="15"/>
        <v>0</v>
      </c>
      <c r="BG197" s="200">
        <f t="shared" si="16"/>
        <v>0</v>
      </c>
      <c r="BH197" s="200">
        <f t="shared" si="17"/>
        <v>0</v>
      </c>
      <c r="BI197" s="200">
        <f t="shared" si="18"/>
        <v>0</v>
      </c>
      <c r="BJ197" s="17" t="s">
        <v>79</v>
      </c>
      <c r="BK197" s="200">
        <f t="shared" si="19"/>
        <v>0</v>
      </c>
      <c r="BL197" s="17" t="s">
        <v>196</v>
      </c>
      <c r="BM197" s="199" t="s">
        <v>327</v>
      </c>
    </row>
    <row r="198" spans="1:65" s="2" customFormat="1" ht="24.2" customHeight="1">
      <c r="A198" s="34"/>
      <c r="B198" s="35"/>
      <c r="C198" s="187" t="s">
        <v>328</v>
      </c>
      <c r="D198" s="187" t="s">
        <v>135</v>
      </c>
      <c r="E198" s="188" t="s">
        <v>329</v>
      </c>
      <c r="F198" s="189" t="s">
        <v>330</v>
      </c>
      <c r="G198" s="190" t="s">
        <v>138</v>
      </c>
      <c r="H198" s="191">
        <v>1</v>
      </c>
      <c r="I198" s="192"/>
      <c r="J198" s="193">
        <f t="shared" si="10"/>
        <v>0</v>
      </c>
      <c r="K198" s="194"/>
      <c r="L198" s="39"/>
      <c r="M198" s="195" t="s">
        <v>0</v>
      </c>
      <c r="N198" s="196" t="s">
        <v>36</v>
      </c>
      <c r="O198" s="71"/>
      <c r="P198" s="197">
        <f t="shared" si="11"/>
        <v>0</v>
      </c>
      <c r="Q198" s="197">
        <v>0</v>
      </c>
      <c r="R198" s="197">
        <f t="shared" si="12"/>
        <v>0</v>
      </c>
      <c r="S198" s="197">
        <v>0</v>
      </c>
      <c r="T198" s="198">
        <f t="shared" si="13"/>
        <v>0</v>
      </c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R198" s="199" t="s">
        <v>196</v>
      </c>
      <c r="AT198" s="199" t="s">
        <v>135</v>
      </c>
      <c r="AU198" s="199" t="s">
        <v>81</v>
      </c>
      <c r="AY198" s="17" t="s">
        <v>132</v>
      </c>
      <c r="BE198" s="200">
        <f t="shared" si="14"/>
        <v>0</v>
      </c>
      <c r="BF198" s="200">
        <f t="shared" si="15"/>
        <v>0</v>
      </c>
      <c r="BG198" s="200">
        <f t="shared" si="16"/>
        <v>0</v>
      </c>
      <c r="BH198" s="200">
        <f t="shared" si="17"/>
        <v>0</v>
      </c>
      <c r="BI198" s="200">
        <f t="shared" si="18"/>
        <v>0</v>
      </c>
      <c r="BJ198" s="17" t="s">
        <v>79</v>
      </c>
      <c r="BK198" s="200">
        <f t="shared" si="19"/>
        <v>0</v>
      </c>
      <c r="BL198" s="17" t="s">
        <v>196</v>
      </c>
      <c r="BM198" s="199" t="s">
        <v>331</v>
      </c>
    </row>
    <row r="199" spans="1:65" s="2" customFormat="1" ht="21.75" customHeight="1">
      <c r="A199" s="34"/>
      <c r="B199" s="35"/>
      <c r="C199" s="234" t="s">
        <v>332</v>
      </c>
      <c r="D199" s="234" t="s">
        <v>199</v>
      </c>
      <c r="E199" s="235" t="s">
        <v>333</v>
      </c>
      <c r="F199" s="236" t="s">
        <v>334</v>
      </c>
      <c r="G199" s="237" t="s">
        <v>138</v>
      </c>
      <c r="H199" s="238">
        <v>1</v>
      </c>
      <c r="I199" s="239"/>
      <c r="J199" s="240">
        <f t="shared" si="10"/>
        <v>0</v>
      </c>
      <c r="K199" s="241"/>
      <c r="L199" s="242"/>
      <c r="M199" s="243" t="s">
        <v>0</v>
      </c>
      <c r="N199" s="244" t="s">
        <v>36</v>
      </c>
      <c r="O199" s="71"/>
      <c r="P199" s="197">
        <f t="shared" si="11"/>
        <v>0</v>
      </c>
      <c r="Q199" s="197">
        <v>0.014</v>
      </c>
      <c r="R199" s="197">
        <f t="shared" si="12"/>
        <v>0.014</v>
      </c>
      <c r="S199" s="197">
        <v>0</v>
      </c>
      <c r="T199" s="198">
        <f t="shared" si="13"/>
        <v>0</v>
      </c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R199" s="199" t="s">
        <v>202</v>
      </c>
      <c r="AT199" s="199" t="s">
        <v>199</v>
      </c>
      <c r="AU199" s="199" t="s">
        <v>81</v>
      </c>
      <c r="AY199" s="17" t="s">
        <v>132</v>
      </c>
      <c r="BE199" s="200">
        <f t="shared" si="14"/>
        <v>0</v>
      </c>
      <c r="BF199" s="200">
        <f t="shared" si="15"/>
        <v>0</v>
      </c>
      <c r="BG199" s="200">
        <f t="shared" si="16"/>
        <v>0</v>
      </c>
      <c r="BH199" s="200">
        <f t="shared" si="17"/>
        <v>0</v>
      </c>
      <c r="BI199" s="200">
        <f t="shared" si="18"/>
        <v>0</v>
      </c>
      <c r="BJ199" s="17" t="s">
        <v>79</v>
      </c>
      <c r="BK199" s="200">
        <f t="shared" si="19"/>
        <v>0</v>
      </c>
      <c r="BL199" s="17" t="s">
        <v>196</v>
      </c>
      <c r="BM199" s="199" t="s">
        <v>335</v>
      </c>
    </row>
    <row r="200" spans="1:65" s="2" customFormat="1" ht="24.2" customHeight="1">
      <c r="A200" s="34"/>
      <c r="B200" s="35"/>
      <c r="C200" s="187" t="s">
        <v>336</v>
      </c>
      <c r="D200" s="187" t="s">
        <v>135</v>
      </c>
      <c r="E200" s="188" t="s">
        <v>337</v>
      </c>
      <c r="F200" s="189" t="s">
        <v>338</v>
      </c>
      <c r="G200" s="190" t="s">
        <v>138</v>
      </c>
      <c r="H200" s="191">
        <v>1</v>
      </c>
      <c r="I200" s="192"/>
      <c r="J200" s="193">
        <f t="shared" si="10"/>
        <v>0</v>
      </c>
      <c r="K200" s="194"/>
      <c r="L200" s="39"/>
      <c r="M200" s="195" t="s">
        <v>0</v>
      </c>
      <c r="N200" s="196" t="s">
        <v>36</v>
      </c>
      <c r="O200" s="71"/>
      <c r="P200" s="197">
        <f t="shared" si="11"/>
        <v>0</v>
      </c>
      <c r="Q200" s="197">
        <v>0</v>
      </c>
      <c r="R200" s="197">
        <f t="shared" si="12"/>
        <v>0</v>
      </c>
      <c r="S200" s="197">
        <v>0.174</v>
      </c>
      <c r="T200" s="198">
        <f t="shared" si="13"/>
        <v>0.174</v>
      </c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R200" s="199" t="s">
        <v>196</v>
      </c>
      <c r="AT200" s="199" t="s">
        <v>135</v>
      </c>
      <c r="AU200" s="199" t="s">
        <v>81</v>
      </c>
      <c r="AY200" s="17" t="s">
        <v>132</v>
      </c>
      <c r="BE200" s="200">
        <f t="shared" si="14"/>
        <v>0</v>
      </c>
      <c r="BF200" s="200">
        <f t="shared" si="15"/>
        <v>0</v>
      </c>
      <c r="BG200" s="200">
        <f t="shared" si="16"/>
        <v>0</v>
      </c>
      <c r="BH200" s="200">
        <f t="shared" si="17"/>
        <v>0</v>
      </c>
      <c r="BI200" s="200">
        <f t="shared" si="18"/>
        <v>0</v>
      </c>
      <c r="BJ200" s="17" t="s">
        <v>79</v>
      </c>
      <c r="BK200" s="200">
        <f t="shared" si="19"/>
        <v>0</v>
      </c>
      <c r="BL200" s="17" t="s">
        <v>196</v>
      </c>
      <c r="BM200" s="199" t="s">
        <v>339</v>
      </c>
    </row>
    <row r="201" spans="1:65" s="2" customFormat="1" ht="24.2" customHeight="1">
      <c r="A201" s="34"/>
      <c r="B201" s="35"/>
      <c r="C201" s="187" t="s">
        <v>340</v>
      </c>
      <c r="D201" s="187" t="s">
        <v>135</v>
      </c>
      <c r="E201" s="188" t="s">
        <v>341</v>
      </c>
      <c r="F201" s="189" t="s">
        <v>342</v>
      </c>
      <c r="G201" s="190" t="s">
        <v>161</v>
      </c>
      <c r="H201" s="191">
        <v>1.221</v>
      </c>
      <c r="I201" s="192"/>
      <c r="J201" s="193">
        <f t="shared" si="10"/>
        <v>0</v>
      </c>
      <c r="K201" s="194"/>
      <c r="L201" s="39"/>
      <c r="M201" s="195" t="s">
        <v>0</v>
      </c>
      <c r="N201" s="196" t="s">
        <v>36</v>
      </c>
      <c r="O201" s="71"/>
      <c r="P201" s="197">
        <f t="shared" si="11"/>
        <v>0</v>
      </c>
      <c r="Q201" s="197">
        <v>0</v>
      </c>
      <c r="R201" s="197">
        <f t="shared" si="12"/>
        <v>0</v>
      </c>
      <c r="S201" s="197">
        <v>0</v>
      </c>
      <c r="T201" s="198">
        <f t="shared" si="13"/>
        <v>0</v>
      </c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R201" s="199" t="s">
        <v>196</v>
      </c>
      <c r="AT201" s="199" t="s">
        <v>135</v>
      </c>
      <c r="AU201" s="199" t="s">
        <v>81</v>
      </c>
      <c r="AY201" s="17" t="s">
        <v>132</v>
      </c>
      <c r="BE201" s="200">
        <f t="shared" si="14"/>
        <v>0</v>
      </c>
      <c r="BF201" s="200">
        <f t="shared" si="15"/>
        <v>0</v>
      </c>
      <c r="BG201" s="200">
        <f t="shared" si="16"/>
        <v>0</v>
      </c>
      <c r="BH201" s="200">
        <f t="shared" si="17"/>
        <v>0</v>
      </c>
      <c r="BI201" s="200">
        <f t="shared" si="18"/>
        <v>0</v>
      </c>
      <c r="BJ201" s="17" t="s">
        <v>79</v>
      </c>
      <c r="BK201" s="200">
        <f t="shared" si="19"/>
        <v>0</v>
      </c>
      <c r="BL201" s="17" t="s">
        <v>196</v>
      </c>
      <c r="BM201" s="199" t="s">
        <v>343</v>
      </c>
    </row>
    <row r="202" spans="1:65" s="2" customFormat="1" ht="24.2" customHeight="1">
      <c r="A202" s="34"/>
      <c r="B202" s="35"/>
      <c r="C202" s="187" t="s">
        <v>344</v>
      </c>
      <c r="D202" s="187" t="s">
        <v>135</v>
      </c>
      <c r="E202" s="188" t="s">
        <v>345</v>
      </c>
      <c r="F202" s="189" t="s">
        <v>346</v>
      </c>
      <c r="G202" s="190" t="s">
        <v>161</v>
      </c>
      <c r="H202" s="191">
        <v>1.221</v>
      </c>
      <c r="I202" s="192"/>
      <c r="J202" s="193">
        <f t="shared" si="10"/>
        <v>0</v>
      </c>
      <c r="K202" s="194"/>
      <c r="L202" s="39"/>
      <c r="M202" s="195" t="s">
        <v>0</v>
      </c>
      <c r="N202" s="196" t="s">
        <v>36</v>
      </c>
      <c r="O202" s="71"/>
      <c r="P202" s="197">
        <f t="shared" si="11"/>
        <v>0</v>
      </c>
      <c r="Q202" s="197">
        <v>0</v>
      </c>
      <c r="R202" s="197">
        <f t="shared" si="12"/>
        <v>0</v>
      </c>
      <c r="S202" s="197">
        <v>0</v>
      </c>
      <c r="T202" s="198">
        <f t="shared" si="13"/>
        <v>0</v>
      </c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R202" s="199" t="s">
        <v>196</v>
      </c>
      <c r="AT202" s="199" t="s">
        <v>135</v>
      </c>
      <c r="AU202" s="199" t="s">
        <v>81</v>
      </c>
      <c r="AY202" s="17" t="s">
        <v>132</v>
      </c>
      <c r="BE202" s="200">
        <f t="shared" si="14"/>
        <v>0</v>
      </c>
      <c r="BF202" s="200">
        <f t="shared" si="15"/>
        <v>0</v>
      </c>
      <c r="BG202" s="200">
        <f t="shared" si="16"/>
        <v>0</v>
      </c>
      <c r="BH202" s="200">
        <f t="shared" si="17"/>
        <v>0</v>
      </c>
      <c r="BI202" s="200">
        <f t="shared" si="18"/>
        <v>0</v>
      </c>
      <c r="BJ202" s="17" t="s">
        <v>79</v>
      </c>
      <c r="BK202" s="200">
        <f t="shared" si="19"/>
        <v>0</v>
      </c>
      <c r="BL202" s="17" t="s">
        <v>196</v>
      </c>
      <c r="BM202" s="199" t="s">
        <v>347</v>
      </c>
    </row>
    <row r="203" spans="1:65" s="2" customFormat="1" ht="24.2" customHeight="1">
      <c r="A203" s="34"/>
      <c r="B203" s="35"/>
      <c r="C203" s="187" t="s">
        <v>348</v>
      </c>
      <c r="D203" s="187" t="s">
        <v>135</v>
      </c>
      <c r="E203" s="188" t="s">
        <v>349</v>
      </c>
      <c r="F203" s="189" t="s">
        <v>350</v>
      </c>
      <c r="G203" s="190" t="s">
        <v>161</v>
      </c>
      <c r="H203" s="191">
        <v>1.221</v>
      </c>
      <c r="I203" s="192"/>
      <c r="J203" s="193">
        <f t="shared" si="10"/>
        <v>0</v>
      </c>
      <c r="K203" s="194"/>
      <c r="L203" s="39"/>
      <c r="M203" s="195" t="s">
        <v>0</v>
      </c>
      <c r="N203" s="196" t="s">
        <v>36</v>
      </c>
      <c r="O203" s="71"/>
      <c r="P203" s="197">
        <f t="shared" si="11"/>
        <v>0</v>
      </c>
      <c r="Q203" s="197">
        <v>0</v>
      </c>
      <c r="R203" s="197">
        <f t="shared" si="12"/>
        <v>0</v>
      </c>
      <c r="S203" s="197">
        <v>0</v>
      </c>
      <c r="T203" s="198">
        <f t="shared" si="13"/>
        <v>0</v>
      </c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R203" s="199" t="s">
        <v>196</v>
      </c>
      <c r="AT203" s="199" t="s">
        <v>135</v>
      </c>
      <c r="AU203" s="199" t="s">
        <v>81</v>
      </c>
      <c r="AY203" s="17" t="s">
        <v>132</v>
      </c>
      <c r="BE203" s="200">
        <f t="shared" si="14"/>
        <v>0</v>
      </c>
      <c r="BF203" s="200">
        <f t="shared" si="15"/>
        <v>0</v>
      </c>
      <c r="BG203" s="200">
        <f t="shared" si="16"/>
        <v>0</v>
      </c>
      <c r="BH203" s="200">
        <f t="shared" si="17"/>
        <v>0</v>
      </c>
      <c r="BI203" s="200">
        <f t="shared" si="18"/>
        <v>0</v>
      </c>
      <c r="BJ203" s="17" t="s">
        <v>79</v>
      </c>
      <c r="BK203" s="200">
        <f t="shared" si="19"/>
        <v>0</v>
      </c>
      <c r="BL203" s="17" t="s">
        <v>196</v>
      </c>
      <c r="BM203" s="199" t="s">
        <v>351</v>
      </c>
    </row>
    <row r="204" spans="2:63" s="12" customFormat="1" ht="22.9" customHeight="1">
      <c r="B204" s="171"/>
      <c r="C204" s="172"/>
      <c r="D204" s="173" t="s">
        <v>70</v>
      </c>
      <c r="E204" s="185" t="s">
        <v>352</v>
      </c>
      <c r="F204" s="185" t="s">
        <v>353</v>
      </c>
      <c r="G204" s="172"/>
      <c r="H204" s="172"/>
      <c r="I204" s="175"/>
      <c r="J204" s="186">
        <f>BK204</f>
        <v>0</v>
      </c>
      <c r="K204" s="172"/>
      <c r="L204" s="177"/>
      <c r="M204" s="178"/>
      <c r="N204" s="179"/>
      <c r="O204" s="179"/>
      <c r="P204" s="180">
        <f>SUM(P205:P219)</f>
        <v>0</v>
      </c>
      <c r="Q204" s="179"/>
      <c r="R204" s="180">
        <f>SUM(R205:R219)</f>
        <v>0.0038561999999999997</v>
      </c>
      <c r="S204" s="179"/>
      <c r="T204" s="181">
        <f>SUM(T205:T219)</f>
        <v>0</v>
      </c>
      <c r="AR204" s="182" t="s">
        <v>81</v>
      </c>
      <c r="AT204" s="183" t="s">
        <v>70</v>
      </c>
      <c r="AU204" s="183" t="s">
        <v>79</v>
      </c>
      <c r="AY204" s="182" t="s">
        <v>132</v>
      </c>
      <c r="BK204" s="184">
        <f>SUM(BK205:BK219)</f>
        <v>0</v>
      </c>
    </row>
    <row r="205" spans="1:65" s="2" customFormat="1" ht="16.5" customHeight="1">
      <c r="A205" s="34"/>
      <c r="B205" s="35"/>
      <c r="C205" s="187" t="s">
        <v>354</v>
      </c>
      <c r="D205" s="187" t="s">
        <v>135</v>
      </c>
      <c r="E205" s="188" t="s">
        <v>355</v>
      </c>
      <c r="F205" s="189" t="s">
        <v>356</v>
      </c>
      <c r="G205" s="190" t="s">
        <v>357</v>
      </c>
      <c r="H205" s="191">
        <v>20</v>
      </c>
      <c r="I205" s="192"/>
      <c r="J205" s="193">
        <f>ROUND(I205*H205,2)</f>
        <v>0</v>
      </c>
      <c r="K205" s="194"/>
      <c r="L205" s="39"/>
      <c r="M205" s="195" t="s">
        <v>0</v>
      </c>
      <c r="N205" s="196" t="s">
        <v>36</v>
      </c>
      <c r="O205" s="71"/>
      <c r="P205" s="197">
        <f>O205*H205</f>
        <v>0</v>
      </c>
      <c r="Q205" s="197">
        <v>3E-05</v>
      </c>
      <c r="R205" s="197">
        <f>Q205*H205</f>
        <v>0.0006000000000000001</v>
      </c>
      <c r="S205" s="197">
        <v>0</v>
      </c>
      <c r="T205" s="198">
        <f>S205*H205</f>
        <v>0</v>
      </c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R205" s="199" t="s">
        <v>196</v>
      </c>
      <c r="AT205" s="199" t="s">
        <v>135</v>
      </c>
      <c r="AU205" s="199" t="s">
        <v>81</v>
      </c>
      <c r="AY205" s="17" t="s">
        <v>132</v>
      </c>
      <c r="BE205" s="200">
        <f>IF(N205="základní",J205,0)</f>
        <v>0</v>
      </c>
      <c r="BF205" s="200">
        <f>IF(N205="snížená",J205,0)</f>
        <v>0</v>
      </c>
      <c r="BG205" s="200">
        <f>IF(N205="zákl. přenesená",J205,0)</f>
        <v>0</v>
      </c>
      <c r="BH205" s="200">
        <f>IF(N205="sníž. přenesená",J205,0)</f>
        <v>0</v>
      </c>
      <c r="BI205" s="200">
        <f>IF(N205="nulová",J205,0)</f>
        <v>0</v>
      </c>
      <c r="BJ205" s="17" t="s">
        <v>79</v>
      </c>
      <c r="BK205" s="200">
        <f>ROUND(I205*H205,2)</f>
        <v>0</v>
      </c>
      <c r="BL205" s="17" t="s">
        <v>196</v>
      </c>
      <c r="BM205" s="199" t="s">
        <v>358</v>
      </c>
    </row>
    <row r="206" spans="1:65" s="2" customFormat="1" ht="24.2" customHeight="1">
      <c r="A206" s="34"/>
      <c r="B206" s="35"/>
      <c r="C206" s="187" t="s">
        <v>359</v>
      </c>
      <c r="D206" s="187" t="s">
        <v>135</v>
      </c>
      <c r="E206" s="188" t="s">
        <v>360</v>
      </c>
      <c r="F206" s="189" t="s">
        <v>361</v>
      </c>
      <c r="G206" s="190" t="s">
        <v>145</v>
      </c>
      <c r="H206" s="191">
        <v>17.024</v>
      </c>
      <c r="I206" s="192"/>
      <c r="J206" s="193">
        <f>ROUND(I206*H206,2)</f>
        <v>0</v>
      </c>
      <c r="K206" s="194"/>
      <c r="L206" s="39"/>
      <c r="M206" s="195" t="s">
        <v>0</v>
      </c>
      <c r="N206" s="196" t="s">
        <v>36</v>
      </c>
      <c r="O206" s="71"/>
      <c r="P206" s="197">
        <f>O206*H206</f>
        <v>0</v>
      </c>
      <c r="Q206" s="197">
        <v>5E-05</v>
      </c>
      <c r="R206" s="197">
        <f>Q206*H206</f>
        <v>0.0008512000000000001</v>
      </c>
      <c r="S206" s="197">
        <v>0</v>
      </c>
      <c r="T206" s="198">
        <f>S206*H206</f>
        <v>0</v>
      </c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R206" s="199" t="s">
        <v>196</v>
      </c>
      <c r="AT206" s="199" t="s">
        <v>135</v>
      </c>
      <c r="AU206" s="199" t="s">
        <v>81</v>
      </c>
      <c r="AY206" s="17" t="s">
        <v>132</v>
      </c>
      <c r="BE206" s="200">
        <f>IF(N206="základní",J206,0)</f>
        <v>0</v>
      </c>
      <c r="BF206" s="200">
        <f>IF(N206="snížená",J206,0)</f>
        <v>0</v>
      </c>
      <c r="BG206" s="200">
        <f>IF(N206="zákl. přenesená",J206,0)</f>
        <v>0</v>
      </c>
      <c r="BH206" s="200">
        <f>IF(N206="sníž. přenesená",J206,0)</f>
        <v>0</v>
      </c>
      <c r="BI206" s="200">
        <f>IF(N206="nulová",J206,0)</f>
        <v>0</v>
      </c>
      <c r="BJ206" s="17" t="s">
        <v>79</v>
      </c>
      <c r="BK206" s="200">
        <f>ROUND(I206*H206,2)</f>
        <v>0</v>
      </c>
      <c r="BL206" s="17" t="s">
        <v>196</v>
      </c>
      <c r="BM206" s="199" t="s">
        <v>362</v>
      </c>
    </row>
    <row r="207" spans="2:51" s="13" customFormat="1" ht="11.25">
      <c r="B207" s="201"/>
      <c r="C207" s="202"/>
      <c r="D207" s="203" t="s">
        <v>147</v>
      </c>
      <c r="E207" s="204" t="s">
        <v>0</v>
      </c>
      <c r="F207" s="205" t="s">
        <v>151</v>
      </c>
      <c r="G207" s="202"/>
      <c r="H207" s="204" t="s">
        <v>0</v>
      </c>
      <c r="I207" s="206"/>
      <c r="J207" s="202"/>
      <c r="K207" s="202"/>
      <c r="L207" s="207"/>
      <c r="M207" s="208"/>
      <c r="N207" s="209"/>
      <c r="O207" s="209"/>
      <c r="P207" s="209"/>
      <c r="Q207" s="209"/>
      <c r="R207" s="209"/>
      <c r="S207" s="209"/>
      <c r="T207" s="210"/>
      <c r="AT207" s="211" t="s">
        <v>147</v>
      </c>
      <c r="AU207" s="211" t="s">
        <v>81</v>
      </c>
      <c r="AV207" s="13" t="s">
        <v>79</v>
      </c>
      <c r="AW207" s="13" t="s">
        <v>29</v>
      </c>
      <c r="AX207" s="13" t="s">
        <v>71</v>
      </c>
      <c r="AY207" s="211" t="s">
        <v>132</v>
      </c>
    </row>
    <row r="208" spans="2:51" s="14" customFormat="1" ht="11.25">
      <c r="B208" s="212"/>
      <c r="C208" s="213"/>
      <c r="D208" s="203" t="s">
        <v>147</v>
      </c>
      <c r="E208" s="214" t="s">
        <v>0</v>
      </c>
      <c r="F208" s="215" t="s">
        <v>363</v>
      </c>
      <c r="G208" s="213"/>
      <c r="H208" s="216">
        <v>15.644</v>
      </c>
      <c r="I208" s="217"/>
      <c r="J208" s="213"/>
      <c r="K208" s="213"/>
      <c r="L208" s="218"/>
      <c r="M208" s="219"/>
      <c r="N208" s="220"/>
      <c r="O208" s="220"/>
      <c r="P208" s="220"/>
      <c r="Q208" s="220"/>
      <c r="R208" s="220"/>
      <c r="S208" s="220"/>
      <c r="T208" s="221"/>
      <c r="AT208" s="222" t="s">
        <v>147</v>
      </c>
      <c r="AU208" s="222" t="s">
        <v>81</v>
      </c>
      <c r="AV208" s="14" t="s">
        <v>81</v>
      </c>
      <c r="AW208" s="14" t="s">
        <v>29</v>
      </c>
      <c r="AX208" s="14" t="s">
        <v>71</v>
      </c>
      <c r="AY208" s="222" t="s">
        <v>132</v>
      </c>
    </row>
    <row r="209" spans="2:51" s="13" customFormat="1" ht="11.25">
      <c r="B209" s="201"/>
      <c r="C209" s="202"/>
      <c r="D209" s="203" t="s">
        <v>147</v>
      </c>
      <c r="E209" s="204" t="s">
        <v>0</v>
      </c>
      <c r="F209" s="205" t="s">
        <v>220</v>
      </c>
      <c r="G209" s="202"/>
      <c r="H209" s="204" t="s">
        <v>0</v>
      </c>
      <c r="I209" s="206"/>
      <c r="J209" s="202"/>
      <c r="K209" s="202"/>
      <c r="L209" s="207"/>
      <c r="M209" s="208"/>
      <c r="N209" s="209"/>
      <c r="O209" s="209"/>
      <c r="P209" s="209"/>
      <c r="Q209" s="209"/>
      <c r="R209" s="209"/>
      <c r="S209" s="209"/>
      <c r="T209" s="210"/>
      <c r="AT209" s="211" t="s">
        <v>147</v>
      </c>
      <c r="AU209" s="211" t="s">
        <v>81</v>
      </c>
      <c r="AV209" s="13" t="s">
        <v>79</v>
      </c>
      <c r="AW209" s="13" t="s">
        <v>29</v>
      </c>
      <c r="AX209" s="13" t="s">
        <v>71</v>
      </c>
      <c r="AY209" s="211" t="s">
        <v>132</v>
      </c>
    </row>
    <row r="210" spans="2:51" s="14" customFormat="1" ht="11.25">
      <c r="B210" s="212"/>
      <c r="C210" s="213"/>
      <c r="D210" s="203" t="s">
        <v>147</v>
      </c>
      <c r="E210" s="214" t="s">
        <v>0</v>
      </c>
      <c r="F210" s="215" t="s">
        <v>364</v>
      </c>
      <c r="G210" s="213"/>
      <c r="H210" s="216">
        <v>1.38</v>
      </c>
      <c r="I210" s="217"/>
      <c r="J210" s="213"/>
      <c r="K210" s="213"/>
      <c r="L210" s="218"/>
      <c r="M210" s="219"/>
      <c r="N210" s="220"/>
      <c r="O210" s="220"/>
      <c r="P210" s="220"/>
      <c r="Q210" s="220"/>
      <c r="R210" s="220"/>
      <c r="S210" s="220"/>
      <c r="T210" s="221"/>
      <c r="AT210" s="222" t="s">
        <v>147</v>
      </c>
      <c r="AU210" s="222" t="s">
        <v>81</v>
      </c>
      <c r="AV210" s="14" t="s">
        <v>81</v>
      </c>
      <c r="AW210" s="14" t="s">
        <v>29</v>
      </c>
      <c r="AX210" s="14" t="s">
        <v>71</v>
      </c>
      <c r="AY210" s="222" t="s">
        <v>132</v>
      </c>
    </row>
    <row r="211" spans="2:51" s="15" customFormat="1" ht="11.25">
      <c r="B211" s="223"/>
      <c r="C211" s="224"/>
      <c r="D211" s="203" t="s">
        <v>147</v>
      </c>
      <c r="E211" s="225" t="s">
        <v>0</v>
      </c>
      <c r="F211" s="226" t="s">
        <v>155</v>
      </c>
      <c r="G211" s="224"/>
      <c r="H211" s="227">
        <v>17.024</v>
      </c>
      <c r="I211" s="228"/>
      <c r="J211" s="224"/>
      <c r="K211" s="224"/>
      <c r="L211" s="229"/>
      <c r="M211" s="230"/>
      <c r="N211" s="231"/>
      <c r="O211" s="231"/>
      <c r="P211" s="231"/>
      <c r="Q211" s="231"/>
      <c r="R211" s="231"/>
      <c r="S211" s="231"/>
      <c r="T211" s="232"/>
      <c r="AT211" s="233" t="s">
        <v>147</v>
      </c>
      <c r="AU211" s="233" t="s">
        <v>81</v>
      </c>
      <c r="AV211" s="15" t="s">
        <v>139</v>
      </c>
      <c r="AW211" s="15" t="s">
        <v>29</v>
      </c>
      <c r="AX211" s="15" t="s">
        <v>79</v>
      </c>
      <c r="AY211" s="233" t="s">
        <v>132</v>
      </c>
    </row>
    <row r="212" spans="1:65" s="2" customFormat="1" ht="16.5" customHeight="1">
      <c r="A212" s="34"/>
      <c r="B212" s="35"/>
      <c r="C212" s="187" t="s">
        <v>365</v>
      </c>
      <c r="D212" s="187" t="s">
        <v>135</v>
      </c>
      <c r="E212" s="188" t="s">
        <v>366</v>
      </c>
      <c r="F212" s="189" t="s">
        <v>367</v>
      </c>
      <c r="G212" s="190" t="s">
        <v>357</v>
      </c>
      <c r="H212" s="191">
        <v>7.4</v>
      </c>
      <c r="I212" s="192"/>
      <c r="J212" s="193">
        <f>ROUND(I212*H212,2)</f>
        <v>0</v>
      </c>
      <c r="K212" s="194"/>
      <c r="L212" s="39"/>
      <c r="M212" s="195" t="s">
        <v>0</v>
      </c>
      <c r="N212" s="196" t="s">
        <v>36</v>
      </c>
      <c r="O212" s="71"/>
      <c r="P212" s="197">
        <f>O212*H212</f>
        <v>0</v>
      </c>
      <c r="Q212" s="197">
        <v>1E-05</v>
      </c>
      <c r="R212" s="197">
        <f>Q212*H212</f>
        <v>7.400000000000001E-05</v>
      </c>
      <c r="S212" s="197">
        <v>0</v>
      </c>
      <c r="T212" s="198">
        <f>S212*H212</f>
        <v>0</v>
      </c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  <c r="AR212" s="199" t="s">
        <v>196</v>
      </c>
      <c r="AT212" s="199" t="s">
        <v>135</v>
      </c>
      <c r="AU212" s="199" t="s">
        <v>81</v>
      </c>
      <c r="AY212" s="17" t="s">
        <v>132</v>
      </c>
      <c r="BE212" s="200">
        <f>IF(N212="základní",J212,0)</f>
        <v>0</v>
      </c>
      <c r="BF212" s="200">
        <f>IF(N212="snížená",J212,0)</f>
        <v>0</v>
      </c>
      <c r="BG212" s="200">
        <f>IF(N212="zákl. přenesená",J212,0)</f>
        <v>0</v>
      </c>
      <c r="BH212" s="200">
        <f>IF(N212="sníž. přenesená",J212,0)</f>
        <v>0</v>
      </c>
      <c r="BI212" s="200">
        <f>IF(N212="nulová",J212,0)</f>
        <v>0</v>
      </c>
      <c r="BJ212" s="17" t="s">
        <v>79</v>
      </c>
      <c r="BK212" s="200">
        <f>ROUND(I212*H212,2)</f>
        <v>0</v>
      </c>
      <c r="BL212" s="17" t="s">
        <v>196</v>
      </c>
      <c r="BM212" s="199" t="s">
        <v>368</v>
      </c>
    </row>
    <row r="213" spans="2:51" s="13" customFormat="1" ht="11.25">
      <c r="B213" s="201"/>
      <c r="C213" s="202"/>
      <c r="D213" s="203" t="s">
        <v>147</v>
      </c>
      <c r="E213" s="204" t="s">
        <v>0</v>
      </c>
      <c r="F213" s="205" t="s">
        <v>151</v>
      </c>
      <c r="G213" s="202"/>
      <c r="H213" s="204" t="s">
        <v>0</v>
      </c>
      <c r="I213" s="206"/>
      <c r="J213" s="202"/>
      <c r="K213" s="202"/>
      <c r="L213" s="207"/>
      <c r="M213" s="208"/>
      <c r="N213" s="209"/>
      <c r="O213" s="209"/>
      <c r="P213" s="209"/>
      <c r="Q213" s="209"/>
      <c r="R213" s="209"/>
      <c r="S213" s="209"/>
      <c r="T213" s="210"/>
      <c r="AT213" s="211" t="s">
        <v>147</v>
      </c>
      <c r="AU213" s="211" t="s">
        <v>81</v>
      </c>
      <c r="AV213" s="13" t="s">
        <v>79</v>
      </c>
      <c r="AW213" s="13" t="s">
        <v>29</v>
      </c>
      <c r="AX213" s="13" t="s">
        <v>71</v>
      </c>
      <c r="AY213" s="211" t="s">
        <v>132</v>
      </c>
    </row>
    <row r="214" spans="2:51" s="14" customFormat="1" ht="11.25">
      <c r="B214" s="212"/>
      <c r="C214" s="213"/>
      <c r="D214" s="203" t="s">
        <v>147</v>
      </c>
      <c r="E214" s="214" t="s">
        <v>0</v>
      </c>
      <c r="F214" s="215" t="s">
        <v>369</v>
      </c>
      <c r="G214" s="213"/>
      <c r="H214" s="216">
        <v>7.3999999999999995</v>
      </c>
      <c r="I214" s="217"/>
      <c r="J214" s="213"/>
      <c r="K214" s="213"/>
      <c r="L214" s="218"/>
      <c r="M214" s="219"/>
      <c r="N214" s="220"/>
      <c r="O214" s="220"/>
      <c r="P214" s="220"/>
      <c r="Q214" s="220"/>
      <c r="R214" s="220"/>
      <c r="S214" s="220"/>
      <c r="T214" s="221"/>
      <c r="AT214" s="222" t="s">
        <v>147</v>
      </c>
      <c r="AU214" s="222" t="s">
        <v>81</v>
      </c>
      <c r="AV214" s="14" t="s">
        <v>81</v>
      </c>
      <c r="AW214" s="14" t="s">
        <v>29</v>
      </c>
      <c r="AX214" s="14" t="s">
        <v>79</v>
      </c>
      <c r="AY214" s="222" t="s">
        <v>132</v>
      </c>
    </row>
    <row r="215" spans="1:65" s="2" customFormat="1" ht="16.5" customHeight="1">
      <c r="A215" s="34"/>
      <c r="B215" s="35"/>
      <c r="C215" s="234" t="s">
        <v>370</v>
      </c>
      <c r="D215" s="234" t="s">
        <v>199</v>
      </c>
      <c r="E215" s="235" t="s">
        <v>371</v>
      </c>
      <c r="F215" s="236" t="s">
        <v>372</v>
      </c>
      <c r="G215" s="237" t="s">
        <v>357</v>
      </c>
      <c r="H215" s="238">
        <v>7.77</v>
      </c>
      <c r="I215" s="239"/>
      <c r="J215" s="240">
        <f>ROUND(I215*H215,2)</f>
        <v>0</v>
      </c>
      <c r="K215" s="241"/>
      <c r="L215" s="242"/>
      <c r="M215" s="243" t="s">
        <v>0</v>
      </c>
      <c r="N215" s="244" t="s">
        <v>36</v>
      </c>
      <c r="O215" s="71"/>
      <c r="P215" s="197">
        <f>O215*H215</f>
        <v>0</v>
      </c>
      <c r="Q215" s="197">
        <v>0.0003</v>
      </c>
      <c r="R215" s="197">
        <f>Q215*H215</f>
        <v>0.0023309999999999997</v>
      </c>
      <c r="S215" s="197">
        <v>0</v>
      </c>
      <c r="T215" s="198">
        <f>S215*H215</f>
        <v>0</v>
      </c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  <c r="AR215" s="199" t="s">
        <v>202</v>
      </c>
      <c r="AT215" s="199" t="s">
        <v>199</v>
      </c>
      <c r="AU215" s="199" t="s">
        <v>81</v>
      </c>
      <c r="AY215" s="17" t="s">
        <v>132</v>
      </c>
      <c r="BE215" s="200">
        <f>IF(N215="základní",J215,0)</f>
        <v>0</v>
      </c>
      <c r="BF215" s="200">
        <f>IF(N215="snížená",J215,0)</f>
        <v>0</v>
      </c>
      <c r="BG215" s="200">
        <f>IF(N215="zákl. přenesená",J215,0)</f>
        <v>0</v>
      </c>
      <c r="BH215" s="200">
        <f>IF(N215="sníž. přenesená",J215,0)</f>
        <v>0</v>
      </c>
      <c r="BI215" s="200">
        <f>IF(N215="nulová",J215,0)</f>
        <v>0</v>
      </c>
      <c r="BJ215" s="17" t="s">
        <v>79</v>
      </c>
      <c r="BK215" s="200">
        <f>ROUND(I215*H215,2)</f>
        <v>0</v>
      </c>
      <c r="BL215" s="17" t="s">
        <v>196</v>
      </c>
      <c r="BM215" s="199" t="s">
        <v>373</v>
      </c>
    </row>
    <row r="216" spans="2:51" s="14" customFormat="1" ht="11.25">
      <c r="B216" s="212"/>
      <c r="C216" s="213"/>
      <c r="D216" s="203" t="s">
        <v>147</v>
      </c>
      <c r="E216" s="213"/>
      <c r="F216" s="215" t="s">
        <v>374</v>
      </c>
      <c r="G216" s="213"/>
      <c r="H216" s="216">
        <v>7.77</v>
      </c>
      <c r="I216" s="217"/>
      <c r="J216" s="213"/>
      <c r="K216" s="213"/>
      <c r="L216" s="218"/>
      <c r="M216" s="219"/>
      <c r="N216" s="220"/>
      <c r="O216" s="220"/>
      <c r="P216" s="220"/>
      <c r="Q216" s="220"/>
      <c r="R216" s="220"/>
      <c r="S216" s="220"/>
      <c r="T216" s="221"/>
      <c r="AT216" s="222" t="s">
        <v>147</v>
      </c>
      <c r="AU216" s="222" t="s">
        <v>81</v>
      </c>
      <c r="AV216" s="14" t="s">
        <v>81</v>
      </c>
      <c r="AW216" s="14" t="s">
        <v>3</v>
      </c>
      <c r="AX216" s="14" t="s">
        <v>79</v>
      </c>
      <c r="AY216" s="222" t="s">
        <v>132</v>
      </c>
    </row>
    <row r="217" spans="1:65" s="2" customFormat="1" ht="24.2" customHeight="1">
      <c r="A217" s="34"/>
      <c r="B217" s="35"/>
      <c r="C217" s="187" t="s">
        <v>375</v>
      </c>
      <c r="D217" s="187" t="s">
        <v>135</v>
      </c>
      <c r="E217" s="188" t="s">
        <v>376</v>
      </c>
      <c r="F217" s="189" t="s">
        <v>377</v>
      </c>
      <c r="G217" s="190" t="s">
        <v>161</v>
      </c>
      <c r="H217" s="191">
        <v>0.004</v>
      </c>
      <c r="I217" s="192"/>
      <c r="J217" s="193">
        <f>ROUND(I217*H217,2)</f>
        <v>0</v>
      </c>
      <c r="K217" s="194"/>
      <c r="L217" s="39"/>
      <c r="M217" s="195" t="s">
        <v>0</v>
      </c>
      <c r="N217" s="196" t="s">
        <v>36</v>
      </c>
      <c r="O217" s="71"/>
      <c r="P217" s="197">
        <f>O217*H217</f>
        <v>0</v>
      </c>
      <c r="Q217" s="197">
        <v>0</v>
      </c>
      <c r="R217" s="197">
        <f>Q217*H217</f>
        <v>0</v>
      </c>
      <c r="S217" s="197">
        <v>0</v>
      </c>
      <c r="T217" s="198">
        <f>S217*H217</f>
        <v>0</v>
      </c>
      <c r="U217" s="34"/>
      <c r="V217" s="34"/>
      <c r="W217" s="34"/>
      <c r="X217" s="34"/>
      <c r="Y217" s="34"/>
      <c r="Z217" s="34"/>
      <c r="AA217" s="34"/>
      <c r="AB217" s="34"/>
      <c r="AC217" s="34"/>
      <c r="AD217" s="34"/>
      <c r="AE217" s="34"/>
      <c r="AR217" s="199" t="s">
        <v>196</v>
      </c>
      <c r="AT217" s="199" t="s">
        <v>135</v>
      </c>
      <c r="AU217" s="199" t="s">
        <v>81</v>
      </c>
      <c r="AY217" s="17" t="s">
        <v>132</v>
      </c>
      <c r="BE217" s="200">
        <f>IF(N217="základní",J217,0)</f>
        <v>0</v>
      </c>
      <c r="BF217" s="200">
        <f>IF(N217="snížená",J217,0)</f>
        <v>0</v>
      </c>
      <c r="BG217" s="200">
        <f>IF(N217="zákl. přenesená",J217,0)</f>
        <v>0</v>
      </c>
      <c r="BH217" s="200">
        <f>IF(N217="sníž. přenesená",J217,0)</f>
        <v>0</v>
      </c>
      <c r="BI217" s="200">
        <f>IF(N217="nulová",J217,0)</f>
        <v>0</v>
      </c>
      <c r="BJ217" s="17" t="s">
        <v>79</v>
      </c>
      <c r="BK217" s="200">
        <f>ROUND(I217*H217,2)</f>
        <v>0</v>
      </c>
      <c r="BL217" s="17" t="s">
        <v>196</v>
      </c>
      <c r="BM217" s="199" t="s">
        <v>378</v>
      </c>
    </row>
    <row r="218" spans="1:65" s="2" customFormat="1" ht="24.2" customHeight="1">
      <c r="A218" s="34"/>
      <c r="B218" s="35"/>
      <c r="C218" s="187" t="s">
        <v>379</v>
      </c>
      <c r="D218" s="187" t="s">
        <v>135</v>
      </c>
      <c r="E218" s="188" t="s">
        <v>380</v>
      </c>
      <c r="F218" s="189" t="s">
        <v>381</v>
      </c>
      <c r="G218" s="190" t="s">
        <v>161</v>
      </c>
      <c r="H218" s="191">
        <v>0.004</v>
      </c>
      <c r="I218" s="192"/>
      <c r="J218" s="193">
        <f>ROUND(I218*H218,2)</f>
        <v>0</v>
      </c>
      <c r="K218" s="194"/>
      <c r="L218" s="39"/>
      <c r="M218" s="195" t="s">
        <v>0</v>
      </c>
      <c r="N218" s="196" t="s">
        <v>36</v>
      </c>
      <c r="O218" s="71"/>
      <c r="P218" s="197">
        <f>O218*H218</f>
        <v>0</v>
      </c>
      <c r="Q218" s="197">
        <v>0</v>
      </c>
      <c r="R218" s="197">
        <f>Q218*H218</f>
        <v>0</v>
      </c>
      <c r="S218" s="197">
        <v>0</v>
      </c>
      <c r="T218" s="198">
        <f>S218*H218</f>
        <v>0</v>
      </c>
      <c r="U218" s="34"/>
      <c r="V218" s="34"/>
      <c r="W218" s="34"/>
      <c r="X218" s="34"/>
      <c r="Y218" s="34"/>
      <c r="Z218" s="34"/>
      <c r="AA218" s="34"/>
      <c r="AB218" s="34"/>
      <c r="AC218" s="34"/>
      <c r="AD218" s="34"/>
      <c r="AE218" s="34"/>
      <c r="AR218" s="199" t="s">
        <v>196</v>
      </c>
      <c r="AT218" s="199" t="s">
        <v>135</v>
      </c>
      <c r="AU218" s="199" t="s">
        <v>81</v>
      </c>
      <c r="AY218" s="17" t="s">
        <v>132</v>
      </c>
      <c r="BE218" s="200">
        <f>IF(N218="základní",J218,0)</f>
        <v>0</v>
      </c>
      <c r="BF218" s="200">
        <f>IF(N218="snížená",J218,0)</f>
        <v>0</v>
      </c>
      <c r="BG218" s="200">
        <f>IF(N218="zákl. přenesená",J218,0)</f>
        <v>0</v>
      </c>
      <c r="BH218" s="200">
        <f>IF(N218="sníž. přenesená",J218,0)</f>
        <v>0</v>
      </c>
      <c r="BI218" s="200">
        <f>IF(N218="nulová",J218,0)</f>
        <v>0</v>
      </c>
      <c r="BJ218" s="17" t="s">
        <v>79</v>
      </c>
      <c r="BK218" s="200">
        <f>ROUND(I218*H218,2)</f>
        <v>0</v>
      </c>
      <c r="BL218" s="17" t="s">
        <v>196</v>
      </c>
      <c r="BM218" s="199" t="s">
        <v>382</v>
      </c>
    </row>
    <row r="219" spans="1:65" s="2" customFormat="1" ht="24.2" customHeight="1">
      <c r="A219" s="34"/>
      <c r="B219" s="35"/>
      <c r="C219" s="187" t="s">
        <v>383</v>
      </c>
      <c r="D219" s="187" t="s">
        <v>135</v>
      </c>
      <c r="E219" s="188" t="s">
        <v>384</v>
      </c>
      <c r="F219" s="189" t="s">
        <v>385</v>
      </c>
      <c r="G219" s="190" t="s">
        <v>161</v>
      </c>
      <c r="H219" s="191">
        <v>0.004</v>
      </c>
      <c r="I219" s="192"/>
      <c r="J219" s="193">
        <f>ROUND(I219*H219,2)</f>
        <v>0</v>
      </c>
      <c r="K219" s="194"/>
      <c r="L219" s="39"/>
      <c r="M219" s="195" t="s">
        <v>0</v>
      </c>
      <c r="N219" s="196" t="s">
        <v>36</v>
      </c>
      <c r="O219" s="71"/>
      <c r="P219" s="197">
        <f>O219*H219</f>
        <v>0</v>
      </c>
      <c r="Q219" s="197">
        <v>0</v>
      </c>
      <c r="R219" s="197">
        <f>Q219*H219</f>
        <v>0</v>
      </c>
      <c r="S219" s="197">
        <v>0</v>
      </c>
      <c r="T219" s="198">
        <f>S219*H219</f>
        <v>0</v>
      </c>
      <c r="U219" s="34"/>
      <c r="V219" s="34"/>
      <c r="W219" s="34"/>
      <c r="X219" s="34"/>
      <c r="Y219" s="34"/>
      <c r="Z219" s="34"/>
      <c r="AA219" s="34"/>
      <c r="AB219" s="34"/>
      <c r="AC219" s="34"/>
      <c r="AD219" s="34"/>
      <c r="AE219" s="34"/>
      <c r="AR219" s="199" t="s">
        <v>196</v>
      </c>
      <c r="AT219" s="199" t="s">
        <v>135</v>
      </c>
      <c r="AU219" s="199" t="s">
        <v>81</v>
      </c>
      <c r="AY219" s="17" t="s">
        <v>132</v>
      </c>
      <c r="BE219" s="200">
        <f>IF(N219="základní",J219,0)</f>
        <v>0</v>
      </c>
      <c r="BF219" s="200">
        <f>IF(N219="snížená",J219,0)</f>
        <v>0</v>
      </c>
      <c r="BG219" s="200">
        <f>IF(N219="zákl. přenesená",J219,0)</f>
        <v>0</v>
      </c>
      <c r="BH219" s="200">
        <f>IF(N219="sníž. přenesená",J219,0)</f>
        <v>0</v>
      </c>
      <c r="BI219" s="200">
        <f>IF(N219="nulová",J219,0)</f>
        <v>0</v>
      </c>
      <c r="BJ219" s="17" t="s">
        <v>79</v>
      </c>
      <c r="BK219" s="200">
        <f>ROUND(I219*H219,2)</f>
        <v>0</v>
      </c>
      <c r="BL219" s="17" t="s">
        <v>196</v>
      </c>
      <c r="BM219" s="199" t="s">
        <v>386</v>
      </c>
    </row>
    <row r="220" spans="2:63" s="12" customFormat="1" ht="22.9" customHeight="1">
      <c r="B220" s="171"/>
      <c r="C220" s="172"/>
      <c r="D220" s="173" t="s">
        <v>70</v>
      </c>
      <c r="E220" s="185" t="s">
        <v>387</v>
      </c>
      <c r="F220" s="185" t="s">
        <v>388</v>
      </c>
      <c r="G220" s="172"/>
      <c r="H220" s="172"/>
      <c r="I220" s="175"/>
      <c r="J220" s="186">
        <f>BK220</f>
        <v>0</v>
      </c>
      <c r="K220" s="172"/>
      <c r="L220" s="177"/>
      <c r="M220" s="178"/>
      <c r="N220" s="179"/>
      <c r="O220" s="179"/>
      <c r="P220" s="180">
        <f>SUM(P221:P253)</f>
        <v>0</v>
      </c>
      <c r="Q220" s="179"/>
      <c r="R220" s="180">
        <f>SUM(R221:R253)</f>
        <v>0.12993196</v>
      </c>
      <c r="S220" s="179"/>
      <c r="T220" s="181">
        <f>SUM(T221:T253)</f>
        <v>0.02756706</v>
      </c>
      <c r="AR220" s="182" t="s">
        <v>81</v>
      </c>
      <c r="AT220" s="183" t="s">
        <v>70</v>
      </c>
      <c r="AU220" s="183" t="s">
        <v>79</v>
      </c>
      <c r="AY220" s="182" t="s">
        <v>132</v>
      </c>
      <c r="BK220" s="184">
        <f>SUM(BK221:BK253)</f>
        <v>0</v>
      </c>
    </row>
    <row r="221" spans="1:65" s="2" customFormat="1" ht="24.2" customHeight="1">
      <c r="A221" s="34"/>
      <c r="B221" s="35"/>
      <c r="C221" s="187" t="s">
        <v>389</v>
      </c>
      <c r="D221" s="187" t="s">
        <v>135</v>
      </c>
      <c r="E221" s="188" t="s">
        <v>390</v>
      </c>
      <c r="F221" s="189" t="s">
        <v>391</v>
      </c>
      <c r="G221" s="190" t="s">
        <v>145</v>
      </c>
      <c r="H221" s="191">
        <v>88.926</v>
      </c>
      <c r="I221" s="192"/>
      <c r="J221" s="193">
        <f>ROUND(I221*H221,2)</f>
        <v>0</v>
      </c>
      <c r="K221" s="194"/>
      <c r="L221" s="39"/>
      <c r="M221" s="195" t="s">
        <v>0</v>
      </c>
      <c r="N221" s="196" t="s">
        <v>36</v>
      </c>
      <c r="O221" s="71"/>
      <c r="P221" s="197">
        <f>O221*H221</f>
        <v>0</v>
      </c>
      <c r="Q221" s="197">
        <v>0</v>
      </c>
      <c r="R221" s="197">
        <f>Q221*H221</f>
        <v>0</v>
      </c>
      <c r="S221" s="197">
        <v>0</v>
      </c>
      <c r="T221" s="198">
        <f>S221*H221</f>
        <v>0</v>
      </c>
      <c r="U221" s="34"/>
      <c r="V221" s="34"/>
      <c r="W221" s="34"/>
      <c r="X221" s="34"/>
      <c r="Y221" s="34"/>
      <c r="Z221" s="34"/>
      <c r="AA221" s="34"/>
      <c r="AB221" s="34"/>
      <c r="AC221" s="34"/>
      <c r="AD221" s="34"/>
      <c r="AE221" s="34"/>
      <c r="AR221" s="199" t="s">
        <v>196</v>
      </c>
      <c r="AT221" s="199" t="s">
        <v>135</v>
      </c>
      <c r="AU221" s="199" t="s">
        <v>81</v>
      </c>
      <c r="AY221" s="17" t="s">
        <v>132</v>
      </c>
      <c r="BE221" s="200">
        <f>IF(N221="základní",J221,0)</f>
        <v>0</v>
      </c>
      <c r="BF221" s="200">
        <f>IF(N221="snížená",J221,0)</f>
        <v>0</v>
      </c>
      <c r="BG221" s="200">
        <f>IF(N221="zákl. přenesená",J221,0)</f>
        <v>0</v>
      </c>
      <c r="BH221" s="200">
        <f>IF(N221="sníž. přenesená",J221,0)</f>
        <v>0</v>
      </c>
      <c r="BI221" s="200">
        <f>IF(N221="nulová",J221,0)</f>
        <v>0</v>
      </c>
      <c r="BJ221" s="17" t="s">
        <v>79</v>
      </c>
      <c r="BK221" s="200">
        <f>ROUND(I221*H221,2)</f>
        <v>0</v>
      </c>
      <c r="BL221" s="17" t="s">
        <v>196</v>
      </c>
      <c r="BM221" s="199" t="s">
        <v>392</v>
      </c>
    </row>
    <row r="222" spans="1:65" s="2" customFormat="1" ht="16.5" customHeight="1">
      <c r="A222" s="34"/>
      <c r="B222" s="35"/>
      <c r="C222" s="187" t="s">
        <v>393</v>
      </c>
      <c r="D222" s="187" t="s">
        <v>135</v>
      </c>
      <c r="E222" s="188" t="s">
        <v>394</v>
      </c>
      <c r="F222" s="189" t="s">
        <v>395</v>
      </c>
      <c r="G222" s="190" t="s">
        <v>145</v>
      </c>
      <c r="H222" s="191">
        <v>88.926</v>
      </c>
      <c r="I222" s="192"/>
      <c r="J222" s="193">
        <f>ROUND(I222*H222,2)</f>
        <v>0</v>
      </c>
      <c r="K222" s="194"/>
      <c r="L222" s="39"/>
      <c r="M222" s="195" t="s">
        <v>0</v>
      </c>
      <c r="N222" s="196" t="s">
        <v>36</v>
      </c>
      <c r="O222" s="71"/>
      <c r="P222" s="197">
        <f>O222*H222</f>
        <v>0</v>
      </c>
      <c r="Q222" s="197">
        <v>0.001</v>
      </c>
      <c r="R222" s="197">
        <f>Q222*H222</f>
        <v>0.088926</v>
      </c>
      <c r="S222" s="197">
        <v>0.00031</v>
      </c>
      <c r="T222" s="198">
        <f>S222*H222</f>
        <v>0.02756706</v>
      </c>
      <c r="U222" s="34"/>
      <c r="V222" s="34"/>
      <c r="W222" s="34"/>
      <c r="X222" s="34"/>
      <c r="Y222" s="34"/>
      <c r="Z222" s="34"/>
      <c r="AA222" s="34"/>
      <c r="AB222" s="34"/>
      <c r="AC222" s="34"/>
      <c r="AD222" s="34"/>
      <c r="AE222" s="34"/>
      <c r="AR222" s="199" t="s">
        <v>196</v>
      </c>
      <c r="AT222" s="199" t="s">
        <v>135</v>
      </c>
      <c r="AU222" s="199" t="s">
        <v>81</v>
      </c>
      <c r="AY222" s="17" t="s">
        <v>132</v>
      </c>
      <c r="BE222" s="200">
        <f>IF(N222="základní",J222,0)</f>
        <v>0</v>
      </c>
      <c r="BF222" s="200">
        <f>IF(N222="snížená",J222,0)</f>
        <v>0</v>
      </c>
      <c r="BG222" s="200">
        <f>IF(N222="zákl. přenesená",J222,0)</f>
        <v>0</v>
      </c>
      <c r="BH222" s="200">
        <f>IF(N222="sníž. přenesená",J222,0)</f>
        <v>0</v>
      </c>
      <c r="BI222" s="200">
        <f>IF(N222="nulová",J222,0)</f>
        <v>0</v>
      </c>
      <c r="BJ222" s="17" t="s">
        <v>79</v>
      </c>
      <c r="BK222" s="200">
        <f>ROUND(I222*H222,2)</f>
        <v>0</v>
      </c>
      <c r="BL222" s="17" t="s">
        <v>196</v>
      </c>
      <c r="BM222" s="199" t="s">
        <v>396</v>
      </c>
    </row>
    <row r="223" spans="1:65" s="2" customFormat="1" ht="24.2" customHeight="1">
      <c r="A223" s="34"/>
      <c r="B223" s="35"/>
      <c r="C223" s="187" t="s">
        <v>397</v>
      </c>
      <c r="D223" s="187" t="s">
        <v>135</v>
      </c>
      <c r="E223" s="188" t="s">
        <v>398</v>
      </c>
      <c r="F223" s="189" t="s">
        <v>399</v>
      </c>
      <c r="G223" s="190" t="s">
        <v>145</v>
      </c>
      <c r="H223" s="191">
        <v>88.926</v>
      </c>
      <c r="I223" s="192"/>
      <c r="J223" s="193">
        <f>ROUND(I223*H223,2)</f>
        <v>0</v>
      </c>
      <c r="K223" s="194"/>
      <c r="L223" s="39"/>
      <c r="M223" s="195" t="s">
        <v>0</v>
      </c>
      <c r="N223" s="196" t="s">
        <v>36</v>
      </c>
      <c r="O223" s="71"/>
      <c r="P223" s="197">
        <f>O223*H223</f>
        <v>0</v>
      </c>
      <c r="Q223" s="197">
        <v>0</v>
      </c>
      <c r="R223" s="197">
        <f>Q223*H223</f>
        <v>0</v>
      </c>
      <c r="S223" s="197">
        <v>0</v>
      </c>
      <c r="T223" s="198">
        <f>S223*H223</f>
        <v>0</v>
      </c>
      <c r="U223" s="34"/>
      <c r="V223" s="34"/>
      <c r="W223" s="34"/>
      <c r="X223" s="34"/>
      <c r="Y223" s="34"/>
      <c r="Z223" s="34"/>
      <c r="AA223" s="34"/>
      <c r="AB223" s="34"/>
      <c r="AC223" s="34"/>
      <c r="AD223" s="34"/>
      <c r="AE223" s="34"/>
      <c r="AR223" s="199" t="s">
        <v>196</v>
      </c>
      <c r="AT223" s="199" t="s">
        <v>135</v>
      </c>
      <c r="AU223" s="199" t="s">
        <v>81</v>
      </c>
      <c r="AY223" s="17" t="s">
        <v>132</v>
      </c>
      <c r="BE223" s="200">
        <f>IF(N223="základní",J223,0)</f>
        <v>0</v>
      </c>
      <c r="BF223" s="200">
        <f>IF(N223="snížená",J223,0)</f>
        <v>0</v>
      </c>
      <c r="BG223" s="200">
        <f>IF(N223="zákl. přenesená",J223,0)</f>
        <v>0</v>
      </c>
      <c r="BH223" s="200">
        <f>IF(N223="sníž. přenesená",J223,0)</f>
        <v>0</v>
      </c>
      <c r="BI223" s="200">
        <f>IF(N223="nulová",J223,0)</f>
        <v>0</v>
      </c>
      <c r="BJ223" s="17" t="s">
        <v>79</v>
      </c>
      <c r="BK223" s="200">
        <f>ROUND(I223*H223,2)</f>
        <v>0</v>
      </c>
      <c r="BL223" s="17" t="s">
        <v>196</v>
      </c>
      <c r="BM223" s="199" t="s">
        <v>400</v>
      </c>
    </row>
    <row r="224" spans="1:65" s="2" customFormat="1" ht="24.2" customHeight="1">
      <c r="A224" s="34"/>
      <c r="B224" s="35"/>
      <c r="C224" s="187" t="s">
        <v>401</v>
      </c>
      <c r="D224" s="187" t="s">
        <v>135</v>
      </c>
      <c r="E224" s="188" t="s">
        <v>402</v>
      </c>
      <c r="F224" s="189" t="s">
        <v>403</v>
      </c>
      <c r="G224" s="190" t="s">
        <v>357</v>
      </c>
      <c r="H224" s="191">
        <v>10</v>
      </c>
      <c r="I224" s="192"/>
      <c r="J224" s="193">
        <f>ROUND(I224*H224,2)</f>
        <v>0</v>
      </c>
      <c r="K224" s="194"/>
      <c r="L224" s="39"/>
      <c r="M224" s="195" t="s">
        <v>0</v>
      </c>
      <c r="N224" s="196" t="s">
        <v>36</v>
      </c>
      <c r="O224" s="71"/>
      <c r="P224" s="197">
        <f>O224*H224</f>
        <v>0</v>
      </c>
      <c r="Q224" s="197">
        <v>1E-05</v>
      </c>
      <c r="R224" s="197">
        <f>Q224*H224</f>
        <v>0.0001</v>
      </c>
      <c r="S224" s="197">
        <v>0</v>
      </c>
      <c r="T224" s="198">
        <f>S224*H224</f>
        <v>0</v>
      </c>
      <c r="U224" s="34"/>
      <c r="V224" s="34"/>
      <c r="W224" s="34"/>
      <c r="X224" s="34"/>
      <c r="Y224" s="34"/>
      <c r="Z224" s="34"/>
      <c r="AA224" s="34"/>
      <c r="AB224" s="34"/>
      <c r="AC224" s="34"/>
      <c r="AD224" s="34"/>
      <c r="AE224" s="34"/>
      <c r="AR224" s="199" t="s">
        <v>196</v>
      </c>
      <c r="AT224" s="199" t="s">
        <v>135</v>
      </c>
      <c r="AU224" s="199" t="s">
        <v>81</v>
      </c>
      <c r="AY224" s="17" t="s">
        <v>132</v>
      </c>
      <c r="BE224" s="200">
        <f>IF(N224="základní",J224,0)</f>
        <v>0</v>
      </c>
      <c r="BF224" s="200">
        <f>IF(N224="snížená",J224,0)</f>
        <v>0</v>
      </c>
      <c r="BG224" s="200">
        <f>IF(N224="zákl. přenesená",J224,0)</f>
        <v>0</v>
      </c>
      <c r="BH224" s="200">
        <f>IF(N224="sníž. přenesená",J224,0)</f>
        <v>0</v>
      </c>
      <c r="BI224" s="200">
        <f>IF(N224="nulová",J224,0)</f>
        <v>0</v>
      </c>
      <c r="BJ224" s="17" t="s">
        <v>79</v>
      </c>
      <c r="BK224" s="200">
        <f>ROUND(I224*H224,2)</f>
        <v>0</v>
      </c>
      <c r="BL224" s="17" t="s">
        <v>196</v>
      </c>
      <c r="BM224" s="199" t="s">
        <v>404</v>
      </c>
    </row>
    <row r="225" spans="1:65" s="2" customFormat="1" ht="16.5" customHeight="1">
      <c r="A225" s="34"/>
      <c r="B225" s="35"/>
      <c r="C225" s="187" t="s">
        <v>405</v>
      </c>
      <c r="D225" s="187" t="s">
        <v>135</v>
      </c>
      <c r="E225" s="188" t="s">
        <v>406</v>
      </c>
      <c r="F225" s="189" t="s">
        <v>407</v>
      </c>
      <c r="G225" s="190" t="s">
        <v>145</v>
      </c>
      <c r="H225" s="191">
        <v>26.32</v>
      </c>
      <c r="I225" s="192"/>
      <c r="J225" s="193">
        <f>ROUND(I225*H225,2)</f>
        <v>0</v>
      </c>
      <c r="K225" s="194"/>
      <c r="L225" s="39"/>
      <c r="M225" s="195" t="s">
        <v>0</v>
      </c>
      <c r="N225" s="196" t="s">
        <v>36</v>
      </c>
      <c r="O225" s="71"/>
      <c r="P225" s="197">
        <f>O225*H225</f>
        <v>0</v>
      </c>
      <c r="Q225" s="197">
        <v>0</v>
      </c>
      <c r="R225" s="197">
        <f>Q225*H225</f>
        <v>0</v>
      </c>
      <c r="S225" s="197">
        <v>0</v>
      </c>
      <c r="T225" s="198">
        <f>S225*H225</f>
        <v>0</v>
      </c>
      <c r="U225" s="34"/>
      <c r="V225" s="34"/>
      <c r="W225" s="34"/>
      <c r="X225" s="34"/>
      <c r="Y225" s="34"/>
      <c r="Z225" s="34"/>
      <c r="AA225" s="34"/>
      <c r="AB225" s="34"/>
      <c r="AC225" s="34"/>
      <c r="AD225" s="34"/>
      <c r="AE225" s="34"/>
      <c r="AR225" s="199" t="s">
        <v>196</v>
      </c>
      <c r="AT225" s="199" t="s">
        <v>135</v>
      </c>
      <c r="AU225" s="199" t="s">
        <v>81</v>
      </c>
      <c r="AY225" s="17" t="s">
        <v>132</v>
      </c>
      <c r="BE225" s="200">
        <f>IF(N225="základní",J225,0)</f>
        <v>0</v>
      </c>
      <c r="BF225" s="200">
        <f>IF(N225="snížená",J225,0)</f>
        <v>0</v>
      </c>
      <c r="BG225" s="200">
        <f>IF(N225="zákl. přenesená",J225,0)</f>
        <v>0</v>
      </c>
      <c r="BH225" s="200">
        <f>IF(N225="sníž. přenesená",J225,0)</f>
        <v>0</v>
      </c>
      <c r="BI225" s="200">
        <f>IF(N225="nulová",J225,0)</f>
        <v>0</v>
      </c>
      <c r="BJ225" s="17" t="s">
        <v>79</v>
      </c>
      <c r="BK225" s="200">
        <f>ROUND(I225*H225,2)</f>
        <v>0</v>
      </c>
      <c r="BL225" s="17" t="s">
        <v>196</v>
      </c>
      <c r="BM225" s="199" t="s">
        <v>408</v>
      </c>
    </row>
    <row r="226" spans="2:51" s="13" customFormat="1" ht="11.25">
      <c r="B226" s="201"/>
      <c r="C226" s="202"/>
      <c r="D226" s="203" t="s">
        <v>147</v>
      </c>
      <c r="E226" s="204" t="s">
        <v>0</v>
      </c>
      <c r="F226" s="205" t="s">
        <v>409</v>
      </c>
      <c r="G226" s="202"/>
      <c r="H226" s="204" t="s">
        <v>0</v>
      </c>
      <c r="I226" s="206"/>
      <c r="J226" s="202"/>
      <c r="K226" s="202"/>
      <c r="L226" s="207"/>
      <c r="M226" s="208"/>
      <c r="N226" s="209"/>
      <c r="O226" s="209"/>
      <c r="P226" s="209"/>
      <c r="Q226" s="209"/>
      <c r="R226" s="209"/>
      <c r="S226" s="209"/>
      <c r="T226" s="210"/>
      <c r="AT226" s="211" t="s">
        <v>147</v>
      </c>
      <c r="AU226" s="211" t="s">
        <v>81</v>
      </c>
      <c r="AV226" s="13" t="s">
        <v>79</v>
      </c>
      <c r="AW226" s="13" t="s">
        <v>29</v>
      </c>
      <c r="AX226" s="13" t="s">
        <v>71</v>
      </c>
      <c r="AY226" s="211" t="s">
        <v>132</v>
      </c>
    </row>
    <row r="227" spans="2:51" s="14" customFormat="1" ht="11.25">
      <c r="B227" s="212"/>
      <c r="C227" s="213"/>
      <c r="D227" s="203" t="s">
        <v>147</v>
      </c>
      <c r="E227" s="214" t="s">
        <v>0</v>
      </c>
      <c r="F227" s="215" t="s">
        <v>410</v>
      </c>
      <c r="G227" s="213"/>
      <c r="H227" s="216">
        <v>26.32</v>
      </c>
      <c r="I227" s="217"/>
      <c r="J227" s="213"/>
      <c r="K227" s="213"/>
      <c r="L227" s="218"/>
      <c r="M227" s="219"/>
      <c r="N227" s="220"/>
      <c r="O227" s="220"/>
      <c r="P227" s="220"/>
      <c r="Q227" s="220"/>
      <c r="R227" s="220"/>
      <c r="S227" s="220"/>
      <c r="T227" s="221"/>
      <c r="AT227" s="222" t="s">
        <v>147</v>
      </c>
      <c r="AU227" s="222" t="s">
        <v>81</v>
      </c>
      <c r="AV227" s="14" t="s">
        <v>81</v>
      </c>
      <c r="AW227" s="14" t="s">
        <v>29</v>
      </c>
      <c r="AX227" s="14" t="s">
        <v>71</v>
      </c>
      <c r="AY227" s="222" t="s">
        <v>132</v>
      </c>
    </row>
    <row r="228" spans="2:51" s="15" customFormat="1" ht="11.25">
      <c r="B228" s="223"/>
      <c r="C228" s="224"/>
      <c r="D228" s="203" t="s">
        <v>147</v>
      </c>
      <c r="E228" s="225" t="s">
        <v>0</v>
      </c>
      <c r="F228" s="226" t="s">
        <v>155</v>
      </c>
      <c r="G228" s="224"/>
      <c r="H228" s="227">
        <v>26.32</v>
      </c>
      <c r="I228" s="228"/>
      <c r="J228" s="224"/>
      <c r="K228" s="224"/>
      <c r="L228" s="229"/>
      <c r="M228" s="230"/>
      <c r="N228" s="231"/>
      <c r="O228" s="231"/>
      <c r="P228" s="231"/>
      <c r="Q228" s="231"/>
      <c r="R228" s="231"/>
      <c r="S228" s="231"/>
      <c r="T228" s="232"/>
      <c r="AT228" s="233" t="s">
        <v>147</v>
      </c>
      <c r="AU228" s="233" t="s">
        <v>81</v>
      </c>
      <c r="AV228" s="15" t="s">
        <v>139</v>
      </c>
      <c r="AW228" s="15" t="s">
        <v>29</v>
      </c>
      <c r="AX228" s="15" t="s">
        <v>79</v>
      </c>
      <c r="AY228" s="233" t="s">
        <v>132</v>
      </c>
    </row>
    <row r="229" spans="1:65" s="2" customFormat="1" ht="16.5" customHeight="1">
      <c r="A229" s="34"/>
      <c r="B229" s="35"/>
      <c r="C229" s="234" t="s">
        <v>411</v>
      </c>
      <c r="D229" s="234" t="s">
        <v>199</v>
      </c>
      <c r="E229" s="235" t="s">
        <v>412</v>
      </c>
      <c r="F229" s="236" t="s">
        <v>413</v>
      </c>
      <c r="G229" s="237" t="s">
        <v>145</v>
      </c>
      <c r="H229" s="238">
        <v>31.584</v>
      </c>
      <c r="I229" s="239"/>
      <c r="J229" s="240">
        <f>ROUND(I229*H229,2)</f>
        <v>0</v>
      </c>
      <c r="K229" s="241"/>
      <c r="L229" s="242"/>
      <c r="M229" s="243" t="s">
        <v>0</v>
      </c>
      <c r="N229" s="244" t="s">
        <v>36</v>
      </c>
      <c r="O229" s="71"/>
      <c r="P229" s="197">
        <f>O229*H229</f>
        <v>0</v>
      </c>
      <c r="Q229" s="197">
        <v>0</v>
      </c>
      <c r="R229" s="197">
        <f>Q229*H229</f>
        <v>0</v>
      </c>
      <c r="S229" s="197">
        <v>0</v>
      </c>
      <c r="T229" s="198">
        <f>S229*H229</f>
        <v>0</v>
      </c>
      <c r="U229" s="34"/>
      <c r="V229" s="34"/>
      <c r="W229" s="34"/>
      <c r="X229" s="34"/>
      <c r="Y229" s="34"/>
      <c r="Z229" s="34"/>
      <c r="AA229" s="34"/>
      <c r="AB229" s="34"/>
      <c r="AC229" s="34"/>
      <c r="AD229" s="34"/>
      <c r="AE229" s="34"/>
      <c r="AR229" s="199" t="s">
        <v>202</v>
      </c>
      <c r="AT229" s="199" t="s">
        <v>199</v>
      </c>
      <c r="AU229" s="199" t="s">
        <v>81</v>
      </c>
      <c r="AY229" s="17" t="s">
        <v>132</v>
      </c>
      <c r="BE229" s="200">
        <f>IF(N229="základní",J229,0)</f>
        <v>0</v>
      </c>
      <c r="BF229" s="200">
        <f>IF(N229="snížená",J229,0)</f>
        <v>0</v>
      </c>
      <c r="BG229" s="200">
        <f>IF(N229="zákl. přenesená",J229,0)</f>
        <v>0</v>
      </c>
      <c r="BH229" s="200">
        <f>IF(N229="sníž. přenesená",J229,0)</f>
        <v>0</v>
      </c>
      <c r="BI229" s="200">
        <f>IF(N229="nulová",J229,0)</f>
        <v>0</v>
      </c>
      <c r="BJ229" s="17" t="s">
        <v>79</v>
      </c>
      <c r="BK229" s="200">
        <f>ROUND(I229*H229,2)</f>
        <v>0</v>
      </c>
      <c r="BL229" s="17" t="s">
        <v>196</v>
      </c>
      <c r="BM229" s="199" t="s">
        <v>414</v>
      </c>
    </row>
    <row r="230" spans="2:51" s="14" customFormat="1" ht="11.25">
      <c r="B230" s="212"/>
      <c r="C230" s="213"/>
      <c r="D230" s="203" t="s">
        <v>147</v>
      </c>
      <c r="E230" s="213"/>
      <c r="F230" s="215" t="s">
        <v>415</v>
      </c>
      <c r="G230" s="213"/>
      <c r="H230" s="216">
        <v>31.584</v>
      </c>
      <c r="I230" s="217"/>
      <c r="J230" s="213"/>
      <c r="K230" s="213"/>
      <c r="L230" s="218"/>
      <c r="M230" s="219"/>
      <c r="N230" s="220"/>
      <c r="O230" s="220"/>
      <c r="P230" s="220"/>
      <c r="Q230" s="220"/>
      <c r="R230" s="220"/>
      <c r="S230" s="220"/>
      <c r="T230" s="221"/>
      <c r="AT230" s="222" t="s">
        <v>147</v>
      </c>
      <c r="AU230" s="222" t="s">
        <v>81</v>
      </c>
      <c r="AV230" s="14" t="s">
        <v>81</v>
      </c>
      <c r="AW230" s="14" t="s">
        <v>3</v>
      </c>
      <c r="AX230" s="14" t="s">
        <v>79</v>
      </c>
      <c r="AY230" s="222" t="s">
        <v>132</v>
      </c>
    </row>
    <row r="231" spans="1:65" s="2" customFormat="1" ht="24.2" customHeight="1">
      <c r="A231" s="34"/>
      <c r="B231" s="35"/>
      <c r="C231" s="187" t="s">
        <v>416</v>
      </c>
      <c r="D231" s="187" t="s">
        <v>135</v>
      </c>
      <c r="E231" s="188" t="s">
        <v>417</v>
      </c>
      <c r="F231" s="189" t="s">
        <v>418</v>
      </c>
      <c r="G231" s="190" t="s">
        <v>145</v>
      </c>
      <c r="H231" s="191">
        <v>10</v>
      </c>
      <c r="I231" s="192"/>
      <c r="J231" s="193">
        <f>ROUND(I231*H231,2)</f>
        <v>0</v>
      </c>
      <c r="K231" s="194"/>
      <c r="L231" s="39"/>
      <c r="M231" s="195" t="s">
        <v>0</v>
      </c>
      <c r="N231" s="196" t="s">
        <v>36</v>
      </c>
      <c r="O231" s="71"/>
      <c r="P231" s="197">
        <f>O231*H231</f>
        <v>0</v>
      </c>
      <c r="Q231" s="197">
        <v>0</v>
      </c>
      <c r="R231" s="197">
        <f>Q231*H231</f>
        <v>0</v>
      </c>
      <c r="S231" s="197">
        <v>0</v>
      </c>
      <c r="T231" s="198">
        <f>S231*H231</f>
        <v>0</v>
      </c>
      <c r="U231" s="34"/>
      <c r="V231" s="34"/>
      <c r="W231" s="34"/>
      <c r="X231" s="34"/>
      <c r="Y231" s="34"/>
      <c r="Z231" s="34"/>
      <c r="AA231" s="34"/>
      <c r="AB231" s="34"/>
      <c r="AC231" s="34"/>
      <c r="AD231" s="34"/>
      <c r="AE231" s="34"/>
      <c r="AR231" s="199" t="s">
        <v>196</v>
      </c>
      <c r="AT231" s="199" t="s">
        <v>135</v>
      </c>
      <c r="AU231" s="199" t="s">
        <v>81</v>
      </c>
      <c r="AY231" s="17" t="s">
        <v>132</v>
      </c>
      <c r="BE231" s="200">
        <f>IF(N231="základní",J231,0)</f>
        <v>0</v>
      </c>
      <c r="BF231" s="200">
        <f>IF(N231="snížená",J231,0)</f>
        <v>0</v>
      </c>
      <c r="BG231" s="200">
        <f>IF(N231="zákl. přenesená",J231,0)</f>
        <v>0</v>
      </c>
      <c r="BH231" s="200">
        <f>IF(N231="sníž. přenesená",J231,0)</f>
        <v>0</v>
      </c>
      <c r="BI231" s="200">
        <f>IF(N231="nulová",J231,0)</f>
        <v>0</v>
      </c>
      <c r="BJ231" s="17" t="s">
        <v>79</v>
      </c>
      <c r="BK231" s="200">
        <f>ROUND(I231*H231,2)</f>
        <v>0</v>
      </c>
      <c r="BL231" s="17" t="s">
        <v>196</v>
      </c>
      <c r="BM231" s="199" t="s">
        <v>419</v>
      </c>
    </row>
    <row r="232" spans="1:65" s="2" customFormat="1" ht="16.5" customHeight="1">
      <c r="A232" s="34"/>
      <c r="B232" s="35"/>
      <c r="C232" s="234" t="s">
        <v>420</v>
      </c>
      <c r="D232" s="234" t="s">
        <v>199</v>
      </c>
      <c r="E232" s="235" t="s">
        <v>421</v>
      </c>
      <c r="F232" s="236" t="s">
        <v>422</v>
      </c>
      <c r="G232" s="237" t="s">
        <v>145</v>
      </c>
      <c r="H232" s="238">
        <v>12</v>
      </c>
      <c r="I232" s="239"/>
      <c r="J232" s="240">
        <f>ROUND(I232*H232,2)</f>
        <v>0</v>
      </c>
      <c r="K232" s="241"/>
      <c r="L232" s="242"/>
      <c r="M232" s="243" t="s">
        <v>0</v>
      </c>
      <c r="N232" s="244" t="s">
        <v>36</v>
      </c>
      <c r="O232" s="71"/>
      <c r="P232" s="197">
        <f>O232*H232</f>
        <v>0</v>
      </c>
      <c r="Q232" s="197">
        <v>0</v>
      </c>
      <c r="R232" s="197">
        <f>Q232*H232</f>
        <v>0</v>
      </c>
      <c r="S232" s="197">
        <v>0</v>
      </c>
      <c r="T232" s="198">
        <f>S232*H232</f>
        <v>0</v>
      </c>
      <c r="U232" s="34"/>
      <c r="V232" s="34"/>
      <c r="W232" s="34"/>
      <c r="X232" s="34"/>
      <c r="Y232" s="34"/>
      <c r="Z232" s="34"/>
      <c r="AA232" s="34"/>
      <c r="AB232" s="34"/>
      <c r="AC232" s="34"/>
      <c r="AD232" s="34"/>
      <c r="AE232" s="34"/>
      <c r="AR232" s="199" t="s">
        <v>202</v>
      </c>
      <c r="AT232" s="199" t="s">
        <v>199</v>
      </c>
      <c r="AU232" s="199" t="s">
        <v>81</v>
      </c>
      <c r="AY232" s="17" t="s">
        <v>132</v>
      </c>
      <c r="BE232" s="200">
        <f>IF(N232="základní",J232,0)</f>
        <v>0</v>
      </c>
      <c r="BF232" s="200">
        <f>IF(N232="snížená",J232,0)</f>
        <v>0</v>
      </c>
      <c r="BG232" s="200">
        <f>IF(N232="zákl. přenesená",J232,0)</f>
        <v>0</v>
      </c>
      <c r="BH232" s="200">
        <f>IF(N232="sníž. přenesená",J232,0)</f>
        <v>0</v>
      </c>
      <c r="BI232" s="200">
        <f>IF(N232="nulová",J232,0)</f>
        <v>0</v>
      </c>
      <c r="BJ232" s="17" t="s">
        <v>79</v>
      </c>
      <c r="BK232" s="200">
        <f>ROUND(I232*H232,2)</f>
        <v>0</v>
      </c>
      <c r="BL232" s="17" t="s">
        <v>196</v>
      </c>
      <c r="BM232" s="199" t="s">
        <v>423</v>
      </c>
    </row>
    <row r="233" spans="2:51" s="14" customFormat="1" ht="11.25">
      <c r="B233" s="212"/>
      <c r="C233" s="213"/>
      <c r="D233" s="203" t="s">
        <v>147</v>
      </c>
      <c r="E233" s="213"/>
      <c r="F233" s="215" t="s">
        <v>424</v>
      </c>
      <c r="G233" s="213"/>
      <c r="H233" s="216">
        <v>12</v>
      </c>
      <c r="I233" s="217"/>
      <c r="J233" s="213"/>
      <c r="K233" s="213"/>
      <c r="L233" s="218"/>
      <c r="M233" s="219"/>
      <c r="N233" s="220"/>
      <c r="O233" s="220"/>
      <c r="P233" s="220"/>
      <c r="Q233" s="220"/>
      <c r="R233" s="220"/>
      <c r="S233" s="220"/>
      <c r="T233" s="221"/>
      <c r="AT233" s="222" t="s">
        <v>147</v>
      </c>
      <c r="AU233" s="222" t="s">
        <v>81</v>
      </c>
      <c r="AV233" s="14" t="s">
        <v>81</v>
      </c>
      <c r="AW233" s="14" t="s">
        <v>3</v>
      </c>
      <c r="AX233" s="14" t="s">
        <v>79</v>
      </c>
      <c r="AY233" s="222" t="s">
        <v>132</v>
      </c>
    </row>
    <row r="234" spans="1:65" s="2" customFormat="1" ht="24.2" customHeight="1">
      <c r="A234" s="34"/>
      <c r="B234" s="35"/>
      <c r="C234" s="187" t="s">
        <v>425</v>
      </c>
      <c r="D234" s="187" t="s">
        <v>135</v>
      </c>
      <c r="E234" s="188" t="s">
        <v>426</v>
      </c>
      <c r="F234" s="189" t="s">
        <v>427</v>
      </c>
      <c r="G234" s="190" t="s">
        <v>145</v>
      </c>
      <c r="H234" s="191">
        <v>88.926</v>
      </c>
      <c r="I234" s="192"/>
      <c r="J234" s="193">
        <f>ROUND(I234*H234,2)</f>
        <v>0</v>
      </c>
      <c r="K234" s="194"/>
      <c r="L234" s="39"/>
      <c r="M234" s="195" t="s">
        <v>0</v>
      </c>
      <c r="N234" s="196" t="s">
        <v>36</v>
      </c>
      <c r="O234" s="71"/>
      <c r="P234" s="197">
        <f>O234*H234</f>
        <v>0</v>
      </c>
      <c r="Q234" s="197">
        <v>0.0002</v>
      </c>
      <c r="R234" s="197">
        <f>Q234*H234</f>
        <v>0.0177852</v>
      </c>
      <c r="S234" s="197">
        <v>0</v>
      </c>
      <c r="T234" s="198">
        <f>S234*H234</f>
        <v>0</v>
      </c>
      <c r="U234" s="34"/>
      <c r="V234" s="34"/>
      <c r="W234" s="34"/>
      <c r="X234" s="34"/>
      <c r="Y234" s="34"/>
      <c r="Z234" s="34"/>
      <c r="AA234" s="34"/>
      <c r="AB234" s="34"/>
      <c r="AC234" s="34"/>
      <c r="AD234" s="34"/>
      <c r="AE234" s="34"/>
      <c r="AR234" s="199" t="s">
        <v>196</v>
      </c>
      <c r="AT234" s="199" t="s">
        <v>135</v>
      </c>
      <c r="AU234" s="199" t="s">
        <v>81</v>
      </c>
      <c r="AY234" s="17" t="s">
        <v>132</v>
      </c>
      <c r="BE234" s="200">
        <f>IF(N234="základní",J234,0)</f>
        <v>0</v>
      </c>
      <c r="BF234" s="200">
        <f>IF(N234="snížená",J234,0)</f>
        <v>0</v>
      </c>
      <c r="BG234" s="200">
        <f>IF(N234="zákl. přenesená",J234,0)</f>
        <v>0</v>
      </c>
      <c r="BH234" s="200">
        <f>IF(N234="sníž. přenesená",J234,0)</f>
        <v>0</v>
      </c>
      <c r="BI234" s="200">
        <f>IF(N234="nulová",J234,0)</f>
        <v>0</v>
      </c>
      <c r="BJ234" s="17" t="s">
        <v>79</v>
      </c>
      <c r="BK234" s="200">
        <f>ROUND(I234*H234,2)</f>
        <v>0</v>
      </c>
      <c r="BL234" s="17" t="s">
        <v>196</v>
      </c>
      <c r="BM234" s="199" t="s">
        <v>428</v>
      </c>
    </row>
    <row r="235" spans="1:65" s="2" customFormat="1" ht="33" customHeight="1">
      <c r="A235" s="34"/>
      <c r="B235" s="35"/>
      <c r="C235" s="187" t="s">
        <v>429</v>
      </c>
      <c r="D235" s="187" t="s">
        <v>135</v>
      </c>
      <c r="E235" s="188" t="s">
        <v>430</v>
      </c>
      <c r="F235" s="189" t="s">
        <v>431</v>
      </c>
      <c r="G235" s="190" t="s">
        <v>145</v>
      </c>
      <c r="H235" s="191">
        <v>88.926</v>
      </c>
      <c r="I235" s="192"/>
      <c r="J235" s="193">
        <f>ROUND(I235*H235,2)</f>
        <v>0</v>
      </c>
      <c r="K235" s="194"/>
      <c r="L235" s="39"/>
      <c r="M235" s="195" t="s">
        <v>0</v>
      </c>
      <c r="N235" s="196" t="s">
        <v>36</v>
      </c>
      <c r="O235" s="71"/>
      <c r="P235" s="197">
        <f>O235*H235</f>
        <v>0</v>
      </c>
      <c r="Q235" s="197">
        <v>0.00026</v>
      </c>
      <c r="R235" s="197">
        <f>Q235*H235</f>
        <v>0.023120759999999997</v>
      </c>
      <c r="S235" s="197">
        <v>0</v>
      </c>
      <c r="T235" s="198">
        <f>S235*H235</f>
        <v>0</v>
      </c>
      <c r="U235" s="34"/>
      <c r="V235" s="34"/>
      <c r="W235" s="34"/>
      <c r="X235" s="34"/>
      <c r="Y235" s="34"/>
      <c r="Z235" s="34"/>
      <c r="AA235" s="34"/>
      <c r="AB235" s="34"/>
      <c r="AC235" s="34"/>
      <c r="AD235" s="34"/>
      <c r="AE235" s="34"/>
      <c r="AR235" s="199" t="s">
        <v>196</v>
      </c>
      <c r="AT235" s="199" t="s">
        <v>135</v>
      </c>
      <c r="AU235" s="199" t="s">
        <v>81</v>
      </c>
      <c r="AY235" s="17" t="s">
        <v>132</v>
      </c>
      <c r="BE235" s="200">
        <f>IF(N235="základní",J235,0)</f>
        <v>0</v>
      </c>
      <c r="BF235" s="200">
        <f>IF(N235="snížená",J235,0)</f>
        <v>0</v>
      </c>
      <c r="BG235" s="200">
        <f>IF(N235="zákl. přenesená",J235,0)</f>
        <v>0</v>
      </c>
      <c r="BH235" s="200">
        <f>IF(N235="sníž. přenesená",J235,0)</f>
        <v>0</v>
      </c>
      <c r="BI235" s="200">
        <f>IF(N235="nulová",J235,0)</f>
        <v>0</v>
      </c>
      <c r="BJ235" s="17" t="s">
        <v>79</v>
      </c>
      <c r="BK235" s="200">
        <f>ROUND(I235*H235,2)</f>
        <v>0</v>
      </c>
      <c r="BL235" s="17" t="s">
        <v>196</v>
      </c>
      <c r="BM235" s="199" t="s">
        <v>432</v>
      </c>
    </row>
    <row r="236" spans="2:51" s="13" customFormat="1" ht="11.25">
      <c r="B236" s="201"/>
      <c r="C236" s="202"/>
      <c r="D236" s="203" t="s">
        <v>147</v>
      </c>
      <c r="E236" s="204" t="s">
        <v>0</v>
      </c>
      <c r="F236" s="205" t="s">
        <v>433</v>
      </c>
      <c r="G236" s="202"/>
      <c r="H236" s="204" t="s">
        <v>0</v>
      </c>
      <c r="I236" s="206"/>
      <c r="J236" s="202"/>
      <c r="K236" s="202"/>
      <c r="L236" s="207"/>
      <c r="M236" s="208"/>
      <c r="N236" s="209"/>
      <c r="O236" s="209"/>
      <c r="P236" s="209"/>
      <c r="Q236" s="209"/>
      <c r="R236" s="209"/>
      <c r="S236" s="209"/>
      <c r="T236" s="210"/>
      <c r="AT236" s="211" t="s">
        <v>147</v>
      </c>
      <c r="AU236" s="211" t="s">
        <v>81</v>
      </c>
      <c r="AV236" s="13" t="s">
        <v>79</v>
      </c>
      <c r="AW236" s="13" t="s">
        <v>29</v>
      </c>
      <c r="AX236" s="13" t="s">
        <v>71</v>
      </c>
      <c r="AY236" s="211" t="s">
        <v>132</v>
      </c>
    </row>
    <row r="237" spans="2:51" s="13" customFormat="1" ht="11.25">
      <c r="B237" s="201"/>
      <c r="C237" s="202"/>
      <c r="D237" s="203" t="s">
        <v>147</v>
      </c>
      <c r="E237" s="204" t="s">
        <v>0</v>
      </c>
      <c r="F237" s="205" t="s">
        <v>434</v>
      </c>
      <c r="G237" s="202"/>
      <c r="H237" s="204" t="s">
        <v>0</v>
      </c>
      <c r="I237" s="206"/>
      <c r="J237" s="202"/>
      <c r="K237" s="202"/>
      <c r="L237" s="207"/>
      <c r="M237" s="208"/>
      <c r="N237" s="209"/>
      <c r="O237" s="209"/>
      <c r="P237" s="209"/>
      <c r="Q237" s="209"/>
      <c r="R237" s="209"/>
      <c r="S237" s="209"/>
      <c r="T237" s="210"/>
      <c r="AT237" s="211" t="s">
        <v>147</v>
      </c>
      <c r="AU237" s="211" t="s">
        <v>81</v>
      </c>
      <c r="AV237" s="13" t="s">
        <v>79</v>
      </c>
      <c r="AW237" s="13" t="s">
        <v>29</v>
      </c>
      <c r="AX237" s="13" t="s">
        <v>71</v>
      </c>
      <c r="AY237" s="211" t="s">
        <v>132</v>
      </c>
    </row>
    <row r="238" spans="2:51" s="13" customFormat="1" ht="11.25">
      <c r="B238" s="201"/>
      <c r="C238" s="202"/>
      <c r="D238" s="203" t="s">
        <v>147</v>
      </c>
      <c r="E238" s="204" t="s">
        <v>0</v>
      </c>
      <c r="F238" s="205" t="s">
        <v>435</v>
      </c>
      <c r="G238" s="202"/>
      <c r="H238" s="204" t="s">
        <v>0</v>
      </c>
      <c r="I238" s="206"/>
      <c r="J238" s="202"/>
      <c r="K238" s="202"/>
      <c r="L238" s="207"/>
      <c r="M238" s="208"/>
      <c r="N238" s="209"/>
      <c r="O238" s="209"/>
      <c r="P238" s="209"/>
      <c r="Q238" s="209"/>
      <c r="R238" s="209"/>
      <c r="S238" s="209"/>
      <c r="T238" s="210"/>
      <c r="AT238" s="211" t="s">
        <v>147</v>
      </c>
      <c r="AU238" s="211" t="s">
        <v>81</v>
      </c>
      <c r="AV238" s="13" t="s">
        <v>79</v>
      </c>
      <c r="AW238" s="13" t="s">
        <v>29</v>
      </c>
      <c r="AX238" s="13" t="s">
        <v>71</v>
      </c>
      <c r="AY238" s="211" t="s">
        <v>132</v>
      </c>
    </row>
    <row r="239" spans="2:51" s="14" customFormat="1" ht="11.25">
      <c r="B239" s="212"/>
      <c r="C239" s="213"/>
      <c r="D239" s="203" t="s">
        <v>147</v>
      </c>
      <c r="E239" s="214" t="s">
        <v>0</v>
      </c>
      <c r="F239" s="215" t="s">
        <v>436</v>
      </c>
      <c r="G239" s="213"/>
      <c r="H239" s="216">
        <v>47.024</v>
      </c>
      <c r="I239" s="217"/>
      <c r="J239" s="213"/>
      <c r="K239" s="213"/>
      <c r="L239" s="218"/>
      <c r="M239" s="219"/>
      <c r="N239" s="220"/>
      <c r="O239" s="220"/>
      <c r="P239" s="220"/>
      <c r="Q239" s="220"/>
      <c r="R239" s="220"/>
      <c r="S239" s="220"/>
      <c r="T239" s="221"/>
      <c r="AT239" s="222" t="s">
        <v>147</v>
      </c>
      <c r="AU239" s="222" t="s">
        <v>81</v>
      </c>
      <c r="AV239" s="14" t="s">
        <v>81</v>
      </c>
      <c r="AW239" s="14" t="s">
        <v>29</v>
      </c>
      <c r="AX239" s="14" t="s">
        <v>71</v>
      </c>
      <c r="AY239" s="222" t="s">
        <v>132</v>
      </c>
    </row>
    <row r="240" spans="2:51" s="13" customFormat="1" ht="11.25">
      <c r="B240" s="201"/>
      <c r="C240" s="202"/>
      <c r="D240" s="203" t="s">
        <v>147</v>
      </c>
      <c r="E240" s="204" t="s">
        <v>0</v>
      </c>
      <c r="F240" s="205" t="s">
        <v>149</v>
      </c>
      <c r="G240" s="202"/>
      <c r="H240" s="204" t="s">
        <v>0</v>
      </c>
      <c r="I240" s="206"/>
      <c r="J240" s="202"/>
      <c r="K240" s="202"/>
      <c r="L240" s="207"/>
      <c r="M240" s="208"/>
      <c r="N240" s="209"/>
      <c r="O240" s="209"/>
      <c r="P240" s="209"/>
      <c r="Q240" s="209"/>
      <c r="R240" s="209"/>
      <c r="S240" s="209"/>
      <c r="T240" s="210"/>
      <c r="AT240" s="211" t="s">
        <v>147</v>
      </c>
      <c r="AU240" s="211" t="s">
        <v>81</v>
      </c>
      <c r="AV240" s="13" t="s">
        <v>79</v>
      </c>
      <c r="AW240" s="13" t="s">
        <v>29</v>
      </c>
      <c r="AX240" s="13" t="s">
        <v>71</v>
      </c>
      <c r="AY240" s="211" t="s">
        <v>132</v>
      </c>
    </row>
    <row r="241" spans="2:51" s="14" customFormat="1" ht="11.25">
      <c r="B241" s="212"/>
      <c r="C241" s="213"/>
      <c r="D241" s="203" t="s">
        <v>147</v>
      </c>
      <c r="E241" s="214" t="s">
        <v>0</v>
      </c>
      <c r="F241" s="215" t="s">
        <v>437</v>
      </c>
      <c r="G241" s="213"/>
      <c r="H241" s="216">
        <v>10.661999999999999</v>
      </c>
      <c r="I241" s="217"/>
      <c r="J241" s="213"/>
      <c r="K241" s="213"/>
      <c r="L241" s="218"/>
      <c r="M241" s="219"/>
      <c r="N241" s="220"/>
      <c r="O241" s="220"/>
      <c r="P241" s="220"/>
      <c r="Q241" s="220"/>
      <c r="R241" s="220"/>
      <c r="S241" s="220"/>
      <c r="T241" s="221"/>
      <c r="AT241" s="222" t="s">
        <v>147</v>
      </c>
      <c r="AU241" s="222" t="s">
        <v>81</v>
      </c>
      <c r="AV241" s="14" t="s">
        <v>81</v>
      </c>
      <c r="AW241" s="14" t="s">
        <v>29</v>
      </c>
      <c r="AX241" s="14" t="s">
        <v>71</v>
      </c>
      <c r="AY241" s="222" t="s">
        <v>132</v>
      </c>
    </row>
    <row r="242" spans="2:51" s="13" customFormat="1" ht="11.25">
      <c r="B242" s="201"/>
      <c r="C242" s="202"/>
      <c r="D242" s="203" t="s">
        <v>147</v>
      </c>
      <c r="E242" s="204" t="s">
        <v>0</v>
      </c>
      <c r="F242" s="205" t="s">
        <v>151</v>
      </c>
      <c r="G242" s="202"/>
      <c r="H242" s="204" t="s">
        <v>0</v>
      </c>
      <c r="I242" s="206"/>
      <c r="J242" s="202"/>
      <c r="K242" s="202"/>
      <c r="L242" s="207"/>
      <c r="M242" s="208"/>
      <c r="N242" s="209"/>
      <c r="O242" s="209"/>
      <c r="P242" s="209"/>
      <c r="Q242" s="209"/>
      <c r="R242" s="209"/>
      <c r="S242" s="209"/>
      <c r="T242" s="210"/>
      <c r="AT242" s="211" t="s">
        <v>147</v>
      </c>
      <c r="AU242" s="211" t="s">
        <v>81</v>
      </c>
      <c r="AV242" s="13" t="s">
        <v>79</v>
      </c>
      <c r="AW242" s="13" t="s">
        <v>29</v>
      </c>
      <c r="AX242" s="13" t="s">
        <v>71</v>
      </c>
      <c r="AY242" s="211" t="s">
        <v>132</v>
      </c>
    </row>
    <row r="243" spans="2:51" s="14" customFormat="1" ht="11.25">
      <c r="B243" s="212"/>
      <c r="C243" s="213"/>
      <c r="D243" s="203" t="s">
        <v>147</v>
      </c>
      <c r="E243" s="214" t="s">
        <v>0</v>
      </c>
      <c r="F243" s="215" t="s">
        <v>438</v>
      </c>
      <c r="G243" s="213"/>
      <c r="H243" s="216">
        <v>4.919999999999999</v>
      </c>
      <c r="I243" s="217"/>
      <c r="J243" s="213"/>
      <c r="K243" s="213"/>
      <c r="L243" s="218"/>
      <c r="M243" s="219"/>
      <c r="N243" s="220"/>
      <c r="O243" s="220"/>
      <c r="P243" s="220"/>
      <c r="Q243" s="220"/>
      <c r="R243" s="220"/>
      <c r="S243" s="220"/>
      <c r="T243" s="221"/>
      <c r="AT243" s="222" t="s">
        <v>147</v>
      </c>
      <c r="AU243" s="222" t="s">
        <v>81</v>
      </c>
      <c r="AV243" s="14" t="s">
        <v>81</v>
      </c>
      <c r="AW243" s="14" t="s">
        <v>29</v>
      </c>
      <c r="AX243" s="14" t="s">
        <v>71</v>
      </c>
      <c r="AY243" s="222" t="s">
        <v>132</v>
      </c>
    </row>
    <row r="244" spans="2:51" s="13" customFormat="1" ht="11.25">
      <c r="B244" s="201"/>
      <c r="C244" s="202"/>
      <c r="D244" s="203" t="s">
        <v>147</v>
      </c>
      <c r="E244" s="204" t="s">
        <v>0</v>
      </c>
      <c r="F244" s="205" t="s">
        <v>439</v>
      </c>
      <c r="G244" s="202"/>
      <c r="H244" s="204" t="s">
        <v>0</v>
      </c>
      <c r="I244" s="206"/>
      <c r="J244" s="202"/>
      <c r="K244" s="202"/>
      <c r="L244" s="207"/>
      <c r="M244" s="208"/>
      <c r="N244" s="209"/>
      <c r="O244" s="209"/>
      <c r="P244" s="209"/>
      <c r="Q244" s="209"/>
      <c r="R244" s="209"/>
      <c r="S244" s="209"/>
      <c r="T244" s="210"/>
      <c r="AT244" s="211" t="s">
        <v>147</v>
      </c>
      <c r="AU244" s="211" t="s">
        <v>81</v>
      </c>
      <c r="AV244" s="13" t="s">
        <v>79</v>
      </c>
      <c r="AW244" s="13" t="s">
        <v>29</v>
      </c>
      <c r="AX244" s="13" t="s">
        <v>71</v>
      </c>
      <c r="AY244" s="211" t="s">
        <v>132</v>
      </c>
    </row>
    <row r="245" spans="2:51" s="14" customFormat="1" ht="11.25">
      <c r="B245" s="212"/>
      <c r="C245" s="213"/>
      <c r="D245" s="203" t="s">
        <v>147</v>
      </c>
      <c r="E245" s="214" t="s">
        <v>0</v>
      </c>
      <c r="F245" s="215" t="s">
        <v>410</v>
      </c>
      <c r="G245" s="213"/>
      <c r="H245" s="216">
        <v>26.32</v>
      </c>
      <c r="I245" s="217"/>
      <c r="J245" s="213"/>
      <c r="K245" s="213"/>
      <c r="L245" s="218"/>
      <c r="M245" s="219"/>
      <c r="N245" s="220"/>
      <c r="O245" s="220"/>
      <c r="P245" s="220"/>
      <c r="Q245" s="220"/>
      <c r="R245" s="220"/>
      <c r="S245" s="220"/>
      <c r="T245" s="221"/>
      <c r="AT245" s="222" t="s">
        <v>147</v>
      </c>
      <c r="AU245" s="222" t="s">
        <v>81</v>
      </c>
      <c r="AV245" s="14" t="s">
        <v>81</v>
      </c>
      <c r="AW245" s="14" t="s">
        <v>29</v>
      </c>
      <c r="AX245" s="14" t="s">
        <v>71</v>
      </c>
      <c r="AY245" s="222" t="s">
        <v>132</v>
      </c>
    </row>
    <row r="246" spans="2:51" s="15" customFormat="1" ht="11.25">
      <c r="B246" s="223"/>
      <c r="C246" s="224"/>
      <c r="D246" s="203" t="s">
        <v>147</v>
      </c>
      <c r="E246" s="225" t="s">
        <v>0</v>
      </c>
      <c r="F246" s="226" t="s">
        <v>155</v>
      </c>
      <c r="G246" s="224"/>
      <c r="H246" s="227">
        <v>88.926</v>
      </c>
      <c r="I246" s="228"/>
      <c r="J246" s="224"/>
      <c r="K246" s="224"/>
      <c r="L246" s="229"/>
      <c r="M246" s="230"/>
      <c r="N246" s="231"/>
      <c r="O246" s="231"/>
      <c r="P246" s="231"/>
      <c r="Q246" s="231"/>
      <c r="R246" s="231"/>
      <c r="S246" s="231"/>
      <c r="T246" s="232"/>
      <c r="AT246" s="233" t="s">
        <v>147</v>
      </c>
      <c r="AU246" s="233" t="s">
        <v>81</v>
      </c>
      <c r="AV246" s="15" t="s">
        <v>139</v>
      </c>
      <c r="AW246" s="15" t="s">
        <v>29</v>
      </c>
      <c r="AX246" s="15" t="s">
        <v>79</v>
      </c>
      <c r="AY246" s="233" t="s">
        <v>132</v>
      </c>
    </row>
    <row r="247" spans="1:65" s="2" customFormat="1" ht="24.2" customHeight="1">
      <c r="A247" s="34"/>
      <c r="B247" s="35"/>
      <c r="C247" s="187" t="s">
        <v>440</v>
      </c>
      <c r="D247" s="187" t="s">
        <v>135</v>
      </c>
      <c r="E247" s="188" t="s">
        <v>441</v>
      </c>
      <c r="F247" s="189" t="s">
        <v>442</v>
      </c>
      <c r="G247" s="190" t="s">
        <v>145</v>
      </c>
      <c r="H247" s="191">
        <v>9.1</v>
      </c>
      <c r="I247" s="192"/>
      <c r="J247" s="193">
        <f>ROUND(I247*H247,2)</f>
        <v>0</v>
      </c>
      <c r="K247" s="194"/>
      <c r="L247" s="39"/>
      <c r="M247" s="195" t="s">
        <v>0</v>
      </c>
      <c r="N247" s="196" t="s">
        <v>36</v>
      </c>
      <c r="O247" s="71"/>
      <c r="P247" s="197">
        <f>O247*H247</f>
        <v>0</v>
      </c>
      <c r="Q247" s="197">
        <v>0</v>
      </c>
      <c r="R247" s="197">
        <f>Q247*H247</f>
        <v>0</v>
      </c>
      <c r="S247" s="197">
        <v>0</v>
      </c>
      <c r="T247" s="198">
        <f>S247*H247</f>
        <v>0</v>
      </c>
      <c r="U247" s="34"/>
      <c r="V247" s="34"/>
      <c r="W247" s="34"/>
      <c r="X247" s="34"/>
      <c r="Y247" s="34"/>
      <c r="Z247" s="34"/>
      <c r="AA247" s="34"/>
      <c r="AB247" s="34"/>
      <c r="AC247" s="34"/>
      <c r="AD247" s="34"/>
      <c r="AE247" s="34"/>
      <c r="AR247" s="199" t="s">
        <v>196</v>
      </c>
      <c r="AT247" s="199" t="s">
        <v>135</v>
      </c>
      <c r="AU247" s="199" t="s">
        <v>81</v>
      </c>
      <c r="AY247" s="17" t="s">
        <v>132</v>
      </c>
      <c r="BE247" s="200">
        <f>IF(N247="základní",J247,0)</f>
        <v>0</v>
      </c>
      <c r="BF247" s="200">
        <f>IF(N247="snížená",J247,0)</f>
        <v>0</v>
      </c>
      <c r="BG247" s="200">
        <f>IF(N247="zákl. přenesená",J247,0)</f>
        <v>0</v>
      </c>
      <c r="BH247" s="200">
        <f>IF(N247="sníž. přenesená",J247,0)</f>
        <v>0</v>
      </c>
      <c r="BI247" s="200">
        <f>IF(N247="nulová",J247,0)</f>
        <v>0</v>
      </c>
      <c r="BJ247" s="17" t="s">
        <v>79</v>
      </c>
      <c r="BK247" s="200">
        <f>ROUND(I247*H247,2)</f>
        <v>0</v>
      </c>
      <c r="BL247" s="17" t="s">
        <v>196</v>
      </c>
      <c r="BM247" s="199" t="s">
        <v>443</v>
      </c>
    </row>
    <row r="248" spans="2:51" s="13" customFormat="1" ht="11.25">
      <c r="B248" s="201"/>
      <c r="C248" s="202"/>
      <c r="D248" s="203" t="s">
        <v>147</v>
      </c>
      <c r="E248" s="204" t="s">
        <v>0</v>
      </c>
      <c r="F248" s="205" t="s">
        <v>433</v>
      </c>
      <c r="G248" s="202"/>
      <c r="H248" s="204" t="s">
        <v>0</v>
      </c>
      <c r="I248" s="206"/>
      <c r="J248" s="202"/>
      <c r="K248" s="202"/>
      <c r="L248" s="207"/>
      <c r="M248" s="208"/>
      <c r="N248" s="209"/>
      <c r="O248" s="209"/>
      <c r="P248" s="209"/>
      <c r="Q248" s="209"/>
      <c r="R248" s="209"/>
      <c r="S248" s="209"/>
      <c r="T248" s="210"/>
      <c r="AT248" s="211" t="s">
        <v>147</v>
      </c>
      <c r="AU248" s="211" t="s">
        <v>81</v>
      </c>
      <c r="AV248" s="13" t="s">
        <v>79</v>
      </c>
      <c r="AW248" s="13" t="s">
        <v>29</v>
      </c>
      <c r="AX248" s="13" t="s">
        <v>71</v>
      </c>
      <c r="AY248" s="211" t="s">
        <v>132</v>
      </c>
    </row>
    <row r="249" spans="2:51" s="13" customFormat="1" ht="11.25">
      <c r="B249" s="201"/>
      <c r="C249" s="202"/>
      <c r="D249" s="203" t="s">
        <v>147</v>
      </c>
      <c r="E249" s="204" t="s">
        <v>0</v>
      </c>
      <c r="F249" s="205" t="s">
        <v>151</v>
      </c>
      <c r="G249" s="202"/>
      <c r="H249" s="204" t="s">
        <v>0</v>
      </c>
      <c r="I249" s="206"/>
      <c r="J249" s="202"/>
      <c r="K249" s="202"/>
      <c r="L249" s="207"/>
      <c r="M249" s="208"/>
      <c r="N249" s="209"/>
      <c r="O249" s="209"/>
      <c r="P249" s="209"/>
      <c r="Q249" s="209"/>
      <c r="R249" s="209"/>
      <c r="S249" s="209"/>
      <c r="T249" s="210"/>
      <c r="AT249" s="211" t="s">
        <v>147</v>
      </c>
      <c r="AU249" s="211" t="s">
        <v>81</v>
      </c>
      <c r="AV249" s="13" t="s">
        <v>79</v>
      </c>
      <c r="AW249" s="13" t="s">
        <v>29</v>
      </c>
      <c r="AX249" s="13" t="s">
        <v>71</v>
      </c>
      <c r="AY249" s="211" t="s">
        <v>132</v>
      </c>
    </row>
    <row r="250" spans="2:51" s="14" customFormat="1" ht="11.25">
      <c r="B250" s="212"/>
      <c r="C250" s="213"/>
      <c r="D250" s="203" t="s">
        <v>147</v>
      </c>
      <c r="E250" s="214" t="s">
        <v>0</v>
      </c>
      <c r="F250" s="215" t="s">
        <v>444</v>
      </c>
      <c r="G250" s="213"/>
      <c r="H250" s="216">
        <v>4.92</v>
      </c>
      <c r="I250" s="217"/>
      <c r="J250" s="213"/>
      <c r="K250" s="213"/>
      <c r="L250" s="218"/>
      <c r="M250" s="219"/>
      <c r="N250" s="220"/>
      <c r="O250" s="220"/>
      <c r="P250" s="220"/>
      <c r="Q250" s="220"/>
      <c r="R250" s="220"/>
      <c r="S250" s="220"/>
      <c r="T250" s="221"/>
      <c r="AT250" s="222" t="s">
        <v>147</v>
      </c>
      <c r="AU250" s="222" t="s">
        <v>81</v>
      </c>
      <c r="AV250" s="14" t="s">
        <v>81</v>
      </c>
      <c r="AW250" s="14" t="s">
        <v>29</v>
      </c>
      <c r="AX250" s="14" t="s">
        <v>71</v>
      </c>
      <c r="AY250" s="222" t="s">
        <v>132</v>
      </c>
    </row>
    <row r="251" spans="2:51" s="13" customFormat="1" ht="11.25">
      <c r="B251" s="201"/>
      <c r="C251" s="202"/>
      <c r="D251" s="203" t="s">
        <v>147</v>
      </c>
      <c r="E251" s="204" t="s">
        <v>0</v>
      </c>
      <c r="F251" s="205" t="s">
        <v>439</v>
      </c>
      <c r="G251" s="202"/>
      <c r="H251" s="204" t="s">
        <v>0</v>
      </c>
      <c r="I251" s="206"/>
      <c r="J251" s="202"/>
      <c r="K251" s="202"/>
      <c r="L251" s="207"/>
      <c r="M251" s="208"/>
      <c r="N251" s="209"/>
      <c r="O251" s="209"/>
      <c r="P251" s="209"/>
      <c r="Q251" s="209"/>
      <c r="R251" s="209"/>
      <c r="S251" s="209"/>
      <c r="T251" s="210"/>
      <c r="AT251" s="211" t="s">
        <v>147</v>
      </c>
      <c r="AU251" s="211" t="s">
        <v>81</v>
      </c>
      <c r="AV251" s="13" t="s">
        <v>79</v>
      </c>
      <c r="AW251" s="13" t="s">
        <v>29</v>
      </c>
      <c r="AX251" s="13" t="s">
        <v>71</v>
      </c>
      <c r="AY251" s="211" t="s">
        <v>132</v>
      </c>
    </row>
    <row r="252" spans="2:51" s="14" customFormat="1" ht="11.25">
      <c r="B252" s="212"/>
      <c r="C252" s="213"/>
      <c r="D252" s="203" t="s">
        <v>147</v>
      </c>
      <c r="E252" s="214" t="s">
        <v>0</v>
      </c>
      <c r="F252" s="215" t="s">
        <v>152</v>
      </c>
      <c r="G252" s="213"/>
      <c r="H252" s="216">
        <v>4.18</v>
      </c>
      <c r="I252" s="217"/>
      <c r="J252" s="213"/>
      <c r="K252" s="213"/>
      <c r="L252" s="218"/>
      <c r="M252" s="219"/>
      <c r="N252" s="220"/>
      <c r="O252" s="220"/>
      <c r="P252" s="220"/>
      <c r="Q252" s="220"/>
      <c r="R252" s="220"/>
      <c r="S252" s="220"/>
      <c r="T252" s="221"/>
      <c r="AT252" s="222" t="s">
        <v>147</v>
      </c>
      <c r="AU252" s="222" t="s">
        <v>81</v>
      </c>
      <c r="AV252" s="14" t="s">
        <v>81</v>
      </c>
      <c r="AW252" s="14" t="s">
        <v>29</v>
      </c>
      <c r="AX252" s="14" t="s">
        <v>71</v>
      </c>
      <c r="AY252" s="222" t="s">
        <v>132</v>
      </c>
    </row>
    <row r="253" spans="2:51" s="15" customFormat="1" ht="11.25">
      <c r="B253" s="223"/>
      <c r="C253" s="224"/>
      <c r="D253" s="203" t="s">
        <v>147</v>
      </c>
      <c r="E253" s="225" t="s">
        <v>0</v>
      </c>
      <c r="F253" s="226" t="s">
        <v>155</v>
      </c>
      <c r="G253" s="224"/>
      <c r="H253" s="227">
        <v>9.1</v>
      </c>
      <c r="I253" s="228"/>
      <c r="J253" s="224"/>
      <c r="K253" s="224"/>
      <c r="L253" s="229"/>
      <c r="M253" s="230"/>
      <c r="N253" s="231"/>
      <c r="O253" s="231"/>
      <c r="P253" s="231"/>
      <c r="Q253" s="231"/>
      <c r="R253" s="231"/>
      <c r="S253" s="231"/>
      <c r="T253" s="232"/>
      <c r="AT253" s="233" t="s">
        <v>147</v>
      </c>
      <c r="AU253" s="233" t="s">
        <v>81</v>
      </c>
      <c r="AV253" s="15" t="s">
        <v>139</v>
      </c>
      <c r="AW253" s="15" t="s">
        <v>29</v>
      </c>
      <c r="AX253" s="15" t="s">
        <v>79</v>
      </c>
      <c r="AY253" s="233" t="s">
        <v>132</v>
      </c>
    </row>
    <row r="254" spans="2:63" s="12" customFormat="1" ht="22.9" customHeight="1">
      <c r="B254" s="171"/>
      <c r="C254" s="172"/>
      <c r="D254" s="173" t="s">
        <v>70</v>
      </c>
      <c r="E254" s="185" t="s">
        <v>445</v>
      </c>
      <c r="F254" s="185" t="s">
        <v>446</v>
      </c>
      <c r="G254" s="172"/>
      <c r="H254" s="172"/>
      <c r="I254" s="175"/>
      <c r="J254" s="186">
        <f>BK254</f>
        <v>0</v>
      </c>
      <c r="K254" s="172"/>
      <c r="L254" s="177"/>
      <c r="M254" s="178"/>
      <c r="N254" s="179"/>
      <c r="O254" s="179"/>
      <c r="P254" s="180">
        <f>P255</f>
        <v>0</v>
      </c>
      <c r="Q254" s="179"/>
      <c r="R254" s="180">
        <f>R255</f>
        <v>0</v>
      </c>
      <c r="S254" s="179"/>
      <c r="T254" s="181">
        <f>T255</f>
        <v>0</v>
      </c>
      <c r="AR254" s="182" t="s">
        <v>81</v>
      </c>
      <c r="AT254" s="183" t="s">
        <v>70</v>
      </c>
      <c r="AU254" s="183" t="s">
        <v>79</v>
      </c>
      <c r="AY254" s="182" t="s">
        <v>132</v>
      </c>
      <c r="BK254" s="184">
        <f>BK255</f>
        <v>0</v>
      </c>
    </row>
    <row r="255" spans="1:65" s="2" customFormat="1" ht="21.75" customHeight="1">
      <c r="A255" s="34"/>
      <c r="B255" s="35"/>
      <c r="C255" s="187" t="s">
        <v>447</v>
      </c>
      <c r="D255" s="187" t="s">
        <v>135</v>
      </c>
      <c r="E255" s="188" t="s">
        <v>448</v>
      </c>
      <c r="F255" s="189" t="s">
        <v>449</v>
      </c>
      <c r="G255" s="190" t="s">
        <v>450</v>
      </c>
      <c r="H255" s="191">
        <v>1</v>
      </c>
      <c r="I255" s="192"/>
      <c r="J255" s="193">
        <f>ROUND(I255*H255,2)</f>
        <v>0</v>
      </c>
      <c r="K255" s="194"/>
      <c r="L255" s="39"/>
      <c r="M255" s="245" t="s">
        <v>0</v>
      </c>
      <c r="N255" s="246" t="s">
        <v>36</v>
      </c>
      <c r="O255" s="247"/>
      <c r="P255" s="248">
        <f>O255*H255</f>
        <v>0</v>
      </c>
      <c r="Q255" s="248">
        <v>0</v>
      </c>
      <c r="R255" s="248">
        <f>Q255*H255</f>
        <v>0</v>
      </c>
      <c r="S255" s="248">
        <v>0</v>
      </c>
      <c r="T255" s="249">
        <f>S255*H255</f>
        <v>0</v>
      </c>
      <c r="U255" s="34"/>
      <c r="V255" s="34"/>
      <c r="W255" s="34"/>
      <c r="X255" s="34"/>
      <c r="Y255" s="34"/>
      <c r="Z255" s="34"/>
      <c r="AA255" s="34"/>
      <c r="AB255" s="34"/>
      <c r="AC255" s="34"/>
      <c r="AD255" s="34"/>
      <c r="AE255" s="34"/>
      <c r="AR255" s="199" t="s">
        <v>196</v>
      </c>
      <c r="AT255" s="199" t="s">
        <v>135</v>
      </c>
      <c r="AU255" s="199" t="s">
        <v>81</v>
      </c>
      <c r="AY255" s="17" t="s">
        <v>132</v>
      </c>
      <c r="BE255" s="200">
        <f>IF(N255="základní",J255,0)</f>
        <v>0</v>
      </c>
      <c r="BF255" s="200">
        <f>IF(N255="snížená",J255,0)</f>
        <v>0</v>
      </c>
      <c r="BG255" s="200">
        <f>IF(N255="zákl. přenesená",J255,0)</f>
        <v>0</v>
      </c>
      <c r="BH255" s="200">
        <f>IF(N255="sníž. přenesená",J255,0)</f>
        <v>0</v>
      </c>
      <c r="BI255" s="200">
        <f>IF(N255="nulová",J255,0)</f>
        <v>0</v>
      </c>
      <c r="BJ255" s="17" t="s">
        <v>79</v>
      </c>
      <c r="BK255" s="200">
        <f>ROUND(I255*H255,2)</f>
        <v>0</v>
      </c>
      <c r="BL255" s="17" t="s">
        <v>196</v>
      </c>
      <c r="BM255" s="199" t="s">
        <v>451</v>
      </c>
    </row>
    <row r="256" spans="1:31" s="2" customFormat="1" ht="6.95" customHeight="1">
      <c r="A256" s="34"/>
      <c r="B256" s="54"/>
      <c r="C256" s="55"/>
      <c r="D256" s="55"/>
      <c r="E256" s="55"/>
      <c r="F256" s="55"/>
      <c r="G256" s="55"/>
      <c r="H256" s="55"/>
      <c r="I256" s="55"/>
      <c r="J256" s="55"/>
      <c r="K256" s="55"/>
      <c r="L256" s="39"/>
      <c r="M256" s="34"/>
      <c r="O256" s="34"/>
      <c r="P256" s="34"/>
      <c r="Q256" s="34"/>
      <c r="R256" s="34"/>
      <c r="S256" s="34"/>
      <c r="T256" s="34"/>
      <c r="U256" s="34"/>
      <c r="V256" s="34"/>
      <c r="W256" s="34"/>
      <c r="X256" s="34"/>
      <c r="Y256" s="34"/>
      <c r="Z256" s="34"/>
      <c r="AA256" s="34"/>
      <c r="AB256" s="34"/>
      <c r="AC256" s="34"/>
      <c r="AD256" s="34"/>
      <c r="AE256" s="34"/>
    </row>
  </sheetData>
  <sheetProtection algorithmName="SHA-512" hashValue="leuD7kVgcjDPVcBrNTOlEPDIGNVYoyt9b4OnXdRi+Z8CQMCOPDtALpyGBOFKRvBLUE3C+ilUg8SBJq3ZG/kvEQ==" saltValue="rXpyIibWU0sTNZoWEbTT035E/J71VDsimjxdK8ES6YbRZ95L2o+uvbm8SxPfFj7O7CunWmVks2JbrBOxbGvQnA==" spinCount="100000" sheet="1" objects="1" scenarios="1" formatColumns="0" formatRows="0" autoFilter="0"/>
  <autoFilter ref="C127:K255"/>
  <mergeCells count="9">
    <mergeCell ref="E87:H87"/>
    <mergeCell ref="E118:H118"/>
    <mergeCell ref="E120:H120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5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90"/>
      <c r="M2" s="290"/>
      <c r="N2" s="290"/>
      <c r="O2" s="290"/>
      <c r="P2" s="290"/>
      <c r="Q2" s="290"/>
      <c r="R2" s="290"/>
      <c r="S2" s="290"/>
      <c r="T2" s="290"/>
      <c r="U2" s="290"/>
      <c r="V2" s="290"/>
      <c r="AT2" s="17" t="s">
        <v>84</v>
      </c>
    </row>
    <row r="3" spans="2:46" s="1" customFormat="1" ht="6.95" customHeight="1">
      <c r="B3" s="108"/>
      <c r="C3" s="109"/>
      <c r="D3" s="109"/>
      <c r="E3" s="109"/>
      <c r="F3" s="109"/>
      <c r="G3" s="109"/>
      <c r="H3" s="109"/>
      <c r="I3" s="109"/>
      <c r="J3" s="109"/>
      <c r="K3" s="109"/>
      <c r="L3" s="20"/>
      <c r="AT3" s="17" t="s">
        <v>81</v>
      </c>
    </row>
    <row r="4" spans="2:46" s="1" customFormat="1" ht="24.95" customHeight="1">
      <c r="B4" s="20"/>
      <c r="D4" s="110" t="s">
        <v>97</v>
      </c>
      <c r="L4" s="20"/>
      <c r="M4" s="111" t="s">
        <v>9</v>
      </c>
      <c r="AT4" s="17" t="s">
        <v>3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12" t="s">
        <v>15</v>
      </c>
      <c r="L6" s="20"/>
    </row>
    <row r="7" spans="2:12" s="1" customFormat="1" ht="16.5" customHeight="1">
      <c r="B7" s="20"/>
      <c r="E7" s="291" t="str">
        <f>'Rekapitulace stavby'!K6</f>
        <v>Šlejnická 5, Praha 6</v>
      </c>
      <c r="F7" s="292"/>
      <c r="G7" s="292"/>
      <c r="H7" s="292"/>
      <c r="L7" s="20"/>
    </row>
    <row r="8" spans="1:31" s="2" customFormat="1" ht="12" customHeight="1">
      <c r="A8" s="34"/>
      <c r="B8" s="39"/>
      <c r="C8" s="34"/>
      <c r="D8" s="112" t="s">
        <v>98</v>
      </c>
      <c r="E8" s="34"/>
      <c r="F8" s="34"/>
      <c r="G8" s="34"/>
      <c r="H8" s="34"/>
      <c r="I8" s="34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9"/>
      <c r="C9" s="34"/>
      <c r="D9" s="34"/>
      <c r="E9" s="293" t="s">
        <v>452</v>
      </c>
      <c r="F9" s="294"/>
      <c r="G9" s="294"/>
      <c r="H9" s="294"/>
      <c r="I9" s="34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1.25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12" t="s">
        <v>17</v>
      </c>
      <c r="E11" s="34"/>
      <c r="F11" s="113" t="s">
        <v>0</v>
      </c>
      <c r="G11" s="34"/>
      <c r="H11" s="34"/>
      <c r="I11" s="112" t="s">
        <v>18</v>
      </c>
      <c r="J11" s="113" t="s">
        <v>0</v>
      </c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12" t="s">
        <v>19</v>
      </c>
      <c r="E12" s="34"/>
      <c r="F12" s="113" t="s">
        <v>20</v>
      </c>
      <c r="G12" s="34"/>
      <c r="H12" s="34"/>
      <c r="I12" s="112" t="s">
        <v>21</v>
      </c>
      <c r="J12" s="114">
        <f>'Rekapitulace stavby'!AN8</f>
        <v>45335</v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12" t="s">
        <v>22</v>
      </c>
      <c r="E14" s="34"/>
      <c r="F14" s="34"/>
      <c r="G14" s="34"/>
      <c r="H14" s="34"/>
      <c r="I14" s="112" t="s">
        <v>23</v>
      </c>
      <c r="J14" s="113" t="str">
        <f>IF('Rekapitulace stavby'!AN10="","",'Rekapitulace stavby'!AN10)</f>
        <v/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13" t="str">
        <f>IF('Rekapitulace stavby'!E11="","",'Rekapitulace stavby'!E11)</f>
        <v xml:space="preserve"> </v>
      </c>
      <c r="F15" s="34"/>
      <c r="G15" s="34"/>
      <c r="H15" s="34"/>
      <c r="I15" s="112" t="s">
        <v>24</v>
      </c>
      <c r="J15" s="113" t="str">
        <f>IF('Rekapitulace stavby'!AN11="","",'Rekapitulace stavby'!AN11)</f>
        <v/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12" t="s">
        <v>25</v>
      </c>
      <c r="E17" s="34"/>
      <c r="F17" s="34"/>
      <c r="G17" s="34"/>
      <c r="H17" s="34"/>
      <c r="I17" s="112" t="s">
        <v>23</v>
      </c>
      <c r="J17" s="30" t="str">
        <f>'Rekapitulace stavby'!AN13</f>
        <v>Vyplň údaj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295" t="str">
        <f>'Rekapitulace stavby'!E14</f>
        <v>Vyplň údaj</v>
      </c>
      <c r="F18" s="296"/>
      <c r="G18" s="296"/>
      <c r="H18" s="296"/>
      <c r="I18" s="112" t="s">
        <v>24</v>
      </c>
      <c r="J18" s="30" t="str">
        <f>'Rekapitulace stavby'!AN14</f>
        <v>Vyplň údaj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12" t="s">
        <v>27</v>
      </c>
      <c r="E20" s="34"/>
      <c r="F20" s="34"/>
      <c r="G20" s="34"/>
      <c r="H20" s="34"/>
      <c r="I20" s="112" t="s">
        <v>23</v>
      </c>
      <c r="J20" s="113" t="str">
        <f>IF('Rekapitulace stavby'!AN16="","",'Rekapitulace stavby'!AN16)</f>
        <v/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13" t="str">
        <f>IF('Rekapitulace stavby'!E17="","",'Rekapitulace stavby'!E17)</f>
        <v xml:space="preserve"> </v>
      </c>
      <c r="F21" s="34"/>
      <c r="G21" s="34"/>
      <c r="H21" s="34"/>
      <c r="I21" s="112" t="s">
        <v>24</v>
      </c>
      <c r="J21" s="113" t="str">
        <f>IF('Rekapitulace stavby'!AN17="","",'Rekapitulace stavby'!AN17)</f>
        <v/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12" t="s">
        <v>28</v>
      </c>
      <c r="E23" s="34"/>
      <c r="F23" s="34"/>
      <c r="G23" s="34"/>
      <c r="H23" s="34"/>
      <c r="I23" s="112" t="s">
        <v>23</v>
      </c>
      <c r="J23" s="113" t="str">
        <f>IF('Rekapitulace stavby'!AN19="","",'Rekapitulace stavby'!AN19)</f>
        <v/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13" t="str">
        <f>IF('Rekapitulace stavby'!E20="","",'Rekapitulace stavby'!E20)</f>
        <v xml:space="preserve"> </v>
      </c>
      <c r="F24" s="34"/>
      <c r="G24" s="34"/>
      <c r="H24" s="34"/>
      <c r="I24" s="112" t="s">
        <v>24</v>
      </c>
      <c r="J24" s="113" t="str">
        <f>IF('Rekapitulace stavby'!AN20="","",'Rekapitulace stavby'!AN20)</f>
        <v/>
      </c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12" t="s">
        <v>30</v>
      </c>
      <c r="E26" s="34"/>
      <c r="F26" s="34"/>
      <c r="G26" s="34"/>
      <c r="H26" s="34"/>
      <c r="I26" s="34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15"/>
      <c r="B27" s="116"/>
      <c r="C27" s="115"/>
      <c r="D27" s="115"/>
      <c r="E27" s="297" t="s">
        <v>0</v>
      </c>
      <c r="F27" s="297"/>
      <c r="G27" s="297"/>
      <c r="H27" s="297"/>
      <c r="I27" s="115"/>
      <c r="J27" s="115"/>
      <c r="K27" s="115"/>
      <c r="L27" s="117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</row>
    <row r="28" spans="1:31" s="2" customFormat="1" ht="6.95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9"/>
      <c r="C29" s="34"/>
      <c r="D29" s="118"/>
      <c r="E29" s="118"/>
      <c r="F29" s="118"/>
      <c r="G29" s="118"/>
      <c r="H29" s="118"/>
      <c r="I29" s="118"/>
      <c r="J29" s="118"/>
      <c r="K29" s="118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19" t="s">
        <v>31</v>
      </c>
      <c r="E30" s="34"/>
      <c r="F30" s="34"/>
      <c r="G30" s="34"/>
      <c r="H30" s="34"/>
      <c r="I30" s="34"/>
      <c r="J30" s="120">
        <f>ROUND(J128,2)</f>
        <v>0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18"/>
      <c r="E31" s="118"/>
      <c r="F31" s="118"/>
      <c r="G31" s="118"/>
      <c r="H31" s="118"/>
      <c r="I31" s="118"/>
      <c r="J31" s="118"/>
      <c r="K31" s="118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9"/>
      <c r="C32" s="34"/>
      <c r="D32" s="34"/>
      <c r="E32" s="34"/>
      <c r="F32" s="121" t="s">
        <v>33</v>
      </c>
      <c r="G32" s="34"/>
      <c r="H32" s="34"/>
      <c r="I32" s="121" t="s">
        <v>32</v>
      </c>
      <c r="J32" s="121" t="s">
        <v>34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>
      <c r="A33" s="34"/>
      <c r="B33" s="39"/>
      <c r="C33" s="34"/>
      <c r="D33" s="122" t="s">
        <v>35</v>
      </c>
      <c r="E33" s="112" t="s">
        <v>36</v>
      </c>
      <c r="F33" s="123">
        <f>ROUND((SUM(BE128:BE250)),2)</f>
        <v>0</v>
      </c>
      <c r="G33" s="34"/>
      <c r="H33" s="34"/>
      <c r="I33" s="124">
        <v>0.21</v>
      </c>
      <c r="J33" s="123">
        <f>ROUND(((SUM(BE128:BE250))*I33),2)</f>
        <v>0</v>
      </c>
      <c r="K33" s="3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112" t="s">
        <v>37</v>
      </c>
      <c r="F34" s="123">
        <f>ROUND((SUM(BF128:BF250)),2)</f>
        <v>0</v>
      </c>
      <c r="G34" s="34"/>
      <c r="H34" s="34"/>
      <c r="I34" s="124">
        <v>0.12</v>
      </c>
      <c r="J34" s="123">
        <f>ROUND(((SUM(BF128:BF250))*I34),2)</f>
        <v>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9"/>
      <c r="C35" s="34"/>
      <c r="D35" s="34"/>
      <c r="E35" s="112" t="s">
        <v>38</v>
      </c>
      <c r="F35" s="123">
        <f>ROUND((SUM(BG128:BG250)),2)</f>
        <v>0</v>
      </c>
      <c r="G35" s="34"/>
      <c r="H35" s="34"/>
      <c r="I35" s="124">
        <v>0.21</v>
      </c>
      <c r="J35" s="123">
        <f>0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 hidden="1">
      <c r="A36" s="34"/>
      <c r="B36" s="39"/>
      <c r="C36" s="34"/>
      <c r="D36" s="34"/>
      <c r="E36" s="112" t="s">
        <v>39</v>
      </c>
      <c r="F36" s="123">
        <f>ROUND((SUM(BH128:BH250)),2)</f>
        <v>0</v>
      </c>
      <c r="G36" s="34"/>
      <c r="H36" s="34"/>
      <c r="I36" s="124">
        <v>0.12</v>
      </c>
      <c r="J36" s="123">
        <f>0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12" t="s">
        <v>40</v>
      </c>
      <c r="F37" s="123">
        <f>ROUND((SUM(BI128:BI250)),2)</f>
        <v>0</v>
      </c>
      <c r="G37" s="34"/>
      <c r="H37" s="34"/>
      <c r="I37" s="124">
        <v>0</v>
      </c>
      <c r="J37" s="123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25"/>
      <c r="D39" s="126" t="s">
        <v>41</v>
      </c>
      <c r="E39" s="127"/>
      <c r="F39" s="127"/>
      <c r="G39" s="128" t="s">
        <v>42</v>
      </c>
      <c r="H39" s="129" t="s">
        <v>43</v>
      </c>
      <c r="I39" s="127"/>
      <c r="J39" s="130">
        <f>SUM(J30:J37)</f>
        <v>0</v>
      </c>
      <c r="K39" s="131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2:12" s="1" customFormat="1" ht="14.45" customHeight="1">
      <c r="B41" s="20"/>
      <c r="L41" s="20"/>
    </row>
    <row r="42" spans="2:12" s="1" customFormat="1" ht="14.45" customHeight="1">
      <c r="B42" s="20"/>
      <c r="L42" s="20"/>
    </row>
    <row r="43" spans="2:12" s="1" customFormat="1" ht="14.45" customHeight="1">
      <c r="B43" s="20"/>
      <c r="L43" s="20"/>
    </row>
    <row r="44" spans="2:12" s="1" customFormat="1" ht="14.45" customHeight="1">
      <c r="B44" s="20"/>
      <c r="L44" s="20"/>
    </row>
    <row r="45" spans="2:12" s="1" customFormat="1" ht="14.45" customHeight="1">
      <c r="B45" s="20"/>
      <c r="L45" s="20"/>
    </row>
    <row r="46" spans="2:12" s="1" customFormat="1" ht="14.45" customHeight="1">
      <c r="B46" s="20"/>
      <c r="L46" s="20"/>
    </row>
    <row r="47" spans="2:12" s="1" customFormat="1" ht="14.45" customHeight="1">
      <c r="B47" s="20"/>
      <c r="L47" s="20"/>
    </row>
    <row r="48" spans="2:12" s="1" customFormat="1" ht="14.45" customHeight="1">
      <c r="B48" s="20"/>
      <c r="L48" s="20"/>
    </row>
    <row r="49" spans="2:12" s="1" customFormat="1" ht="14.45" customHeight="1">
      <c r="B49" s="20"/>
      <c r="L49" s="20"/>
    </row>
    <row r="50" spans="2:12" s="2" customFormat="1" ht="14.45" customHeight="1">
      <c r="B50" s="51"/>
      <c r="D50" s="132" t="s">
        <v>44</v>
      </c>
      <c r="E50" s="133"/>
      <c r="F50" s="133"/>
      <c r="G50" s="132" t="s">
        <v>45</v>
      </c>
      <c r="H50" s="133"/>
      <c r="I50" s="133"/>
      <c r="J50" s="133"/>
      <c r="K50" s="133"/>
      <c r="L50" s="51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1:31" s="2" customFormat="1" ht="12.75">
      <c r="A61" s="34"/>
      <c r="B61" s="39"/>
      <c r="C61" s="34"/>
      <c r="D61" s="134" t="s">
        <v>46</v>
      </c>
      <c r="E61" s="135"/>
      <c r="F61" s="136" t="s">
        <v>47</v>
      </c>
      <c r="G61" s="134" t="s">
        <v>46</v>
      </c>
      <c r="H61" s="135"/>
      <c r="I61" s="135"/>
      <c r="J61" s="137" t="s">
        <v>47</v>
      </c>
      <c r="K61" s="135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1:31" s="2" customFormat="1" ht="12.75">
      <c r="A65" s="34"/>
      <c r="B65" s="39"/>
      <c r="C65" s="34"/>
      <c r="D65" s="132" t="s">
        <v>48</v>
      </c>
      <c r="E65" s="138"/>
      <c r="F65" s="138"/>
      <c r="G65" s="132" t="s">
        <v>49</v>
      </c>
      <c r="H65" s="138"/>
      <c r="I65" s="138"/>
      <c r="J65" s="138"/>
      <c r="K65" s="138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1:31" s="2" customFormat="1" ht="12.75">
      <c r="A76" s="34"/>
      <c r="B76" s="39"/>
      <c r="C76" s="34"/>
      <c r="D76" s="134" t="s">
        <v>46</v>
      </c>
      <c r="E76" s="135"/>
      <c r="F76" s="136" t="s">
        <v>47</v>
      </c>
      <c r="G76" s="134" t="s">
        <v>46</v>
      </c>
      <c r="H76" s="135"/>
      <c r="I76" s="135"/>
      <c r="J76" s="137" t="s">
        <v>47</v>
      </c>
      <c r="K76" s="135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>
      <c r="A77" s="34"/>
      <c r="B77" s="139"/>
      <c r="C77" s="140"/>
      <c r="D77" s="140"/>
      <c r="E77" s="140"/>
      <c r="F77" s="140"/>
      <c r="G77" s="140"/>
      <c r="H77" s="140"/>
      <c r="I77" s="140"/>
      <c r="J77" s="140"/>
      <c r="K77" s="140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5" customHeight="1" hidden="1">
      <c r="A81" s="34"/>
      <c r="B81" s="141"/>
      <c r="C81" s="142"/>
      <c r="D81" s="142"/>
      <c r="E81" s="142"/>
      <c r="F81" s="142"/>
      <c r="G81" s="142"/>
      <c r="H81" s="142"/>
      <c r="I81" s="142"/>
      <c r="J81" s="142"/>
      <c r="K81" s="142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 hidden="1">
      <c r="A82" s="34"/>
      <c r="B82" s="35"/>
      <c r="C82" s="23" t="s">
        <v>100</v>
      </c>
      <c r="D82" s="36"/>
      <c r="E82" s="36"/>
      <c r="F82" s="36"/>
      <c r="G82" s="36"/>
      <c r="H82" s="36"/>
      <c r="I82" s="36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 hidden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 hidden="1">
      <c r="A84" s="34"/>
      <c r="B84" s="35"/>
      <c r="C84" s="29" t="s">
        <v>15</v>
      </c>
      <c r="D84" s="36"/>
      <c r="E84" s="36"/>
      <c r="F84" s="36"/>
      <c r="G84" s="36"/>
      <c r="H84" s="36"/>
      <c r="I84" s="36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6.5" customHeight="1" hidden="1">
      <c r="A85" s="34"/>
      <c r="B85" s="35"/>
      <c r="C85" s="36"/>
      <c r="D85" s="36"/>
      <c r="E85" s="298" t="str">
        <f>E7</f>
        <v>Šlejnická 5, Praha 6</v>
      </c>
      <c r="F85" s="299"/>
      <c r="G85" s="299"/>
      <c r="H85" s="299"/>
      <c r="I85" s="36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12" customHeight="1" hidden="1">
      <c r="A86" s="34"/>
      <c r="B86" s="35"/>
      <c r="C86" s="29" t="s">
        <v>98</v>
      </c>
      <c r="D86" s="36"/>
      <c r="E86" s="36"/>
      <c r="F86" s="36"/>
      <c r="G86" s="36"/>
      <c r="H86" s="36"/>
      <c r="I86" s="36"/>
      <c r="J86" s="36"/>
      <c r="K86" s="36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6.5" customHeight="1" hidden="1">
      <c r="A87" s="34"/>
      <c r="B87" s="35"/>
      <c r="C87" s="36"/>
      <c r="D87" s="36"/>
      <c r="E87" s="250" t="str">
        <f>E9</f>
        <v>04 - Oprava bytu č. 506</v>
      </c>
      <c r="F87" s="300"/>
      <c r="G87" s="300"/>
      <c r="H87" s="300"/>
      <c r="I87" s="36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6.95" customHeight="1" hidden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2" customHeight="1" hidden="1">
      <c r="A89" s="34"/>
      <c r="B89" s="35"/>
      <c r="C89" s="29" t="s">
        <v>19</v>
      </c>
      <c r="D89" s="36"/>
      <c r="E89" s="36"/>
      <c r="F89" s="27" t="str">
        <f>F12</f>
        <v xml:space="preserve"> </v>
      </c>
      <c r="G89" s="36"/>
      <c r="H89" s="36"/>
      <c r="I89" s="29" t="s">
        <v>21</v>
      </c>
      <c r="J89" s="66">
        <f>IF(J12="","",J12)</f>
        <v>45335</v>
      </c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5" customHeight="1" hidden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5.2" customHeight="1" hidden="1">
      <c r="A91" s="34"/>
      <c r="B91" s="35"/>
      <c r="C91" s="29" t="s">
        <v>22</v>
      </c>
      <c r="D91" s="36"/>
      <c r="E91" s="36"/>
      <c r="F91" s="27" t="str">
        <f>E15</f>
        <v xml:space="preserve"> </v>
      </c>
      <c r="G91" s="36"/>
      <c r="H91" s="36"/>
      <c r="I91" s="29" t="s">
        <v>27</v>
      </c>
      <c r="J91" s="32" t="str">
        <f>E21</f>
        <v xml:space="preserve"> 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15.2" customHeight="1" hidden="1">
      <c r="A92" s="34"/>
      <c r="B92" s="35"/>
      <c r="C92" s="29" t="s">
        <v>25</v>
      </c>
      <c r="D92" s="36"/>
      <c r="E92" s="36"/>
      <c r="F92" s="27" t="str">
        <f>IF(E18="","",E18)</f>
        <v>Vyplň údaj</v>
      </c>
      <c r="G92" s="36"/>
      <c r="H92" s="36"/>
      <c r="I92" s="29" t="s">
        <v>28</v>
      </c>
      <c r="J92" s="32" t="str">
        <f>E24</f>
        <v xml:space="preserve"> </v>
      </c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0.35" customHeight="1" hidden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29.25" customHeight="1" hidden="1">
      <c r="A94" s="34"/>
      <c r="B94" s="35"/>
      <c r="C94" s="143" t="s">
        <v>101</v>
      </c>
      <c r="D94" s="144"/>
      <c r="E94" s="144"/>
      <c r="F94" s="144"/>
      <c r="G94" s="144"/>
      <c r="H94" s="144"/>
      <c r="I94" s="144"/>
      <c r="J94" s="145" t="s">
        <v>102</v>
      </c>
      <c r="K94" s="144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 hidden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2" customFormat="1" ht="22.9" customHeight="1" hidden="1">
      <c r="A96" s="34"/>
      <c r="B96" s="35"/>
      <c r="C96" s="146" t="s">
        <v>103</v>
      </c>
      <c r="D96" s="36"/>
      <c r="E96" s="36"/>
      <c r="F96" s="36"/>
      <c r="G96" s="36"/>
      <c r="H96" s="36"/>
      <c r="I96" s="36"/>
      <c r="J96" s="84">
        <f>J128</f>
        <v>0</v>
      </c>
      <c r="K96" s="36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7" t="s">
        <v>104</v>
      </c>
    </row>
    <row r="97" spans="2:12" s="9" customFormat="1" ht="24.95" customHeight="1" hidden="1">
      <c r="B97" s="147"/>
      <c r="C97" s="148"/>
      <c r="D97" s="149" t="s">
        <v>105</v>
      </c>
      <c r="E97" s="150"/>
      <c r="F97" s="150"/>
      <c r="G97" s="150"/>
      <c r="H97" s="150"/>
      <c r="I97" s="150"/>
      <c r="J97" s="151">
        <f>J129</f>
        <v>0</v>
      </c>
      <c r="K97" s="148"/>
      <c r="L97" s="152"/>
    </row>
    <row r="98" spans="2:12" s="10" customFormat="1" ht="19.9" customHeight="1" hidden="1">
      <c r="B98" s="153"/>
      <c r="C98" s="154"/>
      <c r="D98" s="155" t="s">
        <v>106</v>
      </c>
      <c r="E98" s="156"/>
      <c r="F98" s="156"/>
      <c r="G98" s="156"/>
      <c r="H98" s="156"/>
      <c r="I98" s="156"/>
      <c r="J98" s="157">
        <f>J130</f>
        <v>0</v>
      </c>
      <c r="K98" s="154"/>
      <c r="L98" s="158"/>
    </row>
    <row r="99" spans="2:12" s="10" customFormat="1" ht="19.9" customHeight="1" hidden="1">
      <c r="B99" s="153"/>
      <c r="C99" s="154"/>
      <c r="D99" s="155" t="s">
        <v>107</v>
      </c>
      <c r="E99" s="156"/>
      <c r="F99" s="156"/>
      <c r="G99" s="156"/>
      <c r="H99" s="156"/>
      <c r="I99" s="156"/>
      <c r="J99" s="157">
        <f>J132</f>
        <v>0</v>
      </c>
      <c r="K99" s="154"/>
      <c r="L99" s="158"/>
    </row>
    <row r="100" spans="2:12" s="10" customFormat="1" ht="19.9" customHeight="1" hidden="1">
      <c r="B100" s="153"/>
      <c r="C100" s="154"/>
      <c r="D100" s="155" t="s">
        <v>108</v>
      </c>
      <c r="E100" s="156"/>
      <c r="F100" s="156"/>
      <c r="G100" s="156"/>
      <c r="H100" s="156"/>
      <c r="I100" s="156"/>
      <c r="J100" s="157">
        <f>J145</f>
        <v>0</v>
      </c>
      <c r="K100" s="154"/>
      <c r="L100" s="158"/>
    </row>
    <row r="101" spans="2:12" s="10" customFormat="1" ht="19.9" customHeight="1" hidden="1">
      <c r="B101" s="153"/>
      <c r="C101" s="154"/>
      <c r="D101" s="155" t="s">
        <v>109</v>
      </c>
      <c r="E101" s="156"/>
      <c r="F101" s="156"/>
      <c r="G101" s="156"/>
      <c r="H101" s="156"/>
      <c r="I101" s="156"/>
      <c r="J101" s="157">
        <f>J153</f>
        <v>0</v>
      </c>
      <c r="K101" s="154"/>
      <c r="L101" s="158"/>
    </row>
    <row r="102" spans="2:12" s="9" customFormat="1" ht="24.95" customHeight="1" hidden="1">
      <c r="B102" s="147"/>
      <c r="C102" s="148"/>
      <c r="D102" s="149" t="s">
        <v>110</v>
      </c>
      <c r="E102" s="150"/>
      <c r="F102" s="150"/>
      <c r="G102" s="150"/>
      <c r="H102" s="150"/>
      <c r="I102" s="150"/>
      <c r="J102" s="151">
        <f>J156</f>
        <v>0</v>
      </c>
      <c r="K102" s="148"/>
      <c r="L102" s="152"/>
    </row>
    <row r="103" spans="2:12" s="10" customFormat="1" ht="19.9" customHeight="1" hidden="1">
      <c r="B103" s="153"/>
      <c r="C103" s="154"/>
      <c r="D103" s="155" t="s">
        <v>111</v>
      </c>
      <c r="E103" s="156"/>
      <c r="F103" s="156"/>
      <c r="G103" s="156"/>
      <c r="H103" s="156"/>
      <c r="I103" s="156"/>
      <c r="J103" s="157">
        <f>J157</f>
        <v>0</v>
      </c>
      <c r="K103" s="154"/>
      <c r="L103" s="158"/>
    </row>
    <row r="104" spans="2:12" s="10" customFormat="1" ht="19.9" customHeight="1" hidden="1">
      <c r="B104" s="153"/>
      <c r="C104" s="154"/>
      <c r="D104" s="155" t="s">
        <v>112</v>
      </c>
      <c r="E104" s="156"/>
      <c r="F104" s="156"/>
      <c r="G104" s="156"/>
      <c r="H104" s="156"/>
      <c r="I104" s="156"/>
      <c r="J104" s="157">
        <f>J179</f>
        <v>0</v>
      </c>
      <c r="K104" s="154"/>
      <c r="L104" s="158"/>
    </row>
    <row r="105" spans="2:12" s="10" customFormat="1" ht="19.9" customHeight="1" hidden="1">
      <c r="B105" s="153"/>
      <c r="C105" s="154"/>
      <c r="D105" s="155" t="s">
        <v>453</v>
      </c>
      <c r="E105" s="156"/>
      <c r="F105" s="156"/>
      <c r="G105" s="156"/>
      <c r="H105" s="156"/>
      <c r="I105" s="156"/>
      <c r="J105" s="157">
        <f>J185</f>
        <v>0</v>
      </c>
      <c r="K105" s="154"/>
      <c r="L105" s="158"/>
    </row>
    <row r="106" spans="2:12" s="10" customFormat="1" ht="19.9" customHeight="1" hidden="1">
      <c r="B106" s="153"/>
      <c r="C106" s="154"/>
      <c r="D106" s="155" t="s">
        <v>114</v>
      </c>
      <c r="E106" s="156"/>
      <c r="F106" s="156"/>
      <c r="G106" s="156"/>
      <c r="H106" s="156"/>
      <c r="I106" s="156"/>
      <c r="J106" s="157">
        <f>J204</f>
        <v>0</v>
      </c>
      <c r="K106" s="154"/>
      <c r="L106" s="158"/>
    </row>
    <row r="107" spans="2:12" s="10" customFormat="1" ht="19.9" customHeight="1" hidden="1">
      <c r="B107" s="153"/>
      <c r="C107" s="154"/>
      <c r="D107" s="155" t="s">
        <v>115</v>
      </c>
      <c r="E107" s="156"/>
      <c r="F107" s="156"/>
      <c r="G107" s="156"/>
      <c r="H107" s="156"/>
      <c r="I107" s="156"/>
      <c r="J107" s="157">
        <f>J215</f>
        <v>0</v>
      </c>
      <c r="K107" s="154"/>
      <c r="L107" s="158"/>
    </row>
    <row r="108" spans="2:12" s="10" customFormat="1" ht="19.9" customHeight="1" hidden="1">
      <c r="B108" s="153"/>
      <c r="C108" s="154"/>
      <c r="D108" s="155" t="s">
        <v>116</v>
      </c>
      <c r="E108" s="156"/>
      <c r="F108" s="156"/>
      <c r="G108" s="156"/>
      <c r="H108" s="156"/>
      <c r="I108" s="156"/>
      <c r="J108" s="157">
        <f>J249</f>
        <v>0</v>
      </c>
      <c r="K108" s="154"/>
      <c r="L108" s="158"/>
    </row>
    <row r="109" spans="1:31" s="2" customFormat="1" ht="21.75" customHeight="1" hidden="1">
      <c r="A109" s="34"/>
      <c r="B109" s="35"/>
      <c r="C109" s="36"/>
      <c r="D109" s="36"/>
      <c r="E109" s="36"/>
      <c r="F109" s="36"/>
      <c r="G109" s="36"/>
      <c r="H109" s="36"/>
      <c r="I109" s="36"/>
      <c r="J109" s="36"/>
      <c r="K109" s="36"/>
      <c r="L109" s="51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0" spans="1:31" s="2" customFormat="1" ht="6.95" customHeight="1" hidden="1">
      <c r="A110" s="34"/>
      <c r="B110" s="54"/>
      <c r="C110" s="55"/>
      <c r="D110" s="55"/>
      <c r="E110" s="55"/>
      <c r="F110" s="55"/>
      <c r="G110" s="55"/>
      <c r="H110" s="55"/>
      <c r="I110" s="55"/>
      <c r="J110" s="55"/>
      <c r="K110" s="55"/>
      <c r="L110" s="51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ht="11.25" hidden="1"/>
    <row r="112" ht="11.25" hidden="1"/>
    <row r="113" ht="11.25" hidden="1"/>
    <row r="114" spans="1:31" s="2" customFormat="1" ht="6.95" customHeight="1">
      <c r="A114" s="34"/>
      <c r="B114" s="56"/>
      <c r="C114" s="57"/>
      <c r="D114" s="57"/>
      <c r="E114" s="57"/>
      <c r="F114" s="57"/>
      <c r="G114" s="57"/>
      <c r="H114" s="57"/>
      <c r="I114" s="57"/>
      <c r="J114" s="57"/>
      <c r="K114" s="57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31" s="2" customFormat="1" ht="24.95" customHeight="1">
      <c r="A115" s="34"/>
      <c r="B115" s="35"/>
      <c r="C115" s="23" t="s">
        <v>117</v>
      </c>
      <c r="D115" s="36"/>
      <c r="E115" s="36"/>
      <c r="F115" s="36"/>
      <c r="G115" s="36"/>
      <c r="H115" s="36"/>
      <c r="I115" s="36"/>
      <c r="J115" s="36"/>
      <c r="K115" s="36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31" s="2" customFormat="1" ht="6.95" customHeight="1">
      <c r="A116" s="34"/>
      <c r="B116" s="35"/>
      <c r="C116" s="36"/>
      <c r="D116" s="36"/>
      <c r="E116" s="36"/>
      <c r="F116" s="36"/>
      <c r="G116" s="36"/>
      <c r="H116" s="36"/>
      <c r="I116" s="36"/>
      <c r="J116" s="36"/>
      <c r="K116" s="36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31" s="2" customFormat="1" ht="12" customHeight="1">
      <c r="A117" s="34"/>
      <c r="B117" s="35"/>
      <c r="C117" s="29" t="s">
        <v>15</v>
      </c>
      <c r="D117" s="36"/>
      <c r="E117" s="36"/>
      <c r="F117" s="36"/>
      <c r="G117" s="36"/>
      <c r="H117" s="36"/>
      <c r="I117" s="36"/>
      <c r="J117" s="36"/>
      <c r="K117" s="36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31" s="2" customFormat="1" ht="16.5" customHeight="1">
      <c r="A118" s="34"/>
      <c r="B118" s="35"/>
      <c r="C118" s="36"/>
      <c r="D118" s="36"/>
      <c r="E118" s="298" t="str">
        <f>E7</f>
        <v>Šlejnická 5, Praha 6</v>
      </c>
      <c r="F118" s="299"/>
      <c r="G118" s="299"/>
      <c r="H118" s="299"/>
      <c r="I118" s="36"/>
      <c r="J118" s="36"/>
      <c r="K118" s="36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31" s="2" customFormat="1" ht="12" customHeight="1">
      <c r="A119" s="34"/>
      <c r="B119" s="35"/>
      <c r="C119" s="29" t="s">
        <v>98</v>
      </c>
      <c r="D119" s="36"/>
      <c r="E119" s="36"/>
      <c r="F119" s="36"/>
      <c r="G119" s="36"/>
      <c r="H119" s="36"/>
      <c r="I119" s="36"/>
      <c r="J119" s="36"/>
      <c r="K119" s="36"/>
      <c r="L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31" s="2" customFormat="1" ht="16.5" customHeight="1">
      <c r="A120" s="34"/>
      <c r="B120" s="35"/>
      <c r="C120" s="36"/>
      <c r="D120" s="36"/>
      <c r="E120" s="250" t="str">
        <f>E9</f>
        <v>04 - Oprava bytu č. 506</v>
      </c>
      <c r="F120" s="300"/>
      <c r="G120" s="300"/>
      <c r="H120" s="300"/>
      <c r="I120" s="36"/>
      <c r="J120" s="36"/>
      <c r="K120" s="36"/>
      <c r="L120" s="51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pans="1:31" s="2" customFormat="1" ht="6.95" customHeight="1">
      <c r="A121" s="34"/>
      <c r="B121" s="35"/>
      <c r="C121" s="36"/>
      <c r="D121" s="36"/>
      <c r="E121" s="36"/>
      <c r="F121" s="36"/>
      <c r="G121" s="36"/>
      <c r="H121" s="36"/>
      <c r="I121" s="36"/>
      <c r="J121" s="36"/>
      <c r="K121" s="36"/>
      <c r="L121" s="51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pans="1:31" s="2" customFormat="1" ht="12" customHeight="1">
      <c r="A122" s="34"/>
      <c r="B122" s="35"/>
      <c r="C122" s="29" t="s">
        <v>19</v>
      </c>
      <c r="D122" s="36"/>
      <c r="E122" s="36"/>
      <c r="F122" s="27" t="str">
        <f>F12</f>
        <v xml:space="preserve"> </v>
      </c>
      <c r="G122" s="36"/>
      <c r="H122" s="36"/>
      <c r="I122" s="29" t="s">
        <v>21</v>
      </c>
      <c r="J122" s="66">
        <f>IF(J12="","",J12)</f>
        <v>45335</v>
      </c>
      <c r="K122" s="36"/>
      <c r="L122" s="51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pans="1:31" s="2" customFormat="1" ht="6.95" customHeight="1">
      <c r="A123" s="34"/>
      <c r="B123" s="35"/>
      <c r="C123" s="36"/>
      <c r="D123" s="36"/>
      <c r="E123" s="36"/>
      <c r="F123" s="36"/>
      <c r="G123" s="36"/>
      <c r="H123" s="36"/>
      <c r="I123" s="36"/>
      <c r="J123" s="36"/>
      <c r="K123" s="36"/>
      <c r="L123" s="51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</row>
    <row r="124" spans="1:31" s="2" customFormat="1" ht="15.2" customHeight="1">
      <c r="A124" s="34"/>
      <c r="B124" s="35"/>
      <c r="C124" s="29" t="s">
        <v>22</v>
      </c>
      <c r="D124" s="36"/>
      <c r="E124" s="36"/>
      <c r="F124" s="27" t="str">
        <f>E15</f>
        <v xml:space="preserve"> </v>
      </c>
      <c r="G124" s="36"/>
      <c r="H124" s="36"/>
      <c r="I124" s="29" t="s">
        <v>27</v>
      </c>
      <c r="J124" s="32" t="str">
        <f>E21</f>
        <v xml:space="preserve"> </v>
      </c>
      <c r="K124" s="36"/>
      <c r="L124" s="51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</row>
    <row r="125" spans="1:31" s="2" customFormat="1" ht="15.2" customHeight="1">
      <c r="A125" s="34"/>
      <c r="B125" s="35"/>
      <c r="C125" s="29" t="s">
        <v>25</v>
      </c>
      <c r="D125" s="36"/>
      <c r="E125" s="36"/>
      <c r="F125" s="27" t="str">
        <f>IF(E18="","",E18)</f>
        <v>Vyplň údaj</v>
      </c>
      <c r="G125" s="36"/>
      <c r="H125" s="36"/>
      <c r="I125" s="29" t="s">
        <v>28</v>
      </c>
      <c r="J125" s="32" t="str">
        <f>E24</f>
        <v xml:space="preserve"> </v>
      </c>
      <c r="K125" s="36"/>
      <c r="L125" s="51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</row>
    <row r="126" spans="1:31" s="2" customFormat="1" ht="10.35" customHeight="1">
      <c r="A126" s="34"/>
      <c r="B126" s="35"/>
      <c r="C126" s="36"/>
      <c r="D126" s="36"/>
      <c r="E126" s="36"/>
      <c r="F126" s="36"/>
      <c r="G126" s="36"/>
      <c r="H126" s="36"/>
      <c r="I126" s="36"/>
      <c r="J126" s="36"/>
      <c r="K126" s="36"/>
      <c r="L126" s="51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</row>
    <row r="127" spans="1:31" s="11" customFormat="1" ht="29.25" customHeight="1">
      <c r="A127" s="159"/>
      <c r="B127" s="160"/>
      <c r="C127" s="161" t="s">
        <v>118</v>
      </c>
      <c r="D127" s="162" t="s">
        <v>56</v>
      </c>
      <c r="E127" s="162" t="s">
        <v>52</v>
      </c>
      <c r="F127" s="162" t="s">
        <v>53</v>
      </c>
      <c r="G127" s="162" t="s">
        <v>119</v>
      </c>
      <c r="H127" s="162" t="s">
        <v>120</v>
      </c>
      <c r="I127" s="162" t="s">
        <v>121</v>
      </c>
      <c r="J127" s="163" t="s">
        <v>102</v>
      </c>
      <c r="K127" s="164" t="s">
        <v>122</v>
      </c>
      <c r="L127" s="165"/>
      <c r="M127" s="75" t="s">
        <v>0</v>
      </c>
      <c r="N127" s="76" t="s">
        <v>35</v>
      </c>
      <c r="O127" s="76" t="s">
        <v>123</v>
      </c>
      <c r="P127" s="76" t="s">
        <v>124</v>
      </c>
      <c r="Q127" s="76" t="s">
        <v>125</v>
      </c>
      <c r="R127" s="76" t="s">
        <v>126</v>
      </c>
      <c r="S127" s="76" t="s">
        <v>127</v>
      </c>
      <c r="T127" s="77" t="s">
        <v>128</v>
      </c>
      <c r="U127" s="159"/>
      <c r="V127" s="159"/>
      <c r="W127" s="159"/>
      <c r="X127" s="159"/>
      <c r="Y127" s="159"/>
      <c r="Z127" s="159"/>
      <c r="AA127" s="159"/>
      <c r="AB127" s="159"/>
      <c r="AC127" s="159"/>
      <c r="AD127" s="159"/>
      <c r="AE127" s="159"/>
    </row>
    <row r="128" spans="1:63" s="2" customFormat="1" ht="22.9" customHeight="1">
      <c r="A128" s="34"/>
      <c r="B128" s="35"/>
      <c r="C128" s="82" t="s">
        <v>129</v>
      </c>
      <c r="D128" s="36"/>
      <c r="E128" s="36"/>
      <c r="F128" s="36"/>
      <c r="G128" s="36"/>
      <c r="H128" s="36"/>
      <c r="I128" s="36"/>
      <c r="J128" s="166">
        <f>BK128</f>
        <v>0</v>
      </c>
      <c r="K128" s="36"/>
      <c r="L128" s="39"/>
      <c r="M128" s="78"/>
      <c r="N128" s="167"/>
      <c r="O128" s="79"/>
      <c r="P128" s="168">
        <f>P129+P156</f>
        <v>0</v>
      </c>
      <c r="Q128" s="79"/>
      <c r="R128" s="168">
        <f>R129+R156</f>
        <v>0.22948596</v>
      </c>
      <c r="S128" s="79"/>
      <c r="T128" s="169">
        <f>T129+T156</f>
        <v>0.08669706</v>
      </c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T128" s="17" t="s">
        <v>70</v>
      </c>
      <c r="AU128" s="17" t="s">
        <v>104</v>
      </c>
      <c r="BK128" s="170">
        <f>BK129+BK156</f>
        <v>0</v>
      </c>
    </row>
    <row r="129" spans="2:63" s="12" customFormat="1" ht="25.9" customHeight="1">
      <c r="B129" s="171"/>
      <c r="C129" s="172"/>
      <c r="D129" s="173" t="s">
        <v>70</v>
      </c>
      <c r="E129" s="174" t="s">
        <v>130</v>
      </c>
      <c r="F129" s="174" t="s">
        <v>131</v>
      </c>
      <c r="G129" s="172"/>
      <c r="H129" s="172"/>
      <c r="I129" s="175"/>
      <c r="J129" s="176">
        <f>BK129</f>
        <v>0</v>
      </c>
      <c r="K129" s="172"/>
      <c r="L129" s="177"/>
      <c r="M129" s="178"/>
      <c r="N129" s="179"/>
      <c r="O129" s="179"/>
      <c r="P129" s="180">
        <f>P130+P132+P145+P153</f>
        <v>0</v>
      </c>
      <c r="Q129" s="179"/>
      <c r="R129" s="180">
        <f>R130+R132+R145+R153</f>
        <v>0.035102799999999997</v>
      </c>
      <c r="S129" s="179"/>
      <c r="T129" s="181">
        <f>T130+T132+T145+T153</f>
        <v>0</v>
      </c>
      <c r="AR129" s="182" t="s">
        <v>79</v>
      </c>
      <c r="AT129" s="183" t="s">
        <v>70</v>
      </c>
      <c r="AU129" s="183" t="s">
        <v>71</v>
      </c>
      <c r="AY129" s="182" t="s">
        <v>132</v>
      </c>
      <c r="BK129" s="184">
        <f>BK130+BK132+BK145+BK153</f>
        <v>0</v>
      </c>
    </row>
    <row r="130" spans="2:63" s="12" customFormat="1" ht="22.9" customHeight="1">
      <c r="B130" s="171"/>
      <c r="C130" s="172"/>
      <c r="D130" s="173" t="s">
        <v>70</v>
      </c>
      <c r="E130" s="185" t="s">
        <v>133</v>
      </c>
      <c r="F130" s="185" t="s">
        <v>134</v>
      </c>
      <c r="G130" s="172"/>
      <c r="H130" s="172"/>
      <c r="I130" s="175"/>
      <c r="J130" s="186">
        <f>BK130</f>
        <v>0</v>
      </c>
      <c r="K130" s="172"/>
      <c r="L130" s="177"/>
      <c r="M130" s="178"/>
      <c r="N130" s="179"/>
      <c r="O130" s="179"/>
      <c r="P130" s="180">
        <f>P131</f>
        <v>0</v>
      </c>
      <c r="Q130" s="179"/>
      <c r="R130" s="180">
        <f>R131</f>
        <v>0.033999999999999996</v>
      </c>
      <c r="S130" s="179"/>
      <c r="T130" s="181">
        <f>T131</f>
        <v>0</v>
      </c>
      <c r="AR130" s="182" t="s">
        <v>79</v>
      </c>
      <c r="AT130" s="183" t="s">
        <v>70</v>
      </c>
      <c r="AU130" s="183" t="s">
        <v>79</v>
      </c>
      <c r="AY130" s="182" t="s">
        <v>132</v>
      </c>
      <c r="BK130" s="184">
        <f>BK131</f>
        <v>0</v>
      </c>
    </row>
    <row r="131" spans="1:65" s="2" customFormat="1" ht="24.2" customHeight="1">
      <c r="A131" s="34"/>
      <c r="B131" s="35"/>
      <c r="C131" s="187" t="s">
        <v>79</v>
      </c>
      <c r="D131" s="187" t="s">
        <v>135</v>
      </c>
      <c r="E131" s="188" t="s">
        <v>136</v>
      </c>
      <c r="F131" s="189" t="s">
        <v>137</v>
      </c>
      <c r="G131" s="190" t="s">
        <v>138</v>
      </c>
      <c r="H131" s="191">
        <v>10</v>
      </c>
      <c r="I131" s="192"/>
      <c r="J131" s="193">
        <f>ROUND(I131*H131,2)</f>
        <v>0</v>
      </c>
      <c r="K131" s="194"/>
      <c r="L131" s="39"/>
      <c r="M131" s="195" t="s">
        <v>0</v>
      </c>
      <c r="N131" s="196" t="s">
        <v>36</v>
      </c>
      <c r="O131" s="71"/>
      <c r="P131" s="197">
        <f>O131*H131</f>
        <v>0</v>
      </c>
      <c r="Q131" s="197">
        <v>0.0034</v>
      </c>
      <c r="R131" s="197">
        <f>Q131*H131</f>
        <v>0.033999999999999996</v>
      </c>
      <c r="S131" s="197">
        <v>0</v>
      </c>
      <c r="T131" s="198">
        <f>S131*H131</f>
        <v>0</v>
      </c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R131" s="199" t="s">
        <v>139</v>
      </c>
      <c r="AT131" s="199" t="s">
        <v>135</v>
      </c>
      <c r="AU131" s="199" t="s">
        <v>81</v>
      </c>
      <c r="AY131" s="17" t="s">
        <v>132</v>
      </c>
      <c r="BE131" s="200">
        <f>IF(N131="základní",J131,0)</f>
        <v>0</v>
      </c>
      <c r="BF131" s="200">
        <f>IF(N131="snížená",J131,0)</f>
        <v>0</v>
      </c>
      <c r="BG131" s="200">
        <f>IF(N131="zákl. přenesená",J131,0)</f>
        <v>0</v>
      </c>
      <c r="BH131" s="200">
        <f>IF(N131="sníž. přenesená",J131,0)</f>
        <v>0</v>
      </c>
      <c r="BI131" s="200">
        <f>IF(N131="nulová",J131,0)</f>
        <v>0</v>
      </c>
      <c r="BJ131" s="17" t="s">
        <v>79</v>
      </c>
      <c r="BK131" s="200">
        <f>ROUND(I131*H131,2)</f>
        <v>0</v>
      </c>
      <c r="BL131" s="17" t="s">
        <v>139</v>
      </c>
      <c r="BM131" s="199" t="s">
        <v>454</v>
      </c>
    </row>
    <row r="132" spans="2:63" s="12" customFormat="1" ht="22.9" customHeight="1">
      <c r="B132" s="171"/>
      <c r="C132" s="172"/>
      <c r="D132" s="173" t="s">
        <v>70</v>
      </c>
      <c r="E132" s="185" t="s">
        <v>141</v>
      </c>
      <c r="F132" s="185" t="s">
        <v>142</v>
      </c>
      <c r="G132" s="172"/>
      <c r="H132" s="172"/>
      <c r="I132" s="175"/>
      <c r="J132" s="186">
        <f>BK132</f>
        <v>0</v>
      </c>
      <c r="K132" s="172"/>
      <c r="L132" s="177"/>
      <c r="M132" s="178"/>
      <c r="N132" s="179"/>
      <c r="O132" s="179"/>
      <c r="P132" s="180">
        <f>SUM(P133:P144)</f>
        <v>0</v>
      </c>
      <c r="Q132" s="179"/>
      <c r="R132" s="180">
        <f>SUM(R133:R144)</f>
        <v>0.0011028</v>
      </c>
      <c r="S132" s="179"/>
      <c r="T132" s="181">
        <f>SUM(T133:T144)</f>
        <v>0</v>
      </c>
      <c r="AR132" s="182" t="s">
        <v>79</v>
      </c>
      <c r="AT132" s="183" t="s">
        <v>70</v>
      </c>
      <c r="AU132" s="183" t="s">
        <v>79</v>
      </c>
      <c r="AY132" s="182" t="s">
        <v>132</v>
      </c>
      <c r="BK132" s="184">
        <f>SUM(BK133:BK144)</f>
        <v>0</v>
      </c>
    </row>
    <row r="133" spans="1:65" s="2" customFormat="1" ht="24.2" customHeight="1">
      <c r="A133" s="34"/>
      <c r="B133" s="35"/>
      <c r="C133" s="187" t="s">
        <v>81</v>
      </c>
      <c r="D133" s="187" t="s">
        <v>135</v>
      </c>
      <c r="E133" s="188" t="s">
        <v>143</v>
      </c>
      <c r="F133" s="189" t="s">
        <v>144</v>
      </c>
      <c r="G133" s="190" t="s">
        <v>145</v>
      </c>
      <c r="H133" s="191">
        <v>26.32</v>
      </c>
      <c r="I133" s="192"/>
      <c r="J133" s="193">
        <f>ROUND(I133*H133,2)</f>
        <v>0</v>
      </c>
      <c r="K133" s="194"/>
      <c r="L133" s="39"/>
      <c r="M133" s="195" t="s">
        <v>0</v>
      </c>
      <c r="N133" s="196" t="s">
        <v>36</v>
      </c>
      <c r="O133" s="71"/>
      <c r="P133" s="197">
        <f>O133*H133</f>
        <v>0</v>
      </c>
      <c r="Q133" s="197">
        <v>4E-05</v>
      </c>
      <c r="R133" s="197">
        <f>Q133*H133</f>
        <v>0.0010528</v>
      </c>
      <c r="S133" s="197">
        <v>0</v>
      </c>
      <c r="T133" s="198">
        <f>S133*H133</f>
        <v>0</v>
      </c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R133" s="199" t="s">
        <v>139</v>
      </c>
      <c r="AT133" s="199" t="s">
        <v>135</v>
      </c>
      <c r="AU133" s="199" t="s">
        <v>81</v>
      </c>
      <c r="AY133" s="17" t="s">
        <v>132</v>
      </c>
      <c r="BE133" s="200">
        <f>IF(N133="základní",J133,0)</f>
        <v>0</v>
      </c>
      <c r="BF133" s="200">
        <f>IF(N133="snížená",J133,0)</f>
        <v>0</v>
      </c>
      <c r="BG133" s="200">
        <f>IF(N133="zákl. přenesená",J133,0)</f>
        <v>0</v>
      </c>
      <c r="BH133" s="200">
        <f>IF(N133="sníž. přenesená",J133,0)</f>
        <v>0</v>
      </c>
      <c r="BI133" s="200">
        <f>IF(N133="nulová",J133,0)</f>
        <v>0</v>
      </c>
      <c r="BJ133" s="17" t="s">
        <v>79</v>
      </c>
      <c r="BK133" s="200">
        <f>ROUND(I133*H133,2)</f>
        <v>0</v>
      </c>
      <c r="BL133" s="17" t="s">
        <v>139</v>
      </c>
      <c r="BM133" s="199" t="s">
        <v>455</v>
      </c>
    </row>
    <row r="134" spans="2:51" s="13" customFormat="1" ht="22.5">
      <c r="B134" s="201"/>
      <c r="C134" s="202"/>
      <c r="D134" s="203" t="s">
        <v>147</v>
      </c>
      <c r="E134" s="204" t="s">
        <v>0</v>
      </c>
      <c r="F134" s="205" t="s">
        <v>148</v>
      </c>
      <c r="G134" s="202"/>
      <c r="H134" s="204" t="s">
        <v>0</v>
      </c>
      <c r="I134" s="206"/>
      <c r="J134" s="202"/>
      <c r="K134" s="202"/>
      <c r="L134" s="207"/>
      <c r="M134" s="208"/>
      <c r="N134" s="209"/>
      <c r="O134" s="209"/>
      <c r="P134" s="209"/>
      <c r="Q134" s="209"/>
      <c r="R134" s="209"/>
      <c r="S134" s="209"/>
      <c r="T134" s="210"/>
      <c r="AT134" s="211" t="s">
        <v>147</v>
      </c>
      <c r="AU134" s="211" t="s">
        <v>81</v>
      </c>
      <c r="AV134" s="13" t="s">
        <v>79</v>
      </c>
      <c r="AW134" s="13" t="s">
        <v>29</v>
      </c>
      <c r="AX134" s="13" t="s">
        <v>71</v>
      </c>
      <c r="AY134" s="211" t="s">
        <v>132</v>
      </c>
    </row>
    <row r="135" spans="2:51" s="13" customFormat="1" ht="11.25">
      <c r="B135" s="201"/>
      <c r="C135" s="202"/>
      <c r="D135" s="203" t="s">
        <v>147</v>
      </c>
      <c r="E135" s="204" t="s">
        <v>0</v>
      </c>
      <c r="F135" s="205" t="s">
        <v>149</v>
      </c>
      <c r="G135" s="202"/>
      <c r="H135" s="204" t="s">
        <v>0</v>
      </c>
      <c r="I135" s="206"/>
      <c r="J135" s="202"/>
      <c r="K135" s="202"/>
      <c r="L135" s="207"/>
      <c r="M135" s="208"/>
      <c r="N135" s="209"/>
      <c r="O135" s="209"/>
      <c r="P135" s="209"/>
      <c r="Q135" s="209"/>
      <c r="R135" s="209"/>
      <c r="S135" s="209"/>
      <c r="T135" s="210"/>
      <c r="AT135" s="211" t="s">
        <v>147</v>
      </c>
      <c r="AU135" s="211" t="s">
        <v>81</v>
      </c>
      <c r="AV135" s="13" t="s">
        <v>79</v>
      </c>
      <c r="AW135" s="13" t="s">
        <v>29</v>
      </c>
      <c r="AX135" s="13" t="s">
        <v>71</v>
      </c>
      <c r="AY135" s="211" t="s">
        <v>132</v>
      </c>
    </row>
    <row r="136" spans="2:51" s="14" customFormat="1" ht="11.25">
      <c r="B136" s="212"/>
      <c r="C136" s="213"/>
      <c r="D136" s="203" t="s">
        <v>147</v>
      </c>
      <c r="E136" s="214" t="s">
        <v>0</v>
      </c>
      <c r="F136" s="215" t="s">
        <v>150</v>
      </c>
      <c r="G136" s="213"/>
      <c r="H136" s="216">
        <v>1.9799999999999998</v>
      </c>
      <c r="I136" s="217"/>
      <c r="J136" s="213"/>
      <c r="K136" s="213"/>
      <c r="L136" s="218"/>
      <c r="M136" s="219"/>
      <c r="N136" s="220"/>
      <c r="O136" s="220"/>
      <c r="P136" s="220"/>
      <c r="Q136" s="220"/>
      <c r="R136" s="220"/>
      <c r="S136" s="220"/>
      <c r="T136" s="221"/>
      <c r="AT136" s="222" t="s">
        <v>147</v>
      </c>
      <c r="AU136" s="222" t="s">
        <v>81</v>
      </c>
      <c r="AV136" s="14" t="s">
        <v>81</v>
      </c>
      <c r="AW136" s="14" t="s">
        <v>29</v>
      </c>
      <c r="AX136" s="14" t="s">
        <v>71</v>
      </c>
      <c r="AY136" s="222" t="s">
        <v>132</v>
      </c>
    </row>
    <row r="137" spans="2:51" s="13" customFormat="1" ht="11.25">
      <c r="B137" s="201"/>
      <c r="C137" s="202"/>
      <c r="D137" s="203" t="s">
        <v>147</v>
      </c>
      <c r="E137" s="204" t="s">
        <v>0</v>
      </c>
      <c r="F137" s="205" t="s">
        <v>151</v>
      </c>
      <c r="G137" s="202"/>
      <c r="H137" s="204" t="s">
        <v>0</v>
      </c>
      <c r="I137" s="206"/>
      <c r="J137" s="202"/>
      <c r="K137" s="202"/>
      <c r="L137" s="207"/>
      <c r="M137" s="208"/>
      <c r="N137" s="209"/>
      <c r="O137" s="209"/>
      <c r="P137" s="209"/>
      <c r="Q137" s="209"/>
      <c r="R137" s="209"/>
      <c r="S137" s="209"/>
      <c r="T137" s="210"/>
      <c r="AT137" s="211" t="s">
        <v>147</v>
      </c>
      <c r="AU137" s="211" t="s">
        <v>81</v>
      </c>
      <c r="AV137" s="13" t="s">
        <v>79</v>
      </c>
      <c r="AW137" s="13" t="s">
        <v>29</v>
      </c>
      <c r="AX137" s="13" t="s">
        <v>71</v>
      </c>
      <c r="AY137" s="211" t="s">
        <v>132</v>
      </c>
    </row>
    <row r="138" spans="2:51" s="14" customFormat="1" ht="11.25">
      <c r="B138" s="212"/>
      <c r="C138" s="213"/>
      <c r="D138" s="203" t="s">
        <v>147</v>
      </c>
      <c r="E138" s="214" t="s">
        <v>0</v>
      </c>
      <c r="F138" s="215" t="s">
        <v>152</v>
      </c>
      <c r="G138" s="213"/>
      <c r="H138" s="216">
        <v>4.18</v>
      </c>
      <c r="I138" s="217"/>
      <c r="J138" s="213"/>
      <c r="K138" s="213"/>
      <c r="L138" s="218"/>
      <c r="M138" s="219"/>
      <c r="N138" s="220"/>
      <c r="O138" s="220"/>
      <c r="P138" s="220"/>
      <c r="Q138" s="220"/>
      <c r="R138" s="220"/>
      <c r="S138" s="220"/>
      <c r="T138" s="221"/>
      <c r="AT138" s="222" t="s">
        <v>147</v>
      </c>
      <c r="AU138" s="222" t="s">
        <v>81</v>
      </c>
      <c r="AV138" s="14" t="s">
        <v>81</v>
      </c>
      <c r="AW138" s="14" t="s">
        <v>29</v>
      </c>
      <c r="AX138" s="14" t="s">
        <v>71</v>
      </c>
      <c r="AY138" s="222" t="s">
        <v>132</v>
      </c>
    </row>
    <row r="139" spans="2:51" s="13" customFormat="1" ht="11.25">
      <c r="B139" s="201"/>
      <c r="C139" s="202"/>
      <c r="D139" s="203" t="s">
        <v>147</v>
      </c>
      <c r="E139" s="204" t="s">
        <v>0</v>
      </c>
      <c r="F139" s="205" t="s">
        <v>153</v>
      </c>
      <c r="G139" s="202"/>
      <c r="H139" s="204" t="s">
        <v>0</v>
      </c>
      <c r="I139" s="206"/>
      <c r="J139" s="202"/>
      <c r="K139" s="202"/>
      <c r="L139" s="207"/>
      <c r="M139" s="208"/>
      <c r="N139" s="209"/>
      <c r="O139" s="209"/>
      <c r="P139" s="209"/>
      <c r="Q139" s="209"/>
      <c r="R139" s="209"/>
      <c r="S139" s="209"/>
      <c r="T139" s="210"/>
      <c r="AT139" s="211" t="s">
        <v>147</v>
      </c>
      <c r="AU139" s="211" t="s">
        <v>81</v>
      </c>
      <c r="AV139" s="13" t="s">
        <v>79</v>
      </c>
      <c r="AW139" s="13" t="s">
        <v>29</v>
      </c>
      <c r="AX139" s="13" t="s">
        <v>71</v>
      </c>
      <c r="AY139" s="211" t="s">
        <v>132</v>
      </c>
    </row>
    <row r="140" spans="2:51" s="14" customFormat="1" ht="11.25">
      <c r="B140" s="212"/>
      <c r="C140" s="213"/>
      <c r="D140" s="203" t="s">
        <v>147</v>
      </c>
      <c r="E140" s="214" t="s">
        <v>0</v>
      </c>
      <c r="F140" s="215" t="s">
        <v>154</v>
      </c>
      <c r="G140" s="213"/>
      <c r="H140" s="216">
        <v>20.16</v>
      </c>
      <c r="I140" s="217"/>
      <c r="J140" s="213"/>
      <c r="K140" s="213"/>
      <c r="L140" s="218"/>
      <c r="M140" s="219"/>
      <c r="N140" s="220"/>
      <c r="O140" s="220"/>
      <c r="P140" s="220"/>
      <c r="Q140" s="220"/>
      <c r="R140" s="220"/>
      <c r="S140" s="220"/>
      <c r="T140" s="221"/>
      <c r="AT140" s="222" t="s">
        <v>147</v>
      </c>
      <c r="AU140" s="222" t="s">
        <v>81</v>
      </c>
      <c r="AV140" s="14" t="s">
        <v>81</v>
      </c>
      <c r="AW140" s="14" t="s">
        <v>29</v>
      </c>
      <c r="AX140" s="14" t="s">
        <v>71</v>
      </c>
      <c r="AY140" s="222" t="s">
        <v>132</v>
      </c>
    </row>
    <row r="141" spans="2:51" s="15" customFormat="1" ht="11.25">
      <c r="B141" s="223"/>
      <c r="C141" s="224"/>
      <c r="D141" s="203" t="s">
        <v>147</v>
      </c>
      <c r="E141" s="225" t="s">
        <v>0</v>
      </c>
      <c r="F141" s="226" t="s">
        <v>155</v>
      </c>
      <c r="G141" s="224"/>
      <c r="H141" s="227">
        <v>26.32</v>
      </c>
      <c r="I141" s="228"/>
      <c r="J141" s="224"/>
      <c r="K141" s="224"/>
      <c r="L141" s="229"/>
      <c r="M141" s="230"/>
      <c r="N141" s="231"/>
      <c r="O141" s="231"/>
      <c r="P141" s="231"/>
      <c r="Q141" s="231"/>
      <c r="R141" s="231"/>
      <c r="S141" s="231"/>
      <c r="T141" s="232"/>
      <c r="AT141" s="233" t="s">
        <v>147</v>
      </c>
      <c r="AU141" s="233" t="s">
        <v>81</v>
      </c>
      <c r="AV141" s="15" t="s">
        <v>139</v>
      </c>
      <c r="AW141" s="15" t="s">
        <v>29</v>
      </c>
      <c r="AX141" s="15" t="s">
        <v>79</v>
      </c>
      <c r="AY141" s="233" t="s">
        <v>132</v>
      </c>
    </row>
    <row r="142" spans="1:65" s="2" customFormat="1" ht="16.5" customHeight="1">
      <c r="A142" s="34"/>
      <c r="B142" s="35"/>
      <c r="C142" s="187" t="s">
        <v>158</v>
      </c>
      <c r="D142" s="187" t="s">
        <v>135</v>
      </c>
      <c r="E142" s="188" t="s">
        <v>456</v>
      </c>
      <c r="F142" s="189" t="s">
        <v>457</v>
      </c>
      <c r="G142" s="190" t="s">
        <v>145</v>
      </c>
      <c r="H142" s="191">
        <v>5</v>
      </c>
      <c r="I142" s="192"/>
      <c r="J142" s="193">
        <f>ROUND(I142*H142,2)</f>
        <v>0</v>
      </c>
      <c r="K142" s="194"/>
      <c r="L142" s="39"/>
      <c r="M142" s="195" t="s">
        <v>0</v>
      </c>
      <c r="N142" s="196" t="s">
        <v>36</v>
      </c>
      <c r="O142" s="71"/>
      <c r="P142" s="197">
        <f>O142*H142</f>
        <v>0</v>
      </c>
      <c r="Q142" s="197">
        <v>1E-05</v>
      </c>
      <c r="R142" s="197">
        <f>Q142*H142</f>
        <v>5E-05</v>
      </c>
      <c r="S142" s="197">
        <v>0</v>
      </c>
      <c r="T142" s="198">
        <f>S142*H142</f>
        <v>0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199" t="s">
        <v>139</v>
      </c>
      <c r="AT142" s="199" t="s">
        <v>135</v>
      </c>
      <c r="AU142" s="199" t="s">
        <v>81</v>
      </c>
      <c r="AY142" s="17" t="s">
        <v>132</v>
      </c>
      <c r="BE142" s="200">
        <f>IF(N142="základní",J142,0)</f>
        <v>0</v>
      </c>
      <c r="BF142" s="200">
        <f>IF(N142="snížená",J142,0)</f>
        <v>0</v>
      </c>
      <c r="BG142" s="200">
        <f>IF(N142="zákl. přenesená",J142,0)</f>
        <v>0</v>
      </c>
      <c r="BH142" s="200">
        <f>IF(N142="sníž. přenesená",J142,0)</f>
        <v>0</v>
      </c>
      <c r="BI142" s="200">
        <f>IF(N142="nulová",J142,0)</f>
        <v>0</v>
      </c>
      <c r="BJ142" s="17" t="s">
        <v>79</v>
      </c>
      <c r="BK142" s="200">
        <f>ROUND(I142*H142,2)</f>
        <v>0</v>
      </c>
      <c r="BL142" s="17" t="s">
        <v>139</v>
      </c>
      <c r="BM142" s="199" t="s">
        <v>458</v>
      </c>
    </row>
    <row r="143" spans="2:51" s="13" customFormat="1" ht="11.25">
      <c r="B143" s="201"/>
      <c r="C143" s="202"/>
      <c r="D143" s="203" t="s">
        <v>147</v>
      </c>
      <c r="E143" s="204" t="s">
        <v>0</v>
      </c>
      <c r="F143" s="205" t="s">
        <v>459</v>
      </c>
      <c r="G143" s="202"/>
      <c r="H143" s="204" t="s">
        <v>0</v>
      </c>
      <c r="I143" s="206"/>
      <c r="J143" s="202"/>
      <c r="K143" s="202"/>
      <c r="L143" s="207"/>
      <c r="M143" s="208"/>
      <c r="N143" s="209"/>
      <c r="O143" s="209"/>
      <c r="P143" s="209"/>
      <c r="Q143" s="209"/>
      <c r="R143" s="209"/>
      <c r="S143" s="209"/>
      <c r="T143" s="210"/>
      <c r="AT143" s="211" t="s">
        <v>147</v>
      </c>
      <c r="AU143" s="211" t="s">
        <v>81</v>
      </c>
      <c r="AV143" s="13" t="s">
        <v>79</v>
      </c>
      <c r="AW143" s="13" t="s">
        <v>29</v>
      </c>
      <c r="AX143" s="13" t="s">
        <v>71</v>
      </c>
      <c r="AY143" s="211" t="s">
        <v>132</v>
      </c>
    </row>
    <row r="144" spans="2:51" s="14" customFormat="1" ht="11.25">
      <c r="B144" s="212"/>
      <c r="C144" s="213"/>
      <c r="D144" s="203" t="s">
        <v>147</v>
      </c>
      <c r="E144" s="214" t="s">
        <v>0</v>
      </c>
      <c r="F144" s="215" t="s">
        <v>460</v>
      </c>
      <c r="G144" s="213"/>
      <c r="H144" s="216">
        <v>5</v>
      </c>
      <c r="I144" s="217"/>
      <c r="J144" s="213"/>
      <c r="K144" s="213"/>
      <c r="L144" s="218"/>
      <c r="M144" s="219"/>
      <c r="N144" s="220"/>
      <c r="O144" s="220"/>
      <c r="P144" s="220"/>
      <c r="Q144" s="220"/>
      <c r="R144" s="220"/>
      <c r="S144" s="220"/>
      <c r="T144" s="221"/>
      <c r="AT144" s="222" t="s">
        <v>147</v>
      </c>
      <c r="AU144" s="222" t="s">
        <v>81</v>
      </c>
      <c r="AV144" s="14" t="s">
        <v>81</v>
      </c>
      <c r="AW144" s="14" t="s">
        <v>29</v>
      </c>
      <c r="AX144" s="14" t="s">
        <v>79</v>
      </c>
      <c r="AY144" s="222" t="s">
        <v>132</v>
      </c>
    </row>
    <row r="145" spans="2:63" s="12" customFormat="1" ht="22.9" customHeight="1">
      <c r="B145" s="171"/>
      <c r="C145" s="172"/>
      <c r="D145" s="173" t="s">
        <v>70</v>
      </c>
      <c r="E145" s="185" t="s">
        <v>156</v>
      </c>
      <c r="F145" s="185" t="s">
        <v>157</v>
      </c>
      <c r="G145" s="172"/>
      <c r="H145" s="172"/>
      <c r="I145" s="175"/>
      <c r="J145" s="186">
        <f>BK145</f>
        <v>0</v>
      </c>
      <c r="K145" s="172"/>
      <c r="L145" s="177"/>
      <c r="M145" s="178"/>
      <c r="N145" s="179"/>
      <c r="O145" s="179"/>
      <c r="P145" s="180">
        <f>SUM(P146:P152)</f>
        <v>0</v>
      </c>
      <c r="Q145" s="179"/>
      <c r="R145" s="180">
        <f>SUM(R146:R152)</f>
        <v>0</v>
      </c>
      <c r="S145" s="179"/>
      <c r="T145" s="181">
        <f>SUM(T146:T152)</f>
        <v>0</v>
      </c>
      <c r="AR145" s="182" t="s">
        <v>79</v>
      </c>
      <c r="AT145" s="183" t="s">
        <v>70</v>
      </c>
      <c r="AU145" s="183" t="s">
        <v>79</v>
      </c>
      <c r="AY145" s="182" t="s">
        <v>132</v>
      </c>
      <c r="BK145" s="184">
        <f>SUM(BK146:BK152)</f>
        <v>0</v>
      </c>
    </row>
    <row r="146" spans="1:65" s="2" customFormat="1" ht="24.2" customHeight="1">
      <c r="A146" s="34"/>
      <c r="B146" s="35"/>
      <c r="C146" s="187" t="s">
        <v>139</v>
      </c>
      <c r="D146" s="187" t="s">
        <v>135</v>
      </c>
      <c r="E146" s="188" t="s">
        <v>461</v>
      </c>
      <c r="F146" s="189" t="s">
        <v>462</v>
      </c>
      <c r="G146" s="190" t="s">
        <v>161</v>
      </c>
      <c r="H146" s="191">
        <v>0.087</v>
      </c>
      <c r="I146" s="192"/>
      <c r="J146" s="193">
        <f>ROUND(I146*H146,2)</f>
        <v>0</v>
      </c>
      <c r="K146" s="194"/>
      <c r="L146" s="39"/>
      <c r="M146" s="195" t="s">
        <v>0</v>
      </c>
      <c r="N146" s="196" t="s">
        <v>36</v>
      </c>
      <c r="O146" s="71"/>
      <c r="P146" s="197">
        <f>O146*H146</f>
        <v>0</v>
      </c>
      <c r="Q146" s="197">
        <v>0</v>
      </c>
      <c r="R146" s="197">
        <f>Q146*H146</f>
        <v>0</v>
      </c>
      <c r="S146" s="197">
        <v>0</v>
      </c>
      <c r="T146" s="198">
        <f>S146*H146</f>
        <v>0</v>
      </c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R146" s="199" t="s">
        <v>139</v>
      </c>
      <c r="AT146" s="199" t="s">
        <v>135</v>
      </c>
      <c r="AU146" s="199" t="s">
        <v>81</v>
      </c>
      <c r="AY146" s="17" t="s">
        <v>132</v>
      </c>
      <c r="BE146" s="200">
        <f>IF(N146="základní",J146,0)</f>
        <v>0</v>
      </c>
      <c r="BF146" s="200">
        <f>IF(N146="snížená",J146,0)</f>
        <v>0</v>
      </c>
      <c r="BG146" s="200">
        <f>IF(N146="zákl. přenesená",J146,0)</f>
        <v>0</v>
      </c>
      <c r="BH146" s="200">
        <f>IF(N146="sníž. přenesená",J146,0)</f>
        <v>0</v>
      </c>
      <c r="BI146" s="200">
        <f>IF(N146="nulová",J146,0)</f>
        <v>0</v>
      </c>
      <c r="BJ146" s="17" t="s">
        <v>79</v>
      </c>
      <c r="BK146" s="200">
        <f>ROUND(I146*H146,2)</f>
        <v>0</v>
      </c>
      <c r="BL146" s="17" t="s">
        <v>139</v>
      </c>
      <c r="BM146" s="199" t="s">
        <v>463</v>
      </c>
    </row>
    <row r="147" spans="1:65" s="2" customFormat="1" ht="33" customHeight="1">
      <c r="A147" s="34"/>
      <c r="B147" s="35"/>
      <c r="C147" s="187" t="s">
        <v>167</v>
      </c>
      <c r="D147" s="187" t="s">
        <v>135</v>
      </c>
      <c r="E147" s="188" t="s">
        <v>163</v>
      </c>
      <c r="F147" s="189" t="s">
        <v>164</v>
      </c>
      <c r="G147" s="190" t="s">
        <v>161</v>
      </c>
      <c r="H147" s="191">
        <v>0.174</v>
      </c>
      <c r="I147" s="192"/>
      <c r="J147" s="193">
        <f>ROUND(I147*H147,2)</f>
        <v>0</v>
      </c>
      <c r="K147" s="194"/>
      <c r="L147" s="39"/>
      <c r="M147" s="195" t="s">
        <v>0</v>
      </c>
      <c r="N147" s="196" t="s">
        <v>36</v>
      </c>
      <c r="O147" s="71"/>
      <c r="P147" s="197">
        <f>O147*H147</f>
        <v>0</v>
      </c>
      <c r="Q147" s="197">
        <v>0</v>
      </c>
      <c r="R147" s="197">
        <f>Q147*H147</f>
        <v>0</v>
      </c>
      <c r="S147" s="197">
        <v>0</v>
      </c>
      <c r="T147" s="198">
        <f>S147*H147</f>
        <v>0</v>
      </c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R147" s="199" t="s">
        <v>139</v>
      </c>
      <c r="AT147" s="199" t="s">
        <v>135</v>
      </c>
      <c r="AU147" s="199" t="s">
        <v>81</v>
      </c>
      <c r="AY147" s="17" t="s">
        <v>132</v>
      </c>
      <c r="BE147" s="200">
        <f>IF(N147="základní",J147,0)</f>
        <v>0</v>
      </c>
      <c r="BF147" s="200">
        <f>IF(N147="snížená",J147,0)</f>
        <v>0</v>
      </c>
      <c r="BG147" s="200">
        <f>IF(N147="zákl. přenesená",J147,0)</f>
        <v>0</v>
      </c>
      <c r="BH147" s="200">
        <f>IF(N147="sníž. přenesená",J147,0)</f>
        <v>0</v>
      </c>
      <c r="BI147" s="200">
        <f>IF(N147="nulová",J147,0)</f>
        <v>0</v>
      </c>
      <c r="BJ147" s="17" t="s">
        <v>79</v>
      </c>
      <c r="BK147" s="200">
        <f>ROUND(I147*H147,2)</f>
        <v>0</v>
      </c>
      <c r="BL147" s="17" t="s">
        <v>139</v>
      </c>
      <c r="BM147" s="199" t="s">
        <v>464</v>
      </c>
    </row>
    <row r="148" spans="2:51" s="14" customFormat="1" ht="11.25">
      <c r="B148" s="212"/>
      <c r="C148" s="213"/>
      <c r="D148" s="203" t="s">
        <v>147</v>
      </c>
      <c r="E148" s="213"/>
      <c r="F148" s="215" t="s">
        <v>465</v>
      </c>
      <c r="G148" s="213"/>
      <c r="H148" s="216">
        <v>0.174</v>
      </c>
      <c r="I148" s="217"/>
      <c r="J148" s="213"/>
      <c r="K148" s="213"/>
      <c r="L148" s="218"/>
      <c r="M148" s="219"/>
      <c r="N148" s="220"/>
      <c r="O148" s="220"/>
      <c r="P148" s="220"/>
      <c r="Q148" s="220"/>
      <c r="R148" s="220"/>
      <c r="S148" s="220"/>
      <c r="T148" s="221"/>
      <c r="AT148" s="222" t="s">
        <v>147</v>
      </c>
      <c r="AU148" s="222" t="s">
        <v>81</v>
      </c>
      <c r="AV148" s="14" t="s">
        <v>81</v>
      </c>
      <c r="AW148" s="14" t="s">
        <v>3</v>
      </c>
      <c r="AX148" s="14" t="s">
        <v>79</v>
      </c>
      <c r="AY148" s="222" t="s">
        <v>132</v>
      </c>
    </row>
    <row r="149" spans="1:65" s="2" customFormat="1" ht="24.2" customHeight="1">
      <c r="A149" s="34"/>
      <c r="B149" s="35"/>
      <c r="C149" s="187" t="s">
        <v>133</v>
      </c>
      <c r="D149" s="187" t="s">
        <v>135</v>
      </c>
      <c r="E149" s="188" t="s">
        <v>168</v>
      </c>
      <c r="F149" s="189" t="s">
        <v>169</v>
      </c>
      <c r="G149" s="190" t="s">
        <v>161</v>
      </c>
      <c r="H149" s="191">
        <v>0.087</v>
      </c>
      <c r="I149" s="192"/>
      <c r="J149" s="193">
        <f>ROUND(I149*H149,2)</f>
        <v>0</v>
      </c>
      <c r="K149" s="194"/>
      <c r="L149" s="39"/>
      <c r="M149" s="195" t="s">
        <v>0</v>
      </c>
      <c r="N149" s="196" t="s">
        <v>36</v>
      </c>
      <c r="O149" s="71"/>
      <c r="P149" s="197">
        <f>O149*H149</f>
        <v>0</v>
      </c>
      <c r="Q149" s="197">
        <v>0</v>
      </c>
      <c r="R149" s="197">
        <f>Q149*H149</f>
        <v>0</v>
      </c>
      <c r="S149" s="197">
        <v>0</v>
      </c>
      <c r="T149" s="198">
        <f>S149*H149</f>
        <v>0</v>
      </c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R149" s="199" t="s">
        <v>139</v>
      </c>
      <c r="AT149" s="199" t="s">
        <v>135</v>
      </c>
      <c r="AU149" s="199" t="s">
        <v>81</v>
      </c>
      <c r="AY149" s="17" t="s">
        <v>132</v>
      </c>
      <c r="BE149" s="200">
        <f>IF(N149="základní",J149,0)</f>
        <v>0</v>
      </c>
      <c r="BF149" s="200">
        <f>IF(N149="snížená",J149,0)</f>
        <v>0</v>
      </c>
      <c r="BG149" s="200">
        <f>IF(N149="zákl. přenesená",J149,0)</f>
        <v>0</v>
      </c>
      <c r="BH149" s="200">
        <f>IF(N149="sníž. přenesená",J149,0)</f>
        <v>0</v>
      </c>
      <c r="BI149" s="200">
        <f>IF(N149="nulová",J149,0)</f>
        <v>0</v>
      </c>
      <c r="BJ149" s="17" t="s">
        <v>79</v>
      </c>
      <c r="BK149" s="200">
        <f>ROUND(I149*H149,2)</f>
        <v>0</v>
      </c>
      <c r="BL149" s="17" t="s">
        <v>139</v>
      </c>
      <c r="BM149" s="199" t="s">
        <v>466</v>
      </c>
    </row>
    <row r="150" spans="1:65" s="2" customFormat="1" ht="24.2" customHeight="1">
      <c r="A150" s="34"/>
      <c r="B150" s="35"/>
      <c r="C150" s="187" t="s">
        <v>175</v>
      </c>
      <c r="D150" s="187" t="s">
        <v>135</v>
      </c>
      <c r="E150" s="188" t="s">
        <v>171</v>
      </c>
      <c r="F150" s="189" t="s">
        <v>172</v>
      </c>
      <c r="G150" s="190" t="s">
        <v>161</v>
      </c>
      <c r="H150" s="191">
        <v>1.653</v>
      </c>
      <c r="I150" s="192"/>
      <c r="J150" s="193">
        <f>ROUND(I150*H150,2)</f>
        <v>0</v>
      </c>
      <c r="K150" s="194"/>
      <c r="L150" s="39"/>
      <c r="M150" s="195" t="s">
        <v>0</v>
      </c>
      <c r="N150" s="196" t="s">
        <v>36</v>
      </c>
      <c r="O150" s="71"/>
      <c r="P150" s="197">
        <f>O150*H150</f>
        <v>0</v>
      </c>
      <c r="Q150" s="197">
        <v>0</v>
      </c>
      <c r="R150" s="197">
        <f>Q150*H150</f>
        <v>0</v>
      </c>
      <c r="S150" s="197">
        <v>0</v>
      </c>
      <c r="T150" s="198">
        <f>S150*H150</f>
        <v>0</v>
      </c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R150" s="199" t="s">
        <v>139</v>
      </c>
      <c r="AT150" s="199" t="s">
        <v>135</v>
      </c>
      <c r="AU150" s="199" t="s">
        <v>81</v>
      </c>
      <c r="AY150" s="17" t="s">
        <v>132</v>
      </c>
      <c r="BE150" s="200">
        <f>IF(N150="základní",J150,0)</f>
        <v>0</v>
      </c>
      <c r="BF150" s="200">
        <f>IF(N150="snížená",J150,0)</f>
        <v>0</v>
      </c>
      <c r="BG150" s="200">
        <f>IF(N150="zákl. přenesená",J150,0)</f>
        <v>0</v>
      </c>
      <c r="BH150" s="200">
        <f>IF(N150="sníž. přenesená",J150,0)</f>
        <v>0</v>
      </c>
      <c r="BI150" s="200">
        <f>IF(N150="nulová",J150,0)</f>
        <v>0</v>
      </c>
      <c r="BJ150" s="17" t="s">
        <v>79</v>
      </c>
      <c r="BK150" s="200">
        <f>ROUND(I150*H150,2)</f>
        <v>0</v>
      </c>
      <c r="BL150" s="17" t="s">
        <v>139</v>
      </c>
      <c r="BM150" s="199" t="s">
        <v>467</v>
      </c>
    </row>
    <row r="151" spans="2:51" s="14" customFormat="1" ht="11.25">
      <c r="B151" s="212"/>
      <c r="C151" s="213"/>
      <c r="D151" s="203" t="s">
        <v>147</v>
      </c>
      <c r="E151" s="213"/>
      <c r="F151" s="215" t="s">
        <v>468</v>
      </c>
      <c r="G151" s="213"/>
      <c r="H151" s="216">
        <v>1.653</v>
      </c>
      <c r="I151" s="217"/>
      <c r="J151" s="213"/>
      <c r="K151" s="213"/>
      <c r="L151" s="218"/>
      <c r="M151" s="219"/>
      <c r="N151" s="220"/>
      <c r="O151" s="220"/>
      <c r="P151" s="220"/>
      <c r="Q151" s="220"/>
      <c r="R151" s="220"/>
      <c r="S151" s="220"/>
      <c r="T151" s="221"/>
      <c r="AT151" s="222" t="s">
        <v>147</v>
      </c>
      <c r="AU151" s="222" t="s">
        <v>81</v>
      </c>
      <c r="AV151" s="14" t="s">
        <v>81</v>
      </c>
      <c r="AW151" s="14" t="s">
        <v>3</v>
      </c>
      <c r="AX151" s="14" t="s">
        <v>79</v>
      </c>
      <c r="AY151" s="222" t="s">
        <v>132</v>
      </c>
    </row>
    <row r="152" spans="1:65" s="2" customFormat="1" ht="33" customHeight="1">
      <c r="A152" s="34"/>
      <c r="B152" s="35"/>
      <c r="C152" s="187" t="s">
        <v>181</v>
      </c>
      <c r="D152" s="187" t="s">
        <v>135</v>
      </c>
      <c r="E152" s="188" t="s">
        <v>176</v>
      </c>
      <c r="F152" s="189" t="s">
        <v>177</v>
      </c>
      <c r="G152" s="190" t="s">
        <v>161</v>
      </c>
      <c r="H152" s="191">
        <v>0.087</v>
      </c>
      <c r="I152" s="192"/>
      <c r="J152" s="193">
        <f>ROUND(I152*H152,2)</f>
        <v>0</v>
      </c>
      <c r="K152" s="194"/>
      <c r="L152" s="39"/>
      <c r="M152" s="195" t="s">
        <v>0</v>
      </c>
      <c r="N152" s="196" t="s">
        <v>36</v>
      </c>
      <c r="O152" s="71"/>
      <c r="P152" s="197">
        <f>O152*H152</f>
        <v>0</v>
      </c>
      <c r="Q152" s="197">
        <v>0</v>
      </c>
      <c r="R152" s="197">
        <f>Q152*H152</f>
        <v>0</v>
      </c>
      <c r="S152" s="197">
        <v>0</v>
      </c>
      <c r="T152" s="198">
        <f>S152*H152</f>
        <v>0</v>
      </c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R152" s="199" t="s">
        <v>139</v>
      </c>
      <c r="AT152" s="199" t="s">
        <v>135</v>
      </c>
      <c r="AU152" s="199" t="s">
        <v>81</v>
      </c>
      <c r="AY152" s="17" t="s">
        <v>132</v>
      </c>
      <c r="BE152" s="200">
        <f>IF(N152="základní",J152,0)</f>
        <v>0</v>
      </c>
      <c r="BF152" s="200">
        <f>IF(N152="snížená",J152,0)</f>
        <v>0</v>
      </c>
      <c r="BG152" s="200">
        <f>IF(N152="zákl. přenesená",J152,0)</f>
        <v>0</v>
      </c>
      <c r="BH152" s="200">
        <f>IF(N152="sníž. přenesená",J152,0)</f>
        <v>0</v>
      </c>
      <c r="BI152" s="200">
        <f>IF(N152="nulová",J152,0)</f>
        <v>0</v>
      </c>
      <c r="BJ152" s="17" t="s">
        <v>79</v>
      </c>
      <c r="BK152" s="200">
        <f>ROUND(I152*H152,2)</f>
        <v>0</v>
      </c>
      <c r="BL152" s="17" t="s">
        <v>139</v>
      </c>
      <c r="BM152" s="199" t="s">
        <v>469</v>
      </c>
    </row>
    <row r="153" spans="2:63" s="12" customFormat="1" ht="22.9" customHeight="1">
      <c r="B153" s="171"/>
      <c r="C153" s="172"/>
      <c r="D153" s="173" t="s">
        <v>70</v>
      </c>
      <c r="E153" s="185" t="s">
        <v>179</v>
      </c>
      <c r="F153" s="185" t="s">
        <v>180</v>
      </c>
      <c r="G153" s="172"/>
      <c r="H153" s="172"/>
      <c r="I153" s="175"/>
      <c r="J153" s="186">
        <f>BK153</f>
        <v>0</v>
      </c>
      <c r="K153" s="172"/>
      <c r="L153" s="177"/>
      <c r="M153" s="178"/>
      <c r="N153" s="179"/>
      <c r="O153" s="179"/>
      <c r="P153" s="180">
        <f>SUM(P154:P155)</f>
        <v>0</v>
      </c>
      <c r="Q153" s="179"/>
      <c r="R153" s="180">
        <f>SUM(R154:R155)</f>
        <v>0</v>
      </c>
      <c r="S153" s="179"/>
      <c r="T153" s="181">
        <f>SUM(T154:T155)</f>
        <v>0</v>
      </c>
      <c r="AR153" s="182" t="s">
        <v>79</v>
      </c>
      <c r="AT153" s="183" t="s">
        <v>70</v>
      </c>
      <c r="AU153" s="183" t="s">
        <v>79</v>
      </c>
      <c r="AY153" s="182" t="s">
        <v>132</v>
      </c>
      <c r="BK153" s="184">
        <f>SUM(BK154:BK155)</f>
        <v>0</v>
      </c>
    </row>
    <row r="154" spans="1:65" s="2" customFormat="1" ht="21.75" customHeight="1">
      <c r="A154" s="34"/>
      <c r="B154" s="35"/>
      <c r="C154" s="187" t="s">
        <v>141</v>
      </c>
      <c r="D154" s="187" t="s">
        <v>135</v>
      </c>
      <c r="E154" s="188" t="s">
        <v>470</v>
      </c>
      <c r="F154" s="189" t="s">
        <v>471</v>
      </c>
      <c r="G154" s="190" t="s">
        <v>161</v>
      </c>
      <c r="H154" s="191">
        <v>0.035</v>
      </c>
      <c r="I154" s="192"/>
      <c r="J154" s="193">
        <f>ROUND(I154*H154,2)</f>
        <v>0</v>
      </c>
      <c r="K154" s="194"/>
      <c r="L154" s="39"/>
      <c r="M154" s="195" t="s">
        <v>0</v>
      </c>
      <c r="N154" s="196" t="s">
        <v>36</v>
      </c>
      <c r="O154" s="71"/>
      <c r="P154" s="197">
        <f>O154*H154</f>
        <v>0</v>
      </c>
      <c r="Q154" s="197">
        <v>0</v>
      </c>
      <c r="R154" s="197">
        <f>Q154*H154</f>
        <v>0</v>
      </c>
      <c r="S154" s="197">
        <v>0</v>
      </c>
      <c r="T154" s="198">
        <f>S154*H154</f>
        <v>0</v>
      </c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R154" s="199" t="s">
        <v>139</v>
      </c>
      <c r="AT154" s="199" t="s">
        <v>135</v>
      </c>
      <c r="AU154" s="199" t="s">
        <v>81</v>
      </c>
      <c r="AY154" s="17" t="s">
        <v>132</v>
      </c>
      <c r="BE154" s="200">
        <f>IF(N154="základní",J154,0)</f>
        <v>0</v>
      </c>
      <c r="BF154" s="200">
        <f>IF(N154="snížená",J154,0)</f>
        <v>0</v>
      </c>
      <c r="BG154" s="200">
        <f>IF(N154="zákl. přenesená",J154,0)</f>
        <v>0</v>
      </c>
      <c r="BH154" s="200">
        <f>IF(N154="sníž. přenesená",J154,0)</f>
        <v>0</v>
      </c>
      <c r="BI154" s="200">
        <f>IF(N154="nulová",J154,0)</f>
        <v>0</v>
      </c>
      <c r="BJ154" s="17" t="s">
        <v>79</v>
      </c>
      <c r="BK154" s="200">
        <f>ROUND(I154*H154,2)</f>
        <v>0</v>
      </c>
      <c r="BL154" s="17" t="s">
        <v>139</v>
      </c>
      <c r="BM154" s="199" t="s">
        <v>472</v>
      </c>
    </row>
    <row r="155" spans="1:65" s="2" customFormat="1" ht="24.2" customHeight="1">
      <c r="A155" s="34"/>
      <c r="B155" s="35"/>
      <c r="C155" s="187" t="s">
        <v>192</v>
      </c>
      <c r="D155" s="187" t="s">
        <v>135</v>
      </c>
      <c r="E155" s="188" t="s">
        <v>185</v>
      </c>
      <c r="F155" s="189" t="s">
        <v>186</v>
      </c>
      <c r="G155" s="190" t="s">
        <v>161</v>
      </c>
      <c r="H155" s="191">
        <v>0.035</v>
      </c>
      <c r="I155" s="192"/>
      <c r="J155" s="193">
        <f>ROUND(I155*H155,2)</f>
        <v>0</v>
      </c>
      <c r="K155" s="194"/>
      <c r="L155" s="39"/>
      <c r="M155" s="195" t="s">
        <v>0</v>
      </c>
      <c r="N155" s="196" t="s">
        <v>36</v>
      </c>
      <c r="O155" s="71"/>
      <c r="P155" s="197">
        <f>O155*H155</f>
        <v>0</v>
      </c>
      <c r="Q155" s="197">
        <v>0</v>
      </c>
      <c r="R155" s="197">
        <f>Q155*H155</f>
        <v>0</v>
      </c>
      <c r="S155" s="197">
        <v>0</v>
      </c>
      <c r="T155" s="198">
        <f>S155*H155</f>
        <v>0</v>
      </c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R155" s="199" t="s">
        <v>139</v>
      </c>
      <c r="AT155" s="199" t="s">
        <v>135</v>
      </c>
      <c r="AU155" s="199" t="s">
        <v>81</v>
      </c>
      <c r="AY155" s="17" t="s">
        <v>132</v>
      </c>
      <c r="BE155" s="200">
        <f>IF(N155="základní",J155,0)</f>
        <v>0</v>
      </c>
      <c r="BF155" s="200">
        <f>IF(N155="snížená",J155,0)</f>
        <v>0</v>
      </c>
      <c r="BG155" s="200">
        <f>IF(N155="zákl. přenesená",J155,0)</f>
        <v>0</v>
      </c>
      <c r="BH155" s="200">
        <f>IF(N155="sníž. přenesená",J155,0)</f>
        <v>0</v>
      </c>
      <c r="BI155" s="200">
        <f>IF(N155="nulová",J155,0)</f>
        <v>0</v>
      </c>
      <c r="BJ155" s="17" t="s">
        <v>79</v>
      </c>
      <c r="BK155" s="200">
        <f>ROUND(I155*H155,2)</f>
        <v>0</v>
      </c>
      <c r="BL155" s="17" t="s">
        <v>139</v>
      </c>
      <c r="BM155" s="199" t="s">
        <v>473</v>
      </c>
    </row>
    <row r="156" spans="2:63" s="12" customFormat="1" ht="25.9" customHeight="1">
      <c r="B156" s="171"/>
      <c r="C156" s="172"/>
      <c r="D156" s="173" t="s">
        <v>70</v>
      </c>
      <c r="E156" s="174" t="s">
        <v>188</v>
      </c>
      <c r="F156" s="174" t="s">
        <v>189</v>
      </c>
      <c r="G156" s="172"/>
      <c r="H156" s="172"/>
      <c r="I156" s="175"/>
      <c r="J156" s="176">
        <f>BK156</f>
        <v>0</v>
      </c>
      <c r="K156" s="172"/>
      <c r="L156" s="177"/>
      <c r="M156" s="178"/>
      <c r="N156" s="179"/>
      <c r="O156" s="179"/>
      <c r="P156" s="180">
        <f>P157+P179+P185+P204+P215+P249</f>
        <v>0</v>
      </c>
      <c r="Q156" s="179"/>
      <c r="R156" s="180">
        <f>R157+R179+R185+R204+R215+R249</f>
        <v>0.19438316</v>
      </c>
      <c r="S156" s="179"/>
      <c r="T156" s="181">
        <f>T157+T179+T185+T204+T215+T249</f>
        <v>0.08669706</v>
      </c>
      <c r="AR156" s="182" t="s">
        <v>81</v>
      </c>
      <c r="AT156" s="183" t="s">
        <v>70</v>
      </c>
      <c r="AU156" s="183" t="s">
        <v>71</v>
      </c>
      <c r="AY156" s="182" t="s">
        <v>132</v>
      </c>
      <c r="BK156" s="184">
        <f>BK157+BK179+BK185+BK204+BK215+BK249</f>
        <v>0</v>
      </c>
    </row>
    <row r="157" spans="2:63" s="12" customFormat="1" ht="22.9" customHeight="1">
      <c r="B157" s="171"/>
      <c r="C157" s="172"/>
      <c r="D157" s="173" t="s">
        <v>70</v>
      </c>
      <c r="E157" s="185" t="s">
        <v>190</v>
      </c>
      <c r="F157" s="185" t="s">
        <v>191</v>
      </c>
      <c r="G157" s="172"/>
      <c r="H157" s="172"/>
      <c r="I157" s="175"/>
      <c r="J157" s="186">
        <f>BK157</f>
        <v>0</v>
      </c>
      <c r="K157" s="172"/>
      <c r="L157" s="177"/>
      <c r="M157" s="178"/>
      <c r="N157" s="179"/>
      <c r="O157" s="179"/>
      <c r="P157" s="180">
        <f>SUM(P158:P178)</f>
        <v>0</v>
      </c>
      <c r="Q157" s="179"/>
      <c r="R157" s="180">
        <f>SUM(R158:R178)</f>
        <v>0.00645</v>
      </c>
      <c r="S157" s="179"/>
      <c r="T157" s="181">
        <f>SUM(T158:T178)</f>
        <v>0.00328</v>
      </c>
      <c r="AR157" s="182" t="s">
        <v>81</v>
      </c>
      <c r="AT157" s="183" t="s">
        <v>70</v>
      </c>
      <c r="AU157" s="183" t="s">
        <v>79</v>
      </c>
      <c r="AY157" s="182" t="s">
        <v>132</v>
      </c>
      <c r="BK157" s="184">
        <f>SUM(BK158:BK178)</f>
        <v>0</v>
      </c>
    </row>
    <row r="158" spans="1:65" s="2" customFormat="1" ht="21.75" customHeight="1">
      <c r="A158" s="34"/>
      <c r="B158" s="35"/>
      <c r="C158" s="187" t="s">
        <v>198</v>
      </c>
      <c r="D158" s="187" t="s">
        <v>135</v>
      </c>
      <c r="E158" s="188" t="s">
        <v>204</v>
      </c>
      <c r="F158" s="189" t="s">
        <v>205</v>
      </c>
      <c r="G158" s="190" t="s">
        <v>195</v>
      </c>
      <c r="H158" s="191">
        <v>1</v>
      </c>
      <c r="I158" s="192"/>
      <c r="J158" s="193">
        <f>ROUND(I158*H158,2)</f>
        <v>0</v>
      </c>
      <c r="K158" s="194"/>
      <c r="L158" s="39"/>
      <c r="M158" s="195" t="s">
        <v>0</v>
      </c>
      <c r="N158" s="196" t="s">
        <v>36</v>
      </c>
      <c r="O158" s="71"/>
      <c r="P158" s="197">
        <f>O158*H158</f>
        <v>0</v>
      </c>
      <c r="Q158" s="197">
        <v>9E-05</v>
      </c>
      <c r="R158" s="197">
        <f>Q158*H158</f>
        <v>9E-05</v>
      </c>
      <c r="S158" s="197">
        <v>0</v>
      </c>
      <c r="T158" s="198">
        <f>S158*H158</f>
        <v>0</v>
      </c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R158" s="199" t="s">
        <v>196</v>
      </c>
      <c r="AT158" s="199" t="s">
        <v>135</v>
      </c>
      <c r="AU158" s="199" t="s">
        <v>81</v>
      </c>
      <c r="AY158" s="17" t="s">
        <v>132</v>
      </c>
      <c r="BE158" s="200">
        <f>IF(N158="základní",J158,0)</f>
        <v>0</v>
      </c>
      <c r="BF158" s="200">
        <f>IF(N158="snížená",J158,0)</f>
        <v>0</v>
      </c>
      <c r="BG158" s="200">
        <f>IF(N158="zákl. přenesená",J158,0)</f>
        <v>0</v>
      </c>
      <c r="BH158" s="200">
        <f>IF(N158="sníž. přenesená",J158,0)</f>
        <v>0</v>
      </c>
      <c r="BI158" s="200">
        <f>IF(N158="nulová",J158,0)</f>
        <v>0</v>
      </c>
      <c r="BJ158" s="17" t="s">
        <v>79</v>
      </c>
      <c r="BK158" s="200">
        <f>ROUND(I158*H158,2)</f>
        <v>0</v>
      </c>
      <c r="BL158" s="17" t="s">
        <v>196</v>
      </c>
      <c r="BM158" s="199" t="s">
        <v>474</v>
      </c>
    </row>
    <row r="159" spans="1:65" s="2" customFormat="1" ht="16.5" customHeight="1">
      <c r="A159" s="34"/>
      <c r="B159" s="35"/>
      <c r="C159" s="234" t="s">
        <v>7</v>
      </c>
      <c r="D159" s="234" t="s">
        <v>199</v>
      </c>
      <c r="E159" s="235" t="s">
        <v>208</v>
      </c>
      <c r="F159" s="236" t="s">
        <v>209</v>
      </c>
      <c r="G159" s="237" t="s">
        <v>138</v>
      </c>
      <c r="H159" s="238">
        <v>1</v>
      </c>
      <c r="I159" s="239"/>
      <c r="J159" s="240">
        <f>ROUND(I159*H159,2)</f>
        <v>0</v>
      </c>
      <c r="K159" s="241"/>
      <c r="L159" s="242"/>
      <c r="M159" s="243" t="s">
        <v>0</v>
      </c>
      <c r="N159" s="244" t="s">
        <v>36</v>
      </c>
      <c r="O159" s="71"/>
      <c r="P159" s="197">
        <f>O159*H159</f>
        <v>0</v>
      </c>
      <c r="Q159" s="197">
        <v>0.00015</v>
      </c>
      <c r="R159" s="197">
        <f>Q159*H159</f>
        <v>0.00015</v>
      </c>
      <c r="S159" s="197">
        <v>0</v>
      </c>
      <c r="T159" s="198">
        <f>S159*H159</f>
        <v>0</v>
      </c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R159" s="199" t="s">
        <v>202</v>
      </c>
      <c r="AT159" s="199" t="s">
        <v>199</v>
      </c>
      <c r="AU159" s="199" t="s">
        <v>81</v>
      </c>
      <c r="AY159" s="17" t="s">
        <v>132</v>
      </c>
      <c r="BE159" s="200">
        <f>IF(N159="základní",J159,0)</f>
        <v>0</v>
      </c>
      <c r="BF159" s="200">
        <f>IF(N159="snížená",J159,0)</f>
        <v>0</v>
      </c>
      <c r="BG159" s="200">
        <f>IF(N159="zákl. přenesená",J159,0)</f>
        <v>0</v>
      </c>
      <c r="BH159" s="200">
        <f>IF(N159="sníž. přenesená",J159,0)</f>
        <v>0</v>
      </c>
      <c r="BI159" s="200">
        <f>IF(N159="nulová",J159,0)</f>
        <v>0</v>
      </c>
      <c r="BJ159" s="17" t="s">
        <v>79</v>
      </c>
      <c r="BK159" s="200">
        <f>ROUND(I159*H159,2)</f>
        <v>0</v>
      </c>
      <c r="BL159" s="17" t="s">
        <v>196</v>
      </c>
      <c r="BM159" s="199" t="s">
        <v>475</v>
      </c>
    </row>
    <row r="160" spans="1:65" s="2" customFormat="1" ht="16.5" customHeight="1">
      <c r="A160" s="34"/>
      <c r="B160" s="35"/>
      <c r="C160" s="187" t="s">
        <v>207</v>
      </c>
      <c r="D160" s="187" t="s">
        <v>135</v>
      </c>
      <c r="E160" s="188" t="s">
        <v>212</v>
      </c>
      <c r="F160" s="189" t="s">
        <v>213</v>
      </c>
      <c r="G160" s="190" t="s">
        <v>195</v>
      </c>
      <c r="H160" s="191">
        <v>1</v>
      </c>
      <c r="I160" s="192"/>
      <c r="J160" s="193">
        <f>ROUND(I160*H160,2)</f>
        <v>0</v>
      </c>
      <c r="K160" s="194"/>
      <c r="L160" s="39"/>
      <c r="M160" s="195" t="s">
        <v>0</v>
      </c>
      <c r="N160" s="196" t="s">
        <v>36</v>
      </c>
      <c r="O160" s="71"/>
      <c r="P160" s="197">
        <f>O160*H160</f>
        <v>0</v>
      </c>
      <c r="Q160" s="197">
        <v>0</v>
      </c>
      <c r="R160" s="197">
        <f>Q160*H160</f>
        <v>0</v>
      </c>
      <c r="S160" s="197">
        <v>0.00156</v>
      </c>
      <c r="T160" s="198">
        <f>S160*H160</f>
        <v>0.00156</v>
      </c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R160" s="199" t="s">
        <v>196</v>
      </c>
      <c r="AT160" s="199" t="s">
        <v>135</v>
      </c>
      <c r="AU160" s="199" t="s">
        <v>81</v>
      </c>
      <c r="AY160" s="17" t="s">
        <v>132</v>
      </c>
      <c r="BE160" s="200">
        <f>IF(N160="základní",J160,0)</f>
        <v>0</v>
      </c>
      <c r="BF160" s="200">
        <f>IF(N160="snížená",J160,0)</f>
        <v>0</v>
      </c>
      <c r="BG160" s="200">
        <f>IF(N160="zákl. přenesená",J160,0)</f>
        <v>0</v>
      </c>
      <c r="BH160" s="200">
        <f>IF(N160="sníž. přenesená",J160,0)</f>
        <v>0</v>
      </c>
      <c r="BI160" s="200">
        <f>IF(N160="nulová",J160,0)</f>
        <v>0</v>
      </c>
      <c r="BJ160" s="17" t="s">
        <v>79</v>
      </c>
      <c r="BK160" s="200">
        <f>ROUND(I160*H160,2)</f>
        <v>0</v>
      </c>
      <c r="BL160" s="17" t="s">
        <v>196</v>
      </c>
      <c r="BM160" s="199" t="s">
        <v>476</v>
      </c>
    </row>
    <row r="161" spans="2:51" s="13" customFormat="1" ht="11.25">
      <c r="B161" s="201"/>
      <c r="C161" s="202"/>
      <c r="D161" s="203" t="s">
        <v>147</v>
      </c>
      <c r="E161" s="204" t="s">
        <v>0</v>
      </c>
      <c r="F161" s="205" t="s">
        <v>215</v>
      </c>
      <c r="G161" s="202"/>
      <c r="H161" s="204" t="s">
        <v>0</v>
      </c>
      <c r="I161" s="206"/>
      <c r="J161" s="202"/>
      <c r="K161" s="202"/>
      <c r="L161" s="207"/>
      <c r="M161" s="208"/>
      <c r="N161" s="209"/>
      <c r="O161" s="209"/>
      <c r="P161" s="209"/>
      <c r="Q161" s="209"/>
      <c r="R161" s="209"/>
      <c r="S161" s="209"/>
      <c r="T161" s="210"/>
      <c r="AT161" s="211" t="s">
        <v>147</v>
      </c>
      <c r="AU161" s="211" t="s">
        <v>81</v>
      </c>
      <c r="AV161" s="13" t="s">
        <v>79</v>
      </c>
      <c r="AW161" s="13" t="s">
        <v>29</v>
      </c>
      <c r="AX161" s="13" t="s">
        <v>71</v>
      </c>
      <c r="AY161" s="211" t="s">
        <v>132</v>
      </c>
    </row>
    <row r="162" spans="2:51" s="14" customFormat="1" ht="11.25">
      <c r="B162" s="212"/>
      <c r="C162" s="213"/>
      <c r="D162" s="203" t="s">
        <v>147</v>
      </c>
      <c r="E162" s="214" t="s">
        <v>0</v>
      </c>
      <c r="F162" s="215" t="s">
        <v>79</v>
      </c>
      <c r="G162" s="213"/>
      <c r="H162" s="216">
        <v>1</v>
      </c>
      <c r="I162" s="217"/>
      <c r="J162" s="213"/>
      <c r="K162" s="213"/>
      <c r="L162" s="218"/>
      <c r="M162" s="219"/>
      <c r="N162" s="220"/>
      <c r="O162" s="220"/>
      <c r="P162" s="220"/>
      <c r="Q162" s="220"/>
      <c r="R162" s="220"/>
      <c r="S162" s="220"/>
      <c r="T162" s="221"/>
      <c r="AT162" s="222" t="s">
        <v>147</v>
      </c>
      <c r="AU162" s="222" t="s">
        <v>81</v>
      </c>
      <c r="AV162" s="14" t="s">
        <v>81</v>
      </c>
      <c r="AW162" s="14" t="s">
        <v>29</v>
      </c>
      <c r="AX162" s="14" t="s">
        <v>79</v>
      </c>
      <c r="AY162" s="222" t="s">
        <v>132</v>
      </c>
    </row>
    <row r="163" spans="1:65" s="2" customFormat="1" ht="16.5" customHeight="1">
      <c r="A163" s="34"/>
      <c r="B163" s="35"/>
      <c r="C163" s="187" t="s">
        <v>211</v>
      </c>
      <c r="D163" s="187" t="s">
        <v>135</v>
      </c>
      <c r="E163" s="188" t="s">
        <v>217</v>
      </c>
      <c r="F163" s="189" t="s">
        <v>218</v>
      </c>
      <c r="G163" s="190" t="s">
        <v>195</v>
      </c>
      <c r="H163" s="191">
        <v>2</v>
      </c>
      <c r="I163" s="192"/>
      <c r="J163" s="193">
        <f>ROUND(I163*H163,2)</f>
        <v>0</v>
      </c>
      <c r="K163" s="194"/>
      <c r="L163" s="39"/>
      <c r="M163" s="195" t="s">
        <v>0</v>
      </c>
      <c r="N163" s="196" t="s">
        <v>36</v>
      </c>
      <c r="O163" s="71"/>
      <c r="P163" s="197">
        <f>O163*H163</f>
        <v>0</v>
      </c>
      <c r="Q163" s="197">
        <v>0</v>
      </c>
      <c r="R163" s="197">
        <f>Q163*H163</f>
        <v>0</v>
      </c>
      <c r="S163" s="197">
        <v>0.00086</v>
      </c>
      <c r="T163" s="198">
        <f>S163*H163</f>
        <v>0.00172</v>
      </c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R163" s="199" t="s">
        <v>196</v>
      </c>
      <c r="AT163" s="199" t="s">
        <v>135</v>
      </c>
      <c r="AU163" s="199" t="s">
        <v>81</v>
      </c>
      <c r="AY163" s="17" t="s">
        <v>132</v>
      </c>
      <c r="BE163" s="200">
        <f>IF(N163="základní",J163,0)</f>
        <v>0</v>
      </c>
      <c r="BF163" s="200">
        <f>IF(N163="snížená",J163,0)</f>
        <v>0</v>
      </c>
      <c r="BG163" s="200">
        <f>IF(N163="zákl. přenesená",J163,0)</f>
        <v>0</v>
      </c>
      <c r="BH163" s="200">
        <f>IF(N163="sníž. přenesená",J163,0)</f>
        <v>0</v>
      </c>
      <c r="BI163" s="200">
        <f>IF(N163="nulová",J163,0)</f>
        <v>0</v>
      </c>
      <c r="BJ163" s="17" t="s">
        <v>79</v>
      </c>
      <c r="BK163" s="200">
        <f>ROUND(I163*H163,2)</f>
        <v>0</v>
      </c>
      <c r="BL163" s="17" t="s">
        <v>196</v>
      </c>
      <c r="BM163" s="199" t="s">
        <v>477</v>
      </c>
    </row>
    <row r="164" spans="2:51" s="13" customFormat="1" ht="11.25">
      <c r="B164" s="201"/>
      <c r="C164" s="202"/>
      <c r="D164" s="203" t="s">
        <v>147</v>
      </c>
      <c r="E164" s="204" t="s">
        <v>0</v>
      </c>
      <c r="F164" s="205" t="s">
        <v>220</v>
      </c>
      <c r="G164" s="202"/>
      <c r="H164" s="204" t="s">
        <v>0</v>
      </c>
      <c r="I164" s="206"/>
      <c r="J164" s="202"/>
      <c r="K164" s="202"/>
      <c r="L164" s="207"/>
      <c r="M164" s="208"/>
      <c r="N164" s="209"/>
      <c r="O164" s="209"/>
      <c r="P164" s="209"/>
      <c r="Q164" s="209"/>
      <c r="R164" s="209"/>
      <c r="S164" s="209"/>
      <c r="T164" s="210"/>
      <c r="AT164" s="211" t="s">
        <v>147</v>
      </c>
      <c r="AU164" s="211" t="s">
        <v>81</v>
      </c>
      <c r="AV164" s="13" t="s">
        <v>79</v>
      </c>
      <c r="AW164" s="13" t="s">
        <v>29</v>
      </c>
      <c r="AX164" s="13" t="s">
        <v>71</v>
      </c>
      <c r="AY164" s="211" t="s">
        <v>132</v>
      </c>
    </row>
    <row r="165" spans="2:51" s="14" customFormat="1" ht="11.25">
      <c r="B165" s="212"/>
      <c r="C165" s="213"/>
      <c r="D165" s="203" t="s">
        <v>147</v>
      </c>
      <c r="E165" s="214" t="s">
        <v>0</v>
      </c>
      <c r="F165" s="215" t="s">
        <v>79</v>
      </c>
      <c r="G165" s="213"/>
      <c r="H165" s="216">
        <v>1</v>
      </c>
      <c r="I165" s="217"/>
      <c r="J165" s="213"/>
      <c r="K165" s="213"/>
      <c r="L165" s="218"/>
      <c r="M165" s="219"/>
      <c r="N165" s="220"/>
      <c r="O165" s="220"/>
      <c r="P165" s="220"/>
      <c r="Q165" s="220"/>
      <c r="R165" s="220"/>
      <c r="S165" s="220"/>
      <c r="T165" s="221"/>
      <c r="AT165" s="222" t="s">
        <v>147</v>
      </c>
      <c r="AU165" s="222" t="s">
        <v>81</v>
      </c>
      <c r="AV165" s="14" t="s">
        <v>81</v>
      </c>
      <c r="AW165" s="14" t="s">
        <v>29</v>
      </c>
      <c r="AX165" s="14" t="s">
        <v>71</v>
      </c>
      <c r="AY165" s="222" t="s">
        <v>132</v>
      </c>
    </row>
    <row r="166" spans="2:51" s="13" customFormat="1" ht="11.25">
      <c r="B166" s="201"/>
      <c r="C166" s="202"/>
      <c r="D166" s="203" t="s">
        <v>147</v>
      </c>
      <c r="E166" s="204" t="s">
        <v>0</v>
      </c>
      <c r="F166" s="205" t="s">
        <v>221</v>
      </c>
      <c r="G166" s="202"/>
      <c r="H166" s="204" t="s">
        <v>0</v>
      </c>
      <c r="I166" s="206"/>
      <c r="J166" s="202"/>
      <c r="K166" s="202"/>
      <c r="L166" s="207"/>
      <c r="M166" s="208"/>
      <c r="N166" s="209"/>
      <c r="O166" s="209"/>
      <c r="P166" s="209"/>
      <c r="Q166" s="209"/>
      <c r="R166" s="209"/>
      <c r="S166" s="209"/>
      <c r="T166" s="210"/>
      <c r="AT166" s="211" t="s">
        <v>147</v>
      </c>
      <c r="AU166" s="211" t="s">
        <v>81</v>
      </c>
      <c r="AV166" s="13" t="s">
        <v>79</v>
      </c>
      <c r="AW166" s="13" t="s">
        <v>29</v>
      </c>
      <c r="AX166" s="13" t="s">
        <v>71</v>
      </c>
      <c r="AY166" s="211" t="s">
        <v>132</v>
      </c>
    </row>
    <row r="167" spans="2:51" s="14" customFormat="1" ht="11.25">
      <c r="B167" s="212"/>
      <c r="C167" s="213"/>
      <c r="D167" s="203" t="s">
        <v>147</v>
      </c>
      <c r="E167" s="214" t="s">
        <v>0</v>
      </c>
      <c r="F167" s="215" t="s">
        <v>79</v>
      </c>
      <c r="G167" s="213"/>
      <c r="H167" s="216">
        <v>1</v>
      </c>
      <c r="I167" s="217"/>
      <c r="J167" s="213"/>
      <c r="K167" s="213"/>
      <c r="L167" s="218"/>
      <c r="M167" s="219"/>
      <c r="N167" s="220"/>
      <c r="O167" s="220"/>
      <c r="P167" s="220"/>
      <c r="Q167" s="220"/>
      <c r="R167" s="220"/>
      <c r="S167" s="220"/>
      <c r="T167" s="221"/>
      <c r="AT167" s="222" t="s">
        <v>147</v>
      </c>
      <c r="AU167" s="222" t="s">
        <v>81</v>
      </c>
      <c r="AV167" s="14" t="s">
        <v>81</v>
      </c>
      <c r="AW167" s="14" t="s">
        <v>29</v>
      </c>
      <c r="AX167" s="14" t="s">
        <v>71</v>
      </c>
      <c r="AY167" s="222" t="s">
        <v>132</v>
      </c>
    </row>
    <row r="168" spans="2:51" s="15" customFormat="1" ht="11.25">
      <c r="B168" s="223"/>
      <c r="C168" s="224"/>
      <c r="D168" s="203" t="s">
        <v>147</v>
      </c>
      <c r="E168" s="225" t="s">
        <v>0</v>
      </c>
      <c r="F168" s="226" t="s">
        <v>155</v>
      </c>
      <c r="G168" s="224"/>
      <c r="H168" s="227">
        <v>2</v>
      </c>
      <c r="I168" s="228"/>
      <c r="J168" s="224"/>
      <c r="K168" s="224"/>
      <c r="L168" s="229"/>
      <c r="M168" s="230"/>
      <c r="N168" s="231"/>
      <c r="O168" s="231"/>
      <c r="P168" s="231"/>
      <c r="Q168" s="231"/>
      <c r="R168" s="231"/>
      <c r="S168" s="231"/>
      <c r="T168" s="232"/>
      <c r="AT168" s="233" t="s">
        <v>147</v>
      </c>
      <c r="AU168" s="233" t="s">
        <v>81</v>
      </c>
      <c r="AV168" s="15" t="s">
        <v>139</v>
      </c>
      <c r="AW168" s="15" t="s">
        <v>29</v>
      </c>
      <c r="AX168" s="15" t="s">
        <v>79</v>
      </c>
      <c r="AY168" s="233" t="s">
        <v>132</v>
      </c>
    </row>
    <row r="169" spans="1:65" s="2" customFormat="1" ht="16.5" customHeight="1">
      <c r="A169" s="34"/>
      <c r="B169" s="35"/>
      <c r="C169" s="187" t="s">
        <v>216</v>
      </c>
      <c r="D169" s="187" t="s">
        <v>135</v>
      </c>
      <c r="E169" s="188" t="s">
        <v>222</v>
      </c>
      <c r="F169" s="189" t="s">
        <v>223</v>
      </c>
      <c r="G169" s="190" t="s">
        <v>138</v>
      </c>
      <c r="H169" s="191">
        <v>1</v>
      </c>
      <c r="I169" s="192"/>
      <c r="J169" s="193">
        <f aca="true" t="shared" si="0" ref="J169:J178">ROUND(I169*H169,2)</f>
        <v>0</v>
      </c>
      <c r="K169" s="194"/>
      <c r="L169" s="39"/>
      <c r="M169" s="195" t="s">
        <v>0</v>
      </c>
      <c r="N169" s="196" t="s">
        <v>36</v>
      </c>
      <c r="O169" s="71"/>
      <c r="P169" s="197">
        <f aca="true" t="shared" si="1" ref="P169:P178">O169*H169</f>
        <v>0</v>
      </c>
      <c r="Q169" s="197">
        <v>0</v>
      </c>
      <c r="R169" s="197">
        <f aca="true" t="shared" si="2" ref="R169:R178">Q169*H169</f>
        <v>0</v>
      </c>
      <c r="S169" s="197">
        <v>0</v>
      </c>
      <c r="T169" s="198">
        <f aca="true" t="shared" si="3" ref="T169:T178">S169*H169</f>
        <v>0</v>
      </c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R169" s="199" t="s">
        <v>196</v>
      </c>
      <c r="AT169" s="199" t="s">
        <v>135</v>
      </c>
      <c r="AU169" s="199" t="s">
        <v>81</v>
      </c>
      <c r="AY169" s="17" t="s">
        <v>132</v>
      </c>
      <c r="BE169" s="200">
        <f aca="true" t="shared" si="4" ref="BE169:BE178">IF(N169="základní",J169,0)</f>
        <v>0</v>
      </c>
      <c r="BF169" s="200">
        <f aca="true" t="shared" si="5" ref="BF169:BF178">IF(N169="snížená",J169,0)</f>
        <v>0</v>
      </c>
      <c r="BG169" s="200">
        <f aca="true" t="shared" si="6" ref="BG169:BG178">IF(N169="zákl. přenesená",J169,0)</f>
        <v>0</v>
      </c>
      <c r="BH169" s="200">
        <f aca="true" t="shared" si="7" ref="BH169:BH178">IF(N169="sníž. přenesená",J169,0)</f>
        <v>0</v>
      </c>
      <c r="BI169" s="200">
        <f aca="true" t="shared" si="8" ref="BI169:BI178">IF(N169="nulová",J169,0)</f>
        <v>0</v>
      </c>
      <c r="BJ169" s="17" t="s">
        <v>79</v>
      </c>
      <c r="BK169" s="200">
        <f aca="true" t="shared" si="9" ref="BK169:BK178">ROUND(I169*H169,2)</f>
        <v>0</v>
      </c>
      <c r="BL169" s="17" t="s">
        <v>196</v>
      </c>
      <c r="BM169" s="199" t="s">
        <v>478</v>
      </c>
    </row>
    <row r="170" spans="1:65" s="2" customFormat="1" ht="24.2" customHeight="1">
      <c r="A170" s="34"/>
      <c r="B170" s="35"/>
      <c r="C170" s="234" t="s">
        <v>196</v>
      </c>
      <c r="D170" s="234" t="s">
        <v>199</v>
      </c>
      <c r="E170" s="235" t="s">
        <v>226</v>
      </c>
      <c r="F170" s="236" t="s">
        <v>227</v>
      </c>
      <c r="G170" s="237" t="s">
        <v>138</v>
      </c>
      <c r="H170" s="238">
        <v>1</v>
      </c>
      <c r="I170" s="239"/>
      <c r="J170" s="240">
        <f t="shared" si="0"/>
        <v>0</v>
      </c>
      <c r="K170" s="241"/>
      <c r="L170" s="242"/>
      <c r="M170" s="243" t="s">
        <v>0</v>
      </c>
      <c r="N170" s="244" t="s">
        <v>36</v>
      </c>
      <c r="O170" s="71"/>
      <c r="P170" s="197">
        <f t="shared" si="1"/>
        <v>0</v>
      </c>
      <c r="Q170" s="197">
        <v>0.0018</v>
      </c>
      <c r="R170" s="197">
        <f t="shared" si="2"/>
        <v>0.0018</v>
      </c>
      <c r="S170" s="197">
        <v>0</v>
      </c>
      <c r="T170" s="198">
        <f t="shared" si="3"/>
        <v>0</v>
      </c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R170" s="199" t="s">
        <v>202</v>
      </c>
      <c r="AT170" s="199" t="s">
        <v>199</v>
      </c>
      <c r="AU170" s="199" t="s">
        <v>81</v>
      </c>
      <c r="AY170" s="17" t="s">
        <v>132</v>
      </c>
      <c r="BE170" s="200">
        <f t="shared" si="4"/>
        <v>0</v>
      </c>
      <c r="BF170" s="200">
        <f t="shared" si="5"/>
        <v>0</v>
      </c>
      <c r="BG170" s="200">
        <f t="shared" si="6"/>
        <v>0</v>
      </c>
      <c r="BH170" s="200">
        <f t="shared" si="7"/>
        <v>0</v>
      </c>
      <c r="BI170" s="200">
        <f t="shared" si="8"/>
        <v>0</v>
      </c>
      <c r="BJ170" s="17" t="s">
        <v>79</v>
      </c>
      <c r="BK170" s="200">
        <f t="shared" si="9"/>
        <v>0</v>
      </c>
      <c r="BL170" s="17" t="s">
        <v>196</v>
      </c>
      <c r="BM170" s="199" t="s">
        <v>479</v>
      </c>
    </row>
    <row r="171" spans="1:65" s="2" customFormat="1" ht="24.2" customHeight="1">
      <c r="A171" s="34"/>
      <c r="B171" s="35"/>
      <c r="C171" s="187" t="s">
        <v>225</v>
      </c>
      <c r="D171" s="187" t="s">
        <v>135</v>
      </c>
      <c r="E171" s="188" t="s">
        <v>230</v>
      </c>
      <c r="F171" s="189" t="s">
        <v>231</v>
      </c>
      <c r="G171" s="190" t="s">
        <v>138</v>
      </c>
      <c r="H171" s="191">
        <v>1</v>
      </c>
      <c r="I171" s="192"/>
      <c r="J171" s="193">
        <f t="shared" si="0"/>
        <v>0</v>
      </c>
      <c r="K171" s="194"/>
      <c r="L171" s="39"/>
      <c r="M171" s="195" t="s">
        <v>0</v>
      </c>
      <c r="N171" s="196" t="s">
        <v>36</v>
      </c>
      <c r="O171" s="71"/>
      <c r="P171" s="197">
        <f t="shared" si="1"/>
        <v>0</v>
      </c>
      <c r="Q171" s="197">
        <v>4E-05</v>
      </c>
      <c r="R171" s="197">
        <f t="shared" si="2"/>
        <v>4E-05</v>
      </c>
      <c r="S171" s="197">
        <v>0</v>
      </c>
      <c r="T171" s="198">
        <f t="shared" si="3"/>
        <v>0</v>
      </c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R171" s="199" t="s">
        <v>196</v>
      </c>
      <c r="AT171" s="199" t="s">
        <v>135</v>
      </c>
      <c r="AU171" s="199" t="s">
        <v>81</v>
      </c>
      <c r="AY171" s="17" t="s">
        <v>132</v>
      </c>
      <c r="BE171" s="200">
        <f t="shared" si="4"/>
        <v>0</v>
      </c>
      <c r="BF171" s="200">
        <f t="shared" si="5"/>
        <v>0</v>
      </c>
      <c r="BG171" s="200">
        <f t="shared" si="6"/>
        <v>0</v>
      </c>
      <c r="BH171" s="200">
        <f t="shared" si="7"/>
        <v>0</v>
      </c>
      <c r="BI171" s="200">
        <f t="shared" si="8"/>
        <v>0</v>
      </c>
      <c r="BJ171" s="17" t="s">
        <v>79</v>
      </c>
      <c r="BK171" s="200">
        <f t="shared" si="9"/>
        <v>0</v>
      </c>
      <c r="BL171" s="17" t="s">
        <v>196</v>
      </c>
      <c r="BM171" s="199" t="s">
        <v>480</v>
      </c>
    </row>
    <row r="172" spans="1:65" s="2" customFormat="1" ht="16.5" customHeight="1">
      <c r="A172" s="34"/>
      <c r="B172" s="35"/>
      <c r="C172" s="234" t="s">
        <v>229</v>
      </c>
      <c r="D172" s="234" t="s">
        <v>199</v>
      </c>
      <c r="E172" s="235" t="s">
        <v>234</v>
      </c>
      <c r="F172" s="236" t="s">
        <v>235</v>
      </c>
      <c r="G172" s="237" t="s">
        <v>138</v>
      </c>
      <c r="H172" s="238">
        <v>1</v>
      </c>
      <c r="I172" s="239"/>
      <c r="J172" s="240">
        <f t="shared" si="0"/>
        <v>0</v>
      </c>
      <c r="K172" s="241"/>
      <c r="L172" s="242"/>
      <c r="M172" s="243" t="s">
        <v>0</v>
      </c>
      <c r="N172" s="244" t="s">
        <v>36</v>
      </c>
      <c r="O172" s="71"/>
      <c r="P172" s="197">
        <f t="shared" si="1"/>
        <v>0</v>
      </c>
      <c r="Q172" s="197">
        <v>0.00147</v>
      </c>
      <c r="R172" s="197">
        <f t="shared" si="2"/>
        <v>0.00147</v>
      </c>
      <c r="S172" s="197">
        <v>0</v>
      </c>
      <c r="T172" s="198">
        <f t="shared" si="3"/>
        <v>0</v>
      </c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R172" s="199" t="s">
        <v>202</v>
      </c>
      <c r="AT172" s="199" t="s">
        <v>199</v>
      </c>
      <c r="AU172" s="199" t="s">
        <v>81</v>
      </c>
      <c r="AY172" s="17" t="s">
        <v>132</v>
      </c>
      <c r="BE172" s="200">
        <f t="shared" si="4"/>
        <v>0</v>
      </c>
      <c r="BF172" s="200">
        <f t="shared" si="5"/>
        <v>0</v>
      </c>
      <c r="BG172" s="200">
        <f t="shared" si="6"/>
        <v>0</v>
      </c>
      <c r="BH172" s="200">
        <f t="shared" si="7"/>
        <v>0</v>
      </c>
      <c r="BI172" s="200">
        <f t="shared" si="8"/>
        <v>0</v>
      </c>
      <c r="BJ172" s="17" t="s">
        <v>79</v>
      </c>
      <c r="BK172" s="200">
        <f t="shared" si="9"/>
        <v>0</v>
      </c>
      <c r="BL172" s="17" t="s">
        <v>196</v>
      </c>
      <c r="BM172" s="199" t="s">
        <v>481</v>
      </c>
    </row>
    <row r="173" spans="1:65" s="2" customFormat="1" ht="24.2" customHeight="1">
      <c r="A173" s="34"/>
      <c r="B173" s="35"/>
      <c r="C173" s="187" t="s">
        <v>233</v>
      </c>
      <c r="D173" s="187" t="s">
        <v>135</v>
      </c>
      <c r="E173" s="188" t="s">
        <v>238</v>
      </c>
      <c r="F173" s="189" t="s">
        <v>239</v>
      </c>
      <c r="G173" s="190" t="s">
        <v>138</v>
      </c>
      <c r="H173" s="191">
        <v>1</v>
      </c>
      <c r="I173" s="192"/>
      <c r="J173" s="193">
        <f t="shared" si="0"/>
        <v>0</v>
      </c>
      <c r="K173" s="194"/>
      <c r="L173" s="39"/>
      <c r="M173" s="195" t="s">
        <v>0</v>
      </c>
      <c r="N173" s="196" t="s">
        <v>36</v>
      </c>
      <c r="O173" s="71"/>
      <c r="P173" s="197">
        <f t="shared" si="1"/>
        <v>0</v>
      </c>
      <c r="Q173" s="197">
        <v>0.00012</v>
      </c>
      <c r="R173" s="197">
        <f t="shared" si="2"/>
        <v>0.00012</v>
      </c>
      <c r="S173" s="197">
        <v>0</v>
      </c>
      <c r="T173" s="198">
        <f t="shared" si="3"/>
        <v>0</v>
      </c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R173" s="199" t="s">
        <v>196</v>
      </c>
      <c r="AT173" s="199" t="s">
        <v>135</v>
      </c>
      <c r="AU173" s="199" t="s">
        <v>81</v>
      </c>
      <c r="AY173" s="17" t="s">
        <v>132</v>
      </c>
      <c r="BE173" s="200">
        <f t="shared" si="4"/>
        <v>0</v>
      </c>
      <c r="BF173" s="200">
        <f t="shared" si="5"/>
        <v>0</v>
      </c>
      <c r="BG173" s="200">
        <f t="shared" si="6"/>
        <v>0</v>
      </c>
      <c r="BH173" s="200">
        <f t="shared" si="7"/>
        <v>0</v>
      </c>
      <c r="BI173" s="200">
        <f t="shared" si="8"/>
        <v>0</v>
      </c>
      <c r="BJ173" s="17" t="s">
        <v>79</v>
      </c>
      <c r="BK173" s="200">
        <f t="shared" si="9"/>
        <v>0</v>
      </c>
      <c r="BL173" s="17" t="s">
        <v>196</v>
      </c>
      <c r="BM173" s="199" t="s">
        <v>482</v>
      </c>
    </row>
    <row r="174" spans="1:65" s="2" customFormat="1" ht="16.5" customHeight="1">
      <c r="A174" s="34"/>
      <c r="B174" s="35"/>
      <c r="C174" s="234" t="s">
        <v>237</v>
      </c>
      <c r="D174" s="234" t="s">
        <v>199</v>
      </c>
      <c r="E174" s="235" t="s">
        <v>241</v>
      </c>
      <c r="F174" s="236" t="s">
        <v>242</v>
      </c>
      <c r="G174" s="237" t="s">
        <v>138</v>
      </c>
      <c r="H174" s="238">
        <v>1</v>
      </c>
      <c r="I174" s="239"/>
      <c r="J174" s="240">
        <f t="shared" si="0"/>
        <v>0</v>
      </c>
      <c r="K174" s="241"/>
      <c r="L174" s="242"/>
      <c r="M174" s="243" t="s">
        <v>0</v>
      </c>
      <c r="N174" s="244" t="s">
        <v>36</v>
      </c>
      <c r="O174" s="71"/>
      <c r="P174" s="197">
        <f t="shared" si="1"/>
        <v>0</v>
      </c>
      <c r="Q174" s="197">
        <v>0.0018</v>
      </c>
      <c r="R174" s="197">
        <f t="shared" si="2"/>
        <v>0.0018</v>
      </c>
      <c r="S174" s="197">
        <v>0</v>
      </c>
      <c r="T174" s="198">
        <f t="shared" si="3"/>
        <v>0</v>
      </c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R174" s="199" t="s">
        <v>202</v>
      </c>
      <c r="AT174" s="199" t="s">
        <v>199</v>
      </c>
      <c r="AU174" s="199" t="s">
        <v>81</v>
      </c>
      <c r="AY174" s="17" t="s">
        <v>132</v>
      </c>
      <c r="BE174" s="200">
        <f t="shared" si="4"/>
        <v>0</v>
      </c>
      <c r="BF174" s="200">
        <f t="shared" si="5"/>
        <v>0</v>
      </c>
      <c r="BG174" s="200">
        <f t="shared" si="6"/>
        <v>0</v>
      </c>
      <c r="BH174" s="200">
        <f t="shared" si="7"/>
        <v>0</v>
      </c>
      <c r="BI174" s="200">
        <f t="shared" si="8"/>
        <v>0</v>
      </c>
      <c r="BJ174" s="17" t="s">
        <v>79</v>
      </c>
      <c r="BK174" s="200">
        <f t="shared" si="9"/>
        <v>0</v>
      </c>
      <c r="BL174" s="17" t="s">
        <v>196</v>
      </c>
      <c r="BM174" s="199" t="s">
        <v>483</v>
      </c>
    </row>
    <row r="175" spans="1:65" s="2" customFormat="1" ht="16.5" customHeight="1">
      <c r="A175" s="34"/>
      <c r="B175" s="35"/>
      <c r="C175" s="234" t="s">
        <v>6</v>
      </c>
      <c r="D175" s="234" t="s">
        <v>199</v>
      </c>
      <c r="E175" s="235" t="s">
        <v>245</v>
      </c>
      <c r="F175" s="236" t="s">
        <v>246</v>
      </c>
      <c r="G175" s="237" t="s">
        <v>247</v>
      </c>
      <c r="H175" s="238">
        <v>1</v>
      </c>
      <c r="I175" s="239"/>
      <c r="J175" s="240">
        <f t="shared" si="0"/>
        <v>0</v>
      </c>
      <c r="K175" s="241"/>
      <c r="L175" s="242"/>
      <c r="M175" s="243" t="s">
        <v>0</v>
      </c>
      <c r="N175" s="244" t="s">
        <v>36</v>
      </c>
      <c r="O175" s="71"/>
      <c r="P175" s="197">
        <f t="shared" si="1"/>
        <v>0</v>
      </c>
      <c r="Q175" s="197">
        <v>0.00098</v>
      </c>
      <c r="R175" s="197">
        <f t="shared" si="2"/>
        <v>0.00098</v>
      </c>
      <c r="S175" s="197">
        <v>0</v>
      </c>
      <c r="T175" s="198">
        <f t="shared" si="3"/>
        <v>0</v>
      </c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R175" s="199" t="s">
        <v>202</v>
      </c>
      <c r="AT175" s="199" t="s">
        <v>199</v>
      </c>
      <c r="AU175" s="199" t="s">
        <v>81</v>
      </c>
      <c r="AY175" s="17" t="s">
        <v>132</v>
      </c>
      <c r="BE175" s="200">
        <f t="shared" si="4"/>
        <v>0</v>
      </c>
      <c r="BF175" s="200">
        <f t="shared" si="5"/>
        <v>0</v>
      </c>
      <c r="BG175" s="200">
        <f t="shared" si="6"/>
        <v>0</v>
      </c>
      <c r="BH175" s="200">
        <f t="shared" si="7"/>
        <v>0</v>
      </c>
      <c r="BI175" s="200">
        <f t="shared" si="8"/>
        <v>0</v>
      </c>
      <c r="BJ175" s="17" t="s">
        <v>79</v>
      </c>
      <c r="BK175" s="200">
        <f t="shared" si="9"/>
        <v>0</v>
      </c>
      <c r="BL175" s="17" t="s">
        <v>196</v>
      </c>
      <c r="BM175" s="199" t="s">
        <v>484</v>
      </c>
    </row>
    <row r="176" spans="1:65" s="2" customFormat="1" ht="24.2" customHeight="1">
      <c r="A176" s="34"/>
      <c r="B176" s="35"/>
      <c r="C176" s="187" t="s">
        <v>244</v>
      </c>
      <c r="D176" s="187" t="s">
        <v>135</v>
      </c>
      <c r="E176" s="188" t="s">
        <v>485</v>
      </c>
      <c r="F176" s="189" t="s">
        <v>486</v>
      </c>
      <c r="G176" s="190" t="s">
        <v>161</v>
      </c>
      <c r="H176" s="191">
        <v>0.006</v>
      </c>
      <c r="I176" s="192"/>
      <c r="J176" s="193">
        <f t="shared" si="0"/>
        <v>0</v>
      </c>
      <c r="K176" s="194"/>
      <c r="L176" s="39"/>
      <c r="M176" s="195" t="s">
        <v>0</v>
      </c>
      <c r="N176" s="196" t="s">
        <v>36</v>
      </c>
      <c r="O176" s="71"/>
      <c r="P176" s="197">
        <f t="shared" si="1"/>
        <v>0</v>
      </c>
      <c r="Q176" s="197">
        <v>0</v>
      </c>
      <c r="R176" s="197">
        <f t="shared" si="2"/>
        <v>0</v>
      </c>
      <c r="S176" s="197">
        <v>0</v>
      </c>
      <c r="T176" s="198">
        <f t="shared" si="3"/>
        <v>0</v>
      </c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R176" s="199" t="s">
        <v>196</v>
      </c>
      <c r="AT176" s="199" t="s">
        <v>135</v>
      </c>
      <c r="AU176" s="199" t="s">
        <v>81</v>
      </c>
      <c r="AY176" s="17" t="s">
        <v>132</v>
      </c>
      <c r="BE176" s="200">
        <f t="shared" si="4"/>
        <v>0</v>
      </c>
      <c r="BF176" s="200">
        <f t="shared" si="5"/>
        <v>0</v>
      </c>
      <c r="BG176" s="200">
        <f t="shared" si="6"/>
        <v>0</v>
      </c>
      <c r="BH176" s="200">
        <f t="shared" si="7"/>
        <v>0</v>
      </c>
      <c r="BI176" s="200">
        <f t="shared" si="8"/>
        <v>0</v>
      </c>
      <c r="BJ176" s="17" t="s">
        <v>79</v>
      </c>
      <c r="BK176" s="200">
        <f t="shared" si="9"/>
        <v>0</v>
      </c>
      <c r="BL176" s="17" t="s">
        <v>196</v>
      </c>
      <c r="BM176" s="199" t="s">
        <v>487</v>
      </c>
    </row>
    <row r="177" spans="1:65" s="2" customFormat="1" ht="24.2" customHeight="1">
      <c r="A177" s="34"/>
      <c r="B177" s="35"/>
      <c r="C177" s="187" t="s">
        <v>249</v>
      </c>
      <c r="D177" s="187" t="s">
        <v>135</v>
      </c>
      <c r="E177" s="188" t="s">
        <v>262</v>
      </c>
      <c r="F177" s="189" t="s">
        <v>263</v>
      </c>
      <c r="G177" s="190" t="s">
        <v>161</v>
      </c>
      <c r="H177" s="191">
        <v>0.006</v>
      </c>
      <c r="I177" s="192"/>
      <c r="J177" s="193">
        <f t="shared" si="0"/>
        <v>0</v>
      </c>
      <c r="K177" s="194"/>
      <c r="L177" s="39"/>
      <c r="M177" s="195" t="s">
        <v>0</v>
      </c>
      <c r="N177" s="196" t="s">
        <v>36</v>
      </c>
      <c r="O177" s="71"/>
      <c r="P177" s="197">
        <f t="shared" si="1"/>
        <v>0</v>
      </c>
      <c r="Q177" s="197">
        <v>0</v>
      </c>
      <c r="R177" s="197">
        <f t="shared" si="2"/>
        <v>0</v>
      </c>
      <c r="S177" s="197">
        <v>0</v>
      </c>
      <c r="T177" s="198">
        <f t="shared" si="3"/>
        <v>0</v>
      </c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R177" s="199" t="s">
        <v>196</v>
      </c>
      <c r="AT177" s="199" t="s">
        <v>135</v>
      </c>
      <c r="AU177" s="199" t="s">
        <v>81</v>
      </c>
      <c r="AY177" s="17" t="s">
        <v>132</v>
      </c>
      <c r="BE177" s="200">
        <f t="shared" si="4"/>
        <v>0</v>
      </c>
      <c r="BF177" s="200">
        <f t="shared" si="5"/>
        <v>0</v>
      </c>
      <c r="BG177" s="200">
        <f t="shared" si="6"/>
        <v>0</v>
      </c>
      <c r="BH177" s="200">
        <f t="shared" si="7"/>
        <v>0</v>
      </c>
      <c r="BI177" s="200">
        <f t="shared" si="8"/>
        <v>0</v>
      </c>
      <c r="BJ177" s="17" t="s">
        <v>79</v>
      </c>
      <c r="BK177" s="200">
        <f t="shared" si="9"/>
        <v>0</v>
      </c>
      <c r="BL177" s="17" t="s">
        <v>196</v>
      </c>
      <c r="BM177" s="199" t="s">
        <v>488</v>
      </c>
    </row>
    <row r="178" spans="1:65" s="2" customFormat="1" ht="24.2" customHeight="1">
      <c r="A178" s="34"/>
      <c r="B178" s="35"/>
      <c r="C178" s="187" t="s">
        <v>253</v>
      </c>
      <c r="D178" s="187" t="s">
        <v>135</v>
      </c>
      <c r="E178" s="188" t="s">
        <v>266</v>
      </c>
      <c r="F178" s="189" t="s">
        <v>267</v>
      </c>
      <c r="G178" s="190" t="s">
        <v>161</v>
      </c>
      <c r="H178" s="191">
        <v>0.006</v>
      </c>
      <c r="I178" s="192"/>
      <c r="J178" s="193">
        <f t="shared" si="0"/>
        <v>0</v>
      </c>
      <c r="K178" s="194"/>
      <c r="L178" s="39"/>
      <c r="M178" s="195" t="s">
        <v>0</v>
      </c>
      <c r="N178" s="196" t="s">
        <v>36</v>
      </c>
      <c r="O178" s="71"/>
      <c r="P178" s="197">
        <f t="shared" si="1"/>
        <v>0</v>
      </c>
      <c r="Q178" s="197">
        <v>0</v>
      </c>
      <c r="R178" s="197">
        <f t="shared" si="2"/>
        <v>0</v>
      </c>
      <c r="S178" s="197">
        <v>0</v>
      </c>
      <c r="T178" s="198">
        <f t="shared" si="3"/>
        <v>0</v>
      </c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R178" s="199" t="s">
        <v>196</v>
      </c>
      <c r="AT178" s="199" t="s">
        <v>135</v>
      </c>
      <c r="AU178" s="199" t="s">
        <v>81</v>
      </c>
      <c r="AY178" s="17" t="s">
        <v>132</v>
      </c>
      <c r="BE178" s="200">
        <f t="shared" si="4"/>
        <v>0</v>
      </c>
      <c r="BF178" s="200">
        <f t="shared" si="5"/>
        <v>0</v>
      </c>
      <c r="BG178" s="200">
        <f t="shared" si="6"/>
        <v>0</v>
      </c>
      <c r="BH178" s="200">
        <f t="shared" si="7"/>
        <v>0</v>
      </c>
      <c r="BI178" s="200">
        <f t="shared" si="8"/>
        <v>0</v>
      </c>
      <c r="BJ178" s="17" t="s">
        <v>79</v>
      </c>
      <c r="BK178" s="200">
        <f t="shared" si="9"/>
        <v>0</v>
      </c>
      <c r="BL178" s="17" t="s">
        <v>196</v>
      </c>
      <c r="BM178" s="199" t="s">
        <v>489</v>
      </c>
    </row>
    <row r="179" spans="2:63" s="12" customFormat="1" ht="22.9" customHeight="1">
      <c r="B179" s="171"/>
      <c r="C179" s="172"/>
      <c r="D179" s="173" t="s">
        <v>70</v>
      </c>
      <c r="E179" s="185" t="s">
        <v>269</v>
      </c>
      <c r="F179" s="185" t="s">
        <v>270</v>
      </c>
      <c r="G179" s="172"/>
      <c r="H179" s="172"/>
      <c r="I179" s="175"/>
      <c r="J179" s="186">
        <f>BK179</f>
        <v>0</v>
      </c>
      <c r="K179" s="172"/>
      <c r="L179" s="177"/>
      <c r="M179" s="178"/>
      <c r="N179" s="179"/>
      <c r="O179" s="179"/>
      <c r="P179" s="180">
        <f>SUM(P180:P184)</f>
        <v>0</v>
      </c>
      <c r="Q179" s="179"/>
      <c r="R179" s="180">
        <f>SUM(R180:R184)</f>
        <v>0.0003</v>
      </c>
      <c r="S179" s="179"/>
      <c r="T179" s="181">
        <f>SUM(T180:T184)</f>
        <v>5E-05</v>
      </c>
      <c r="AR179" s="182" t="s">
        <v>81</v>
      </c>
      <c r="AT179" s="183" t="s">
        <v>70</v>
      </c>
      <c r="AU179" s="183" t="s">
        <v>79</v>
      </c>
      <c r="AY179" s="182" t="s">
        <v>132</v>
      </c>
      <c r="BK179" s="184">
        <f>SUM(BK180:BK184)</f>
        <v>0</v>
      </c>
    </row>
    <row r="180" spans="1:65" s="2" customFormat="1" ht="16.5" customHeight="1">
      <c r="A180" s="34"/>
      <c r="B180" s="35"/>
      <c r="C180" s="187" t="s">
        <v>257</v>
      </c>
      <c r="D180" s="187" t="s">
        <v>135</v>
      </c>
      <c r="E180" s="188" t="s">
        <v>272</v>
      </c>
      <c r="F180" s="189" t="s">
        <v>273</v>
      </c>
      <c r="G180" s="190" t="s">
        <v>138</v>
      </c>
      <c r="H180" s="191">
        <v>1</v>
      </c>
      <c r="I180" s="192"/>
      <c r="J180" s="193">
        <f>ROUND(I180*H180,2)</f>
        <v>0</v>
      </c>
      <c r="K180" s="194"/>
      <c r="L180" s="39"/>
      <c r="M180" s="195" t="s">
        <v>0</v>
      </c>
      <c r="N180" s="196" t="s">
        <v>36</v>
      </c>
      <c r="O180" s="71"/>
      <c r="P180" s="197">
        <f>O180*H180</f>
        <v>0</v>
      </c>
      <c r="Q180" s="197">
        <v>0</v>
      </c>
      <c r="R180" s="197">
        <f>Q180*H180</f>
        <v>0</v>
      </c>
      <c r="S180" s="197">
        <v>0</v>
      </c>
      <c r="T180" s="198">
        <f>S180*H180</f>
        <v>0</v>
      </c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R180" s="199" t="s">
        <v>196</v>
      </c>
      <c r="AT180" s="199" t="s">
        <v>135</v>
      </c>
      <c r="AU180" s="199" t="s">
        <v>81</v>
      </c>
      <c r="AY180" s="17" t="s">
        <v>132</v>
      </c>
      <c r="BE180" s="200">
        <f>IF(N180="základní",J180,0)</f>
        <v>0</v>
      </c>
      <c r="BF180" s="200">
        <f>IF(N180="snížená",J180,0)</f>
        <v>0</v>
      </c>
      <c r="BG180" s="200">
        <f>IF(N180="zákl. přenesená",J180,0)</f>
        <v>0</v>
      </c>
      <c r="BH180" s="200">
        <f>IF(N180="sníž. přenesená",J180,0)</f>
        <v>0</v>
      </c>
      <c r="BI180" s="200">
        <f>IF(N180="nulová",J180,0)</f>
        <v>0</v>
      </c>
      <c r="BJ180" s="17" t="s">
        <v>79</v>
      </c>
      <c r="BK180" s="200">
        <f>ROUND(I180*H180,2)</f>
        <v>0</v>
      </c>
      <c r="BL180" s="17" t="s">
        <v>196</v>
      </c>
      <c r="BM180" s="199" t="s">
        <v>490</v>
      </c>
    </row>
    <row r="181" spans="2:51" s="13" customFormat="1" ht="11.25">
      <c r="B181" s="201"/>
      <c r="C181" s="202"/>
      <c r="D181" s="203" t="s">
        <v>147</v>
      </c>
      <c r="E181" s="204" t="s">
        <v>0</v>
      </c>
      <c r="F181" s="205" t="s">
        <v>151</v>
      </c>
      <c r="G181" s="202"/>
      <c r="H181" s="204" t="s">
        <v>0</v>
      </c>
      <c r="I181" s="206"/>
      <c r="J181" s="202"/>
      <c r="K181" s="202"/>
      <c r="L181" s="207"/>
      <c r="M181" s="208"/>
      <c r="N181" s="209"/>
      <c r="O181" s="209"/>
      <c r="P181" s="209"/>
      <c r="Q181" s="209"/>
      <c r="R181" s="209"/>
      <c r="S181" s="209"/>
      <c r="T181" s="210"/>
      <c r="AT181" s="211" t="s">
        <v>147</v>
      </c>
      <c r="AU181" s="211" t="s">
        <v>81</v>
      </c>
      <c r="AV181" s="13" t="s">
        <v>79</v>
      </c>
      <c r="AW181" s="13" t="s">
        <v>29</v>
      </c>
      <c r="AX181" s="13" t="s">
        <v>71</v>
      </c>
      <c r="AY181" s="211" t="s">
        <v>132</v>
      </c>
    </row>
    <row r="182" spans="2:51" s="14" customFormat="1" ht="11.25">
      <c r="B182" s="212"/>
      <c r="C182" s="213"/>
      <c r="D182" s="203" t="s">
        <v>147</v>
      </c>
      <c r="E182" s="214" t="s">
        <v>0</v>
      </c>
      <c r="F182" s="215" t="s">
        <v>79</v>
      </c>
      <c r="G182" s="213"/>
      <c r="H182" s="216">
        <v>1</v>
      </c>
      <c r="I182" s="217"/>
      <c r="J182" s="213"/>
      <c r="K182" s="213"/>
      <c r="L182" s="218"/>
      <c r="M182" s="219"/>
      <c r="N182" s="220"/>
      <c r="O182" s="220"/>
      <c r="P182" s="220"/>
      <c r="Q182" s="220"/>
      <c r="R182" s="220"/>
      <c r="S182" s="220"/>
      <c r="T182" s="221"/>
      <c r="AT182" s="222" t="s">
        <v>147</v>
      </c>
      <c r="AU182" s="222" t="s">
        <v>81</v>
      </c>
      <c r="AV182" s="14" t="s">
        <v>81</v>
      </c>
      <c r="AW182" s="14" t="s">
        <v>29</v>
      </c>
      <c r="AX182" s="14" t="s">
        <v>79</v>
      </c>
      <c r="AY182" s="222" t="s">
        <v>132</v>
      </c>
    </row>
    <row r="183" spans="1:65" s="2" customFormat="1" ht="16.5" customHeight="1">
      <c r="A183" s="34"/>
      <c r="B183" s="35"/>
      <c r="C183" s="234" t="s">
        <v>261</v>
      </c>
      <c r="D183" s="234" t="s">
        <v>199</v>
      </c>
      <c r="E183" s="235" t="s">
        <v>276</v>
      </c>
      <c r="F183" s="236" t="s">
        <v>277</v>
      </c>
      <c r="G183" s="237" t="s">
        <v>138</v>
      </c>
      <c r="H183" s="238">
        <v>1</v>
      </c>
      <c r="I183" s="239"/>
      <c r="J183" s="240">
        <f>ROUND(I183*H183,2)</f>
        <v>0</v>
      </c>
      <c r="K183" s="241"/>
      <c r="L183" s="242"/>
      <c r="M183" s="243" t="s">
        <v>0</v>
      </c>
      <c r="N183" s="244" t="s">
        <v>36</v>
      </c>
      <c r="O183" s="71"/>
      <c r="P183" s="197">
        <f>O183*H183</f>
        <v>0</v>
      </c>
      <c r="Q183" s="197">
        <v>0.0003</v>
      </c>
      <c r="R183" s="197">
        <f>Q183*H183</f>
        <v>0.0003</v>
      </c>
      <c r="S183" s="197">
        <v>0</v>
      </c>
      <c r="T183" s="198">
        <f>S183*H183</f>
        <v>0</v>
      </c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R183" s="199" t="s">
        <v>202</v>
      </c>
      <c r="AT183" s="199" t="s">
        <v>199</v>
      </c>
      <c r="AU183" s="199" t="s">
        <v>81</v>
      </c>
      <c r="AY183" s="17" t="s">
        <v>132</v>
      </c>
      <c r="BE183" s="200">
        <f>IF(N183="základní",J183,0)</f>
        <v>0</v>
      </c>
      <c r="BF183" s="200">
        <f>IF(N183="snížená",J183,0)</f>
        <v>0</v>
      </c>
      <c r="BG183" s="200">
        <f>IF(N183="zákl. přenesená",J183,0)</f>
        <v>0</v>
      </c>
      <c r="BH183" s="200">
        <f>IF(N183="sníž. přenesená",J183,0)</f>
        <v>0</v>
      </c>
      <c r="BI183" s="200">
        <f>IF(N183="nulová",J183,0)</f>
        <v>0</v>
      </c>
      <c r="BJ183" s="17" t="s">
        <v>79</v>
      </c>
      <c r="BK183" s="200">
        <f>ROUND(I183*H183,2)</f>
        <v>0</v>
      </c>
      <c r="BL183" s="17" t="s">
        <v>196</v>
      </c>
      <c r="BM183" s="199" t="s">
        <v>491</v>
      </c>
    </row>
    <row r="184" spans="1:65" s="2" customFormat="1" ht="21.75" customHeight="1">
      <c r="A184" s="34"/>
      <c r="B184" s="35"/>
      <c r="C184" s="187" t="s">
        <v>265</v>
      </c>
      <c r="D184" s="187" t="s">
        <v>135</v>
      </c>
      <c r="E184" s="188" t="s">
        <v>280</v>
      </c>
      <c r="F184" s="189" t="s">
        <v>281</v>
      </c>
      <c r="G184" s="190" t="s">
        <v>138</v>
      </c>
      <c r="H184" s="191">
        <v>1</v>
      </c>
      <c r="I184" s="192"/>
      <c r="J184" s="193">
        <f>ROUND(I184*H184,2)</f>
        <v>0</v>
      </c>
      <c r="K184" s="194"/>
      <c r="L184" s="39"/>
      <c r="M184" s="195" t="s">
        <v>0</v>
      </c>
      <c r="N184" s="196" t="s">
        <v>36</v>
      </c>
      <c r="O184" s="71"/>
      <c r="P184" s="197">
        <f>O184*H184</f>
        <v>0</v>
      </c>
      <c r="Q184" s="197">
        <v>0</v>
      </c>
      <c r="R184" s="197">
        <f>Q184*H184</f>
        <v>0</v>
      </c>
      <c r="S184" s="197">
        <v>5E-05</v>
      </c>
      <c r="T184" s="198">
        <f>S184*H184</f>
        <v>5E-05</v>
      </c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R184" s="199" t="s">
        <v>196</v>
      </c>
      <c r="AT184" s="199" t="s">
        <v>135</v>
      </c>
      <c r="AU184" s="199" t="s">
        <v>81</v>
      </c>
      <c r="AY184" s="17" t="s">
        <v>132</v>
      </c>
      <c r="BE184" s="200">
        <f>IF(N184="základní",J184,0)</f>
        <v>0</v>
      </c>
      <c r="BF184" s="200">
        <f>IF(N184="snížená",J184,0)</f>
        <v>0</v>
      </c>
      <c r="BG184" s="200">
        <f>IF(N184="zákl. přenesená",J184,0)</f>
        <v>0</v>
      </c>
      <c r="BH184" s="200">
        <f>IF(N184="sníž. přenesená",J184,0)</f>
        <v>0</v>
      </c>
      <c r="BI184" s="200">
        <f>IF(N184="nulová",J184,0)</f>
        <v>0</v>
      </c>
      <c r="BJ184" s="17" t="s">
        <v>79</v>
      </c>
      <c r="BK184" s="200">
        <f>ROUND(I184*H184,2)</f>
        <v>0</v>
      </c>
      <c r="BL184" s="17" t="s">
        <v>196</v>
      </c>
      <c r="BM184" s="199" t="s">
        <v>492</v>
      </c>
    </row>
    <row r="185" spans="2:63" s="12" customFormat="1" ht="22.9" customHeight="1">
      <c r="B185" s="171"/>
      <c r="C185" s="172"/>
      <c r="D185" s="173" t="s">
        <v>70</v>
      </c>
      <c r="E185" s="185" t="s">
        <v>493</v>
      </c>
      <c r="F185" s="185" t="s">
        <v>494</v>
      </c>
      <c r="G185" s="172"/>
      <c r="H185" s="172"/>
      <c r="I185" s="175"/>
      <c r="J185" s="186">
        <f>BK185</f>
        <v>0</v>
      </c>
      <c r="K185" s="172"/>
      <c r="L185" s="177"/>
      <c r="M185" s="178"/>
      <c r="N185" s="179"/>
      <c r="O185" s="179"/>
      <c r="P185" s="180">
        <f>SUM(P186:P203)</f>
        <v>0</v>
      </c>
      <c r="Q185" s="179"/>
      <c r="R185" s="180">
        <f>SUM(R186:R203)</f>
        <v>0.056249999999999994</v>
      </c>
      <c r="S185" s="179"/>
      <c r="T185" s="181">
        <f>SUM(T186:T203)</f>
        <v>0.0558</v>
      </c>
      <c r="AR185" s="182" t="s">
        <v>81</v>
      </c>
      <c r="AT185" s="183" t="s">
        <v>70</v>
      </c>
      <c r="AU185" s="183" t="s">
        <v>79</v>
      </c>
      <c r="AY185" s="182" t="s">
        <v>132</v>
      </c>
      <c r="BK185" s="184">
        <f>SUM(BK186:BK203)</f>
        <v>0</v>
      </c>
    </row>
    <row r="186" spans="1:65" s="2" customFormat="1" ht="24.2" customHeight="1">
      <c r="A186" s="34"/>
      <c r="B186" s="35"/>
      <c r="C186" s="187" t="s">
        <v>271</v>
      </c>
      <c r="D186" s="187" t="s">
        <v>135</v>
      </c>
      <c r="E186" s="188" t="s">
        <v>495</v>
      </c>
      <c r="F186" s="189" t="s">
        <v>496</v>
      </c>
      <c r="G186" s="190" t="s">
        <v>145</v>
      </c>
      <c r="H186" s="191">
        <v>20.16</v>
      </c>
      <c r="I186" s="192"/>
      <c r="J186" s="193">
        <f>ROUND(I186*H186,2)</f>
        <v>0</v>
      </c>
      <c r="K186" s="194"/>
      <c r="L186" s="39"/>
      <c r="M186" s="195" t="s">
        <v>0</v>
      </c>
      <c r="N186" s="196" t="s">
        <v>36</v>
      </c>
      <c r="O186" s="71"/>
      <c r="P186" s="197">
        <f>O186*H186</f>
        <v>0</v>
      </c>
      <c r="Q186" s="197">
        <v>0</v>
      </c>
      <c r="R186" s="197">
        <f>Q186*H186</f>
        <v>0</v>
      </c>
      <c r="S186" s="197">
        <v>0</v>
      </c>
      <c r="T186" s="198">
        <f>S186*H186</f>
        <v>0</v>
      </c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R186" s="199" t="s">
        <v>196</v>
      </c>
      <c r="AT186" s="199" t="s">
        <v>135</v>
      </c>
      <c r="AU186" s="199" t="s">
        <v>81</v>
      </c>
      <c r="AY186" s="17" t="s">
        <v>132</v>
      </c>
      <c r="BE186" s="200">
        <f>IF(N186="základní",J186,0)</f>
        <v>0</v>
      </c>
      <c r="BF186" s="200">
        <f>IF(N186="snížená",J186,0)</f>
        <v>0</v>
      </c>
      <c r="BG186" s="200">
        <f>IF(N186="zákl. přenesená",J186,0)</f>
        <v>0</v>
      </c>
      <c r="BH186" s="200">
        <f>IF(N186="sníž. přenesená",J186,0)</f>
        <v>0</v>
      </c>
      <c r="BI186" s="200">
        <f>IF(N186="nulová",J186,0)</f>
        <v>0</v>
      </c>
      <c r="BJ186" s="17" t="s">
        <v>79</v>
      </c>
      <c r="BK186" s="200">
        <f>ROUND(I186*H186,2)</f>
        <v>0</v>
      </c>
      <c r="BL186" s="17" t="s">
        <v>196</v>
      </c>
      <c r="BM186" s="199" t="s">
        <v>497</v>
      </c>
    </row>
    <row r="187" spans="1:65" s="2" customFormat="1" ht="16.5" customHeight="1">
      <c r="A187" s="34"/>
      <c r="B187" s="35"/>
      <c r="C187" s="187" t="s">
        <v>275</v>
      </c>
      <c r="D187" s="187" t="s">
        <v>135</v>
      </c>
      <c r="E187" s="188" t="s">
        <v>498</v>
      </c>
      <c r="F187" s="189" t="s">
        <v>499</v>
      </c>
      <c r="G187" s="190" t="s">
        <v>145</v>
      </c>
      <c r="H187" s="191">
        <v>20.16</v>
      </c>
      <c r="I187" s="192"/>
      <c r="J187" s="193">
        <f>ROUND(I187*H187,2)</f>
        <v>0</v>
      </c>
      <c r="K187" s="194"/>
      <c r="L187" s="39"/>
      <c r="M187" s="195" t="s">
        <v>0</v>
      </c>
      <c r="N187" s="196" t="s">
        <v>36</v>
      </c>
      <c r="O187" s="71"/>
      <c r="P187" s="197">
        <f>O187*H187</f>
        <v>0</v>
      </c>
      <c r="Q187" s="197">
        <v>0</v>
      </c>
      <c r="R187" s="197">
        <f>Q187*H187</f>
        <v>0</v>
      </c>
      <c r="S187" s="197">
        <v>0</v>
      </c>
      <c r="T187" s="198">
        <f>S187*H187</f>
        <v>0</v>
      </c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R187" s="199" t="s">
        <v>196</v>
      </c>
      <c r="AT187" s="199" t="s">
        <v>135</v>
      </c>
      <c r="AU187" s="199" t="s">
        <v>81</v>
      </c>
      <c r="AY187" s="17" t="s">
        <v>132</v>
      </c>
      <c r="BE187" s="200">
        <f>IF(N187="základní",J187,0)</f>
        <v>0</v>
      </c>
      <c r="BF187" s="200">
        <f>IF(N187="snížená",J187,0)</f>
        <v>0</v>
      </c>
      <c r="BG187" s="200">
        <f>IF(N187="zákl. přenesená",J187,0)</f>
        <v>0</v>
      </c>
      <c r="BH187" s="200">
        <f>IF(N187="sníž. přenesená",J187,0)</f>
        <v>0</v>
      </c>
      <c r="BI187" s="200">
        <f>IF(N187="nulová",J187,0)</f>
        <v>0</v>
      </c>
      <c r="BJ187" s="17" t="s">
        <v>79</v>
      </c>
      <c r="BK187" s="200">
        <f>ROUND(I187*H187,2)</f>
        <v>0</v>
      </c>
      <c r="BL187" s="17" t="s">
        <v>196</v>
      </c>
      <c r="BM187" s="199" t="s">
        <v>500</v>
      </c>
    </row>
    <row r="188" spans="1:65" s="2" customFormat="1" ht="24.2" customHeight="1">
      <c r="A188" s="34"/>
      <c r="B188" s="35"/>
      <c r="C188" s="187" t="s">
        <v>279</v>
      </c>
      <c r="D188" s="187" t="s">
        <v>135</v>
      </c>
      <c r="E188" s="188" t="s">
        <v>501</v>
      </c>
      <c r="F188" s="189" t="s">
        <v>502</v>
      </c>
      <c r="G188" s="190" t="s">
        <v>145</v>
      </c>
      <c r="H188" s="191">
        <v>20.16</v>
      </c>
      <c r="I188" s="192"/>
      <c r="J188" s="193">
        <f>ROUND(I188*H188,2)</f>
        <v>0</v>
      </c>
      <c r="K188" s="194"/>
      <c r="L188" s="39"/>
      <c r="M188" s="195" t="s">
        <v>0</v>
      </c>
      <c r="N188" s="196" t="s">
        <v>36</v>
      </c>
      <c r="O188" s="71"/>
      <c r="P188" s="197">
        <f>O188*H188</f>
        <v>0</v>
      </c>
      <c r="Q188" s="197">
        <v>0</v>
      </c>
      <c r="R188" s="197">
        <f>Q188*H188</f>
        <v>0</v>
      </c>
      <c r="S188" s="197">
        <v>0</v>
      </c>
      <c r="T188" s="198">
        <f>S188*H188</f>
        <v>0</v>
      </c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R188" s="199" t="s">
        <v>139</v>
      </c>
      <c r="AT188" s="199" t="s">
        <v>135</v>
      </c>
      <c r="AU188" s="199" t="s">
        <v>81</v>
      </c>
      <c r="AY188" s="17" t="s">
        <v>132</v>
      </c>
      <c r="BE188" s="200">
        <f>IF(N188="základní",J188,0)</f>
        <v>0</v>
      </c>
      <c r="BF188" s="200">
        <f>IF(N188="snížená",J188,0)</f>
        <v>0</v>
      </c>
      <c r="BG188" s="200">
        <f>IF(N188="zákl. přenesená",J188,0)</f>
        <v>0</v>
      </c>
      <c r="BH188" s="200">
        <f>IF(N188="sníž. přenesená",J188,0)</f>
        <v>0</v>
      </c>
      <c r="BI188" s="200">
        <f>IF(N188="nulová",J188,0)</f>
        <v>0</v>
      </c>
      <c r="BJ188" s="17" t="s">
        <v>79</v>
      </c>
      <c r="BK188" s="200">
        <f>ROUND(I188*H188,2)</f>
        <v>0</v>
      </c>
      <c r="BL188" s="17" t="s">
        <v>139</v>
      </c>
      <c r="BM188" s="199" t="s">
        <v>503</v>
      </c>
    </row>
    <row r="189" spans="1:65" s="2" customFormat="1" ht="24.2" customHeight="1">
      <c r="A189" s="34"/>
      <c r="B189" s="35"/>
      <c r="C189" s="187" t="s">
        <v>285</v>
      </c>
      <c r="D189" s="187" t="s">
        <v>135</v>
      </c>
      <c r="E189" s="188" t="s">
        <v>504</v>
      </c>
      <c r="F189" s="189" t="s">
        <v>505</v>
      </c>
      <c r="G189" s="190" t="s">
        <v>145</v>
      </c>
      <c r="H189" s="191">
        <v>20.16</v>
      </c>
      <c r="I189" s="192"/>
      <c r="J189" s="193">
        <f>ROUND(I189*H189,2)</f>
        <v>0</v>
      </c>
      <c r="K189" s="194"/>
      <c r="L189" s="39"/>
      <c r="M189" s="195" t="s">
        <v>0</v>
      </c>
      <c r="N189" s="196" t="s">
        <v>36</v>
      </c>
      <c r="O189" s="71"/>
      <c r="P189" s="197">
        <f>O189*H189</f>
        <v>0</v>
      </c>
      <c r="Q189" s="197">
        <v>0</v>
      </c>
      <c r="R189" s="197">
        <f>Q189*H189</f>
        <v>0</v>
      </c>
      <c r="S189" s="197">
        <v>0.0025</v>
      </c>
      <c r="T189" s="198">
        <f>S189*H189</f>
        <v>0.0504</v>
      </c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R189" s="199" t="s">
        <v>196</v>
      </c>
      <c r="AT189" s="199" t="s">
        <v>135</v>
      </c>
      <c r="AU189" s="199" t="s">
        <v>81</v>
      </c>
      <c r="AY189" s="17" t="s">
        <v>132</v>
      </c>
      <c r="BE189" s="200">
        <f>IF(N189="základní",J189,0)</f>
        <v>0</v>
      </c>
      <c r="BF189" s="200">
        <f>IF(N189="snížená",J189,0)</f>
        <v>0</v>
      </c>
      <c r="BG189" s="200">
        <f>IF(N189="zákl. přenesená",J189,0)</f>
        <v>0</v>
      </c>
      <c r="BH189" s="200">
        <f>IF(N189="sníž. přenesená",J189,0)</f>
        <v>0</v>
      </c>
      <c r="BI189" s="200">
        <f>IF(N189="nulová",J189,0)</f>
        <v>0</v>
      </c>
      <c r="BJ189" s="17" t="s">
        <v>79</v>
      </c>
      <c r="BK189" s="200">
        <f>ROUND(I189*H189,2)</f>
        <v>0</v>
      </c>
      <c r="BL189" s="17" t="s">
        <v>196</v>
      </c>
      <c r="BM189" s="199" t="s">
        <v>506</v>
      </c>
    </row>
    <row r="190" spans="2:51" s="13" customFormat="1" ht="11.25">
      <c r="B190" s="201"/>
      <c r="C190" s="202"/>
      <c r="D190" s="203" t="s">
        <v>147</v>
      </c>
      <c r="E190" s="204" t="s">
        <v>0</v>
      </c>
      <c r="F190" s="205" t="s">
        <v>153</v>
      </c>
      <c r="G190" s="202"/>
      <c r="H190" s="204" t="s">
        <v>0</v>
      </c>
      <c r="I190" s="206"/>
      <c r="J190" s="202"/>
      <c r="K190" s="202"/>
      <c r="L190" s="207"/>
      <c r="M190" s="208"/>
      <c r="N190" s="209"/>
      <c r="O190" s="209"/>
      <c r="P190" s="209"/>
      <c r="Q190" s="209"/>
      <c r="R190" s="209"/>
      <c r="S190" s="209"/>
      <c r="T190" s="210"/>
      <c r="AT190" s="211" t="s">
        <v>147</v>
      </c>
      <c r="AU190" s="211" t="s">
        <v>81</v>
      </c>
      <c r="AV190" s="13" t="s">
        <v>79</v>
      </c>
      <c r="AW190" s="13" t="s">
        <v>29</v>
      </c>
      <c r="AX190" s="13" t="s">
        <v>71</v>
      </c>
      <c r="AY190" s="211" t="s">
        <v>132</v>
      </c>
    </row>
    <row r="191" spans="2:51" s="14" customFormat="1" ht="11.25">
      <c r="B191" s="212"/>
      <c r="C191" s="213"/>
      <c r="D191" s="203" t="s">
        <v>147</v>
      </c>
      <c r="E191" s="214" t="s">
        <v>0</v>
      </c>
      <c r="F191" s="215" t="s">
        <v>154</v>
      </c>
      <c r="G191" s="213"/>
      <c r="H191" s="216">
        <v>20.16</v>
      </c>
      <c r="I191" s="217"/>
      <c r="J191" s="213"/>
      <c r="K191" s="213"/>
      <c r="L191" s="218"/>
      <c r="M191" s="219"/>
      <c r="N191" s="220"/>
      <c r="O191" s="220"/>
      <c r="P191" s="220"/>
      <c r="Q191" s="220"/>
      <c r="R191" s="220"/>
      <c r="S191" s="220"/>
      <c r="T191" s="221"/>
      <c r="AT191" s="222" t="s">
        <v>147</v>
      </c>
      <c r="AU191" s="222" t="s">
        <v>81</v>
      </c>
      <c r="AV191" s="14" t="s">
        <v>81</v>
      </c>
      <c r="AW191" s="14" t="s">
        <v>29</v>
      </c>
      <c r="AX191" s="14" t="s">
        <v>79</v>
      </c>
      <c r="AY191" s="222" t="s">
        <v>132</v>
      </c>
    </row>
    <row r="192" spans="1:65" s="2" customFormat="1" ht="16.5" customHeight="1">
      <c r="A192" s="34"/>
      <c r="B192" s="35"/>
      <c r="C192" s="187" t="s">
        <v>202</v>
      </c>
      <c r="D192" s="187" t="s">
        <v>135</v>
      </c>
      <c r="E192" s="188" t="s">
        <v>507</v>
      </c>
      <c r="F192" s="189" t="s">
        <v>508</v>
      </c>
      <c r="G192" s="190" t="s">
        <v>145</v>
      </c>
      <c r="H192" s="191">
        <v>20.16</v>
      </c>
      <c r="I192" s="192"/>
      <c r="J192" s="193">
        <f>ROUND(I192*H192,2)</f>
        <v>0</v>
      </c>
      <c r="K192" s="194"/>
      <c r="L192" s="39"/>
      <c r="M192" s="195" t="s">
        <v>0</v>
      </c>
      <c r="N192" s="196" t="s">
        <v>36</v>
      </c>
      <c r="O192" s="71"/>
      <c r="P192" s="197">
        <f>O192*H192</f>
        <v>0</v>
      </c>
      <c r="Q192" s="197">
        <v>0.0003</v>
      </c>
      <c r="R192" s="197">
        <f>Q192*H192</f>
        <v>0.0060479999999999996</v>
      </c>
      <c r="S192" s="197">
        <v>0</v>
      </c>
      <c r="T192" s="198">
        <f>S192*H192</f>
        <v>0</v>
      </c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R192" s="199" t="s">
        <v>196</v>
      </c>
      <c r="AT192" s="199" t="s">
        <v>135</v>
      </c>
      <c r="AU192" s="199" t="s">
        <v>81</v>
      </c>
      <c r="AY192" s="17" t="s">
        <v>132</v>
      </c>
      <c r="BE192" s="200">
        <f>IF(N192="základní",J192,0)</f>
        <v>0</v>
      </c>
      <c r="BF192" s="200">
        <f>IF(N192="snížená",J192,0)</f>
        <v>0</v>
      </c>
      <c r="BG192" s="200">
        <f>IF(N192="zákl. přenesená",J192,0)</f>
        <v>0</v>
      </c>
      <c r="BH192" s="200">
        <f>IF(N192="sníž. přenesená",J192,0)</f>
        <v>0</v>
      </c>
      <c r="BI192" s="200">
        <f>IF(N192="nulová",J192,0)</f>
        <v>0</v>
      </c>
      <c r="BJ192" s="17" t="s">
        <v>79</v>
      </c>
      <c r="BK192" s="200">
        <f>ROUND(I192*H192,2)</f>
        <v>0</v>
      </c>
      <c r="BL192" s="17" t="s">
        <v>196</v>
      </c>
      <c r="BM192" s="199" t="s">
        <v>509</v>
      </c>
    </row>
    <row r="193" spans="1:65" s="2" customFormat="1" ht="44.25" customHeight="1">
      <c r="A193" s="34"/>
      <c r="B193" s="35"/>
      <c r="C193" s="234" t="s">
        <v>292</v>
      </c>
      <c r="D193" s="234" t="s">
        <v>199</v>
      </c>
      <c r="E193" s="235" t="s">
        <v>510</v>
      </c>
      <c r="F193" s="236" t="s">
        <v>511</v>
      </c>
      <c r="G193" s="237" t="s">
        <v>145</v>
      </c>
      <c r="H193" s="238">
        <v>22.176</v>
      </c>
      <c r="I193" s="239"/>
      <c r="J193" s="240">
        <f>ROUND(I193*H193,2)</f>
        <v>0</v>
      </c>
      <c r="K193" s="241"/>
      <c r="L193" s="242"/>
      <c r="M193" s="243" t="s">
        <v>0</v>
      </c>
      <c r="N193" s="244" t="s">
        <v>36</v>
      </c>
      <c r="O193" s="71"/>
      <c r="P193" s="197">
        <f>O193*H193</f>
        <v>0</v>
      </c>
      <c r="Q193" s="197">
        <v>0.002</v>
      </c>
      <c r="R193" s="197">
        <f>Q193*H193</f>
        <v>0.044351999999999996</v>
      </c>
      <c r="S193" s="197">
        <v>0</v>
      </c>
      <c r="T193" s="198">
        <f>S193*H193</f>
        <v>0</v>
      </c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R193" s="199" t="s">
        <v>202</v>
      </c>
      <c r="AT193" s="199" t="s">
        <v>199</v>
      </c>
      <c r="AU193" s="199" t="s">
        <v>81</v>
      </c>
      <c r="AY193" s="17" t="s">
        <v>132</v>
      </c>
      <c r="BE193" s="200">
        <f>IF(N193="základní",J193,0)</f>
        <v>0</v>
      </c>
      <c r="BF193" s="200">
        <f>IF(N193="snížená",J193,0)</f>
        <v>0</v>
      </c>
      <c r="BG193" s="200">
        <f>IF(N193="zákl. přenesená",J193,0)</f>
        <v>0</v>
      </c>
      <c r="BH193" s="200">
        <f>IF(N193="sníž. přenesená",J193,0)</f>
        <v>0</v>
      </c>
      <c r="BI193" s="200">
        <f>IF(N193="nulová",J193,0)</f>
        <v>0</v>
      </c>
      <c r="BJ193" s="17" t="s">
        <v>79</v>
      </c>
      <c r="BK193" s="200">
        <f>ROUND(I193*H193,2)</f>
        <v>0</v>
      </c>
      <c r="BL193" s="17" t="s">
        <v>196</v>
      </c>
      <c r="BM193" s="199" t="s">
        <v>512</v>
      </c>
    </row>
    <row r="194" spans="2:51" s="14" customFormat="1" ht="11.25">
      <c r="B194" s="212"/>
      <c r="C194" s="213"/>
      <c r="D194" s="203" t="s">
        <v>147</v>
      </c>
      <c r="E194" s="213"/>
      <c r="F194" s="215" t="s">
        <v>513</v>
      </c>
      <c r="G194" s="213"/>
      <c r="H194" s="216">
        <v>22.176</v>
      </c>
      <c r="I194" s="217"/>
      <c r="J194" s="213"/>
      <c r="K194" s="213"/>
      <c r="L194" s="218"/>
      <c r="M194" s="219"/>
      <c r="N194" s="220"/>
      <c r="O194" s="220"/>
      <c r="P194" s="220"/>
      <c r="Q194" s="220"/>
      <c r="R194" s="220"/>
      <c r="S194" s="220"/>
      <c r="T194" s="221"/>
      <c r="AT194" s="222" t="s">
        <v>147</v>
      </c>
      <c r="AU194" s="222" t="s">
        <v>81</v>
      </c>
      <c r="AV194" s="14" t="s">
        <v>81</v>
      </c>
      <c r="AW194" s="14" t="s">
        <v>3</v>
      </c>
      <c r="AX194" s="14" t="s">
        <v>79</v>
      </c>
      <c r="AY194" s="222" t="s">
        <v>132</v>
      </c>
    </row>
    <row r="195" spans="1:65" s="2" customFormat="1" ht="24.2" customHeight="1">
      <c r="A195" s="34"/>
      <c r="B195" s="35"/>
      <c r="C195" s="187" t="s">
        <v>296</v>
      </c>
      <c r="D195" s="187" t="s">
        <v>135</v>
      </c>
      <c r="E195" s="188" t="s">
        <v>514</v>
      </c>
      <c r="F195" s="189" t="s">
        <v>515</v>
      </c>
      <c r="G195" s="190" t="s">
        <v>357</v>
      </c>
      <c r="H195" s="191">
        <v>5</v>
      </c>
      <c r="I195" s="192"/>
      <c r="J195" s="193">
        <f>ROUND(I195*H195,2)</f>
        <v>0</v>
      </c>
      <c r="K195" s="194"/>
      <c r="L195" s="39"/>
      <c r="M195" s="195" t="s">
        <v>0</v>
      </c>
      <c r="N195" s="196" t="s">
        <v>36</v>
      </c>
      <c r="O195" s="71"/>
      <c r="P195" s="197">
        <f>O195*H195</f>
        <v>0</v>
      </c>
      <c r="Q195" s="197">
        <v>0</v>
      </c>
      <c r="R195" s="197">
        <f>Q195*H195</f>
        <v>0</v>
      </c>
      <c r="S195" s="197">
        <v>0</v>
      </c>
      <c r="T195" s="198">
        <f>S195*H195</f>
        <v>0</v>
      </c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R195" s="199" t="s">
        <v>196</v>
      </c>
      <c r="AT195" s="199" t="s">
        <v>135</v>
      </c>
      <c r="AU195" s="199" t="s">
        <v>81</v>
      </c>
      <c r="AY195" s="17" t="s">
        <v>132</v>
      </c>
      <c r="BE195" s="200">
        <f>IF(N195="základní",J195,0)</f>
        <v>0</v>
      </c>
      <c r="BF195" s="200">
        <f>IF(N195="snížená",J195,0)</f>
        <v>0</v>
      </c>
      <c r="BG195" s="200">
        <f>IF(N195="zákl. přenesená",J195,0)</f>
        <v>0</v>
      </c>
      <c r="BH195" s="200">
        <f>IF(N195="sníž. přenesená",J195,0)</f>
        <v>0</v>
      </c>
      <c r="BI195" s="200">
        <f>IF(N195="nulová",J195,0)</f>
        <v>0</v>
      </c>
      <c r="BJ195" s="17" t="s">
        <v>79</v>
      </c>
      <c r="BK195" s="200">
        <f>ROUND(I195*H195,2)</f>
        <v>0</v>
      </c>
      <c r="BL195" s="17" t="s">
        <v>196</v>
      </c>
      <c r="BM195" s="199" t="s">
        <v>516</v>
      </c>
    </row>
    <row r="196" spans="1:65" s="2" customFormat="1" ht="21.75" customHeight="1">
      <c r="A196" s="34"/>
      <c r="B196" s="35"/>
      <c r="C196" s="187" t="s">
        <v>300</v>
      </c>
      <c r="D196" s="187" t="s">
        <v>135</v>
      </c>
      <c r="E196" s="188" t="s">
        <v>517</v>
      </c>
      <c r="F196" s="189" t="s">
        <v>518</v>
      </c>
      <c r="G196" s="190" t="s">
        <v>357</v>
      </c>
      <c r="H196" s="191">
        <v>18</v>
      </c>
      <c r="I196" s="192"/>
      <c r="J196" s="193">
        <f>ROUND(I196*H196,2)</f>
        <v>0</v>
      </c>
      <c r="K196" s="194"/>
      <c r="L196" s="39"/>
      <c r="M196" s="195" t="s">
        <v>0</v>
      </c>
      <c r="N196" s="196" t="s">
        <v>36</v>
      </c>
      <c r="O196" s="71"/>
      <c r="P196" s="197">
        <f>O196*H196</f>
        <v>0</v>
      </c>
      <c r="Q196" s="197">
        <v>0</v>
      </c>
      <c r="R196" s="197">
        <f>Q196*H196</f>
        <v>0</v>
      </c>
      <c r="S196" s="197">
        <v>0.0003</v>
      </c>
      <c r="T196" s="198">
        <f>S196*H196</f>
        <v>0.005399999999999999</v>
      </c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R196" s="199" t="s">
        <v>196</v>
      </c>
      <c r="AT196" s="199" t="s">
        <v>135</v>
      </c>
      <c r="AU196" s="199" t="s">
        <v>81</v>
      </c>
      <c r="AY196" s="17" t="s">
        <v>132</v>
      </c>
      <c r="BE196" s="200">
        <f>IF(N196="základní",J196,0)</f>
        <v>0</v>
      </c>
      <c r="BF196" s="200">
        <f>IF(N196="snížená",J196,0)</f>
        <v>0</v>
      </c>
      <c r="BG196" s="200">
        <f>IF(N196="zákl. přenesená",J196,0)</f>
        <v>0</v>
      </c>
      <c r="BH196" s="200">
        <f>IF(N196="sníž. přenesená",J196,0)</f>
        <v>0</v>
      </c>
      <c r="BI196" s="200">
        <f>IF(N196="nulová",J196,0)</f>
        <v>0</v>
      </c>
      <c r="BJ196" s="17" t="s">
        <v>79</v>
      </c>
      <c r="BK196" s="200">
        <f>ROUND(I196*H196,2)</f>
        <v>0</v>
      </c>
      <c r="BL196" s="17" t="s">
        <v>196</v>
      </c>
      <c r="BM196" s="199" t="s">
        <v>519</v>
      </c>
    </row>
    <row r="197" spans="2:51" s="14" customFormat="1" ht="11.25">
      <c r="B197" s="212"/>
      <c r="C197" s="213"/>
      <c r="D197" s="203" t="s">
        <v>147</v>
      </c>
      <c r="E197" s="214" t="s">
        <v>0</v>
      </c>
      <c r="F197" s="215" t="s">
        <v>520</v>
      </c>
      <c r="G197" s="213"/>
      <c r="H197" s="216">
        <v>18</v>
      </c>
      <c r="I197" s="217"/>
      <c r="J197" s="213"/>
      <c r="K197" s="213"/>
      <c r="L197" s="218"/>
      <c r="M197" s="219"/>
      <c r="N197" s="220"/>
      <c r="O197" s="220"/>
      <c r="P197" s="220"/>
      <c r="Q197" s="220"/>
      <c r="R197" s="220"/>
      <c r="S197" s="220"/>
      <c r="T197" s="221"/>
      <c r="AT197" s="222" t="s">
        <v>147</v>
      </c>
      <c r="AU197" s="222" t="s">
        <v>81</v>
      </c>
      <c r="AV197" s="14" t="s">
        <v>81</v>
      </c>
      <c r="AW197" s="14" t="s">
        <v>29</v>
      </c>
      <c r="AX197" s="14" t="s">
        <v>79</v>
      </c>
      <c r="AY197" s="222" t="s">
        <v>132</v>
      </c>
    </row>
    <row r="198" spans="1:65" s="2" customFormat="1" ht="16.5" customHeight="1">
      <c r="A198" s="34"/>
      <c r="B198" s="35"/>
      <c r="C198" s="187" t="s">
        <v>304</v>
      </c>
      <c r="D198" s="187" t="s">
        <v>135</v>
      </c>
      <c r="E198" s="188" t="s">
        <v>366</v>
      </c>
      <c r="F198" s="189" t="s">
        <v>367</v>
      </c>
      <c r="G198" s="190" t="s">
        <v>357</v>
      </c>
      <c r="H198" s="191">
        <v>18</v>
      </c>
      <c r="I198" s="192"/>
      <c r="J198" s="193">
        <f>ROUND(I198*H198,2)</f>
        <v>0</v>
      </c>
      <c r="K198" s="194"/>
      <c r="L198" s="39"/>
      <c r="M198" s="195" t="s">
        <v>0</v>
      </c>
      <c r="N198" s="196" t="s">
        <v>36</v>
      </c>
      <c r="O198" s="71"/>
      <c r="P198" s="197">
        <f>O198*H198</f>
        <v>0</v>
      </c>
      <c r="Q198" s="197">
        <v>1E-05</v>
      </c>
      <c r="R198" s="197">
        <f>Q198*H198</f>
        <v>0.00018</v>
      </c>
      <c r="S198" s="197">
        <v>0</v>
      </c>
      <c r="T198" s="198">
        <f>S198*H198</f>
        <v>0</v>
      </c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R198" s="199" t="s">
        <v>196</v>
      </c>
      <c r="AT198" s="199" t="s">
        <v>135</v>
      </c>
      <c r="AU198" s="199" t="s">
        <v>81</v>
      </c>
      <c r="AY198" s="17" t="s">
        <v>132</v>
      </c>
      <c r="BE198" s="200">
        <f>IF(N198="základní",J198,0)</f>
        <v>0</v>
      </c>
      <c r="BF198" s="200">
        <f>IF(N198="snížená",J198,0)</f>
        <v>0</v>
      </c>
      <c r="BG198" s="200">
        <f>IF(N198="zákl. přenesená",J198,0)</f>
        <v>0</v>
      </c>
      <c r="BH198" s="200">
        <f>IF(N198="sníž. přenesená",J198,0)</f>
        <v>0</v>
      </c>
      <c r="BI198" s="200">
        <f>IF(N198="nulová",J198,0)</f>
        <v>0</v>
      </c>
      <c r="BJ198" s="17" t="s">
        <v>79</v>
      </c>
      <c r="BK198" s="200">
        <f>ROUND(I198*H198,2)</f>
        <v>0</v>
      </c>
      <c r="BL198" s="17" t="s">
        <v>196</v>
      </c>
      <c r="BM198" s="199" t="s">
        <v>521</v>
      </c>
    </row>
    <row r="199" spans="1:65" s="2" customFormat="1" ht="16.5" customHeight="1">
      <c r="A199" s="34"/>
      <c r="B199" s="35"/>
      <c r="C199" s="234" t="s">
        <v>308</v>
      </c>
      <c r="D199" s="234" t="s">
        <v>199</v>
      </c>
      <c r="E199" s="235" t="s">
        <v>371</v>
      </c>
      <c r="F199" s="236" t="s">
        <v>372</v>
      </c>
      <c r="G199" s="237" t="s">
        <v>357</v>
      </c>
      <c r="H199" s="238">
        <v>18.9</v>
      </c>
      <c r="I199" s="239"/>
      <c r="J199" s="240">
        <f>ROUND(I199*H199,2)</f>
        <v>0</v>
      </c>
      <c r="K199" s="241"/>
      <c r="L199" s="242"/>
      <c r="M199" s="243" t="s">
        <v>0</v>
      </c>
      <c r="N199" s="244" t="s">
        <v>36</v>
      </c>
      <c r="O199" s="71"/>
      <c r="P199" s="197">
        <f>O199*H199</f>
        <v>0</v>
      </c>
      <c r="Q199" s="197">
        <v>0.0003</v>
      </c>
      <c r="R199" s="197">
        <f>Q199*H199</f>
        <v>0.005669999999999999</v>
      </c>
      <c r="S199" s="197">
        <v>0</v>
      </c>
      <c r="T199" s="198">
        <f>S199*H199</f>
        <v>0</v>
      </c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R199" s="199" t="s">
        <v>202</v>
      </c>
      <c r="AT199" s="199" t="s">
        <v>199</v>
      </c>
      <c r="AU199" s="199" t="s">
        <v>81</v>
      </c>
      <c r="AY199" s="17" t="s">
        <v>132</v>
      </c>
      <c r="BE199" s="200">
        <f>IF(N199="základní",J199,0)</f>
        <v>0</v>
      </c>
      <c r="BF199" s="200">
        <f>IF(N199="snížená",J199,0)</f>
        <v>0</v>
      </c>
      <c r="BG199" s="200">
        <f>IF(N199="zákl. přenesená",J199,0)</f>
        <v>0</v>
      </c>
      <c r="BH199" s="200">
        <f>IF(N199="sníž. přenesená",J199,0)</f>
        <v>0</v>
      </c>
      <c r="BI199" s="200">
        <f>IF(N199="nulová",J199,0)</f>
        <v>0</v>
      </c>
      <c r="BJ199" s="17" t="s">
        <v>79</v>
      </c>
      <c r="BK199" s="200">
        <f>ROUND(I199*H199,2)</f>
        <v>0</v>
      </c>
      <c r="BL199" s="17" t="s">
        <v>196</v>
      </c>
      <c r="BM199" s="199" t="s">
        <v>522</v>
      </c>
    </row>
    <row r="200" spans="2:51" s="14" customFormat="1" ht="11.25">
      <c r="B200" s="212"/>
      <c r="C200" s="213"/>
      <c r="D200" s="203" t="s">
        <v>147</v>
      </c>
      <c r="E200" s="213"/>
      <c r="F200" s="215" t="s">
        <v>523</v>
      </c>
      <c r="G200" s="213"/>
      <c r="H200" s="216">
        <v>18.9</v>
      </c>
      <c r="I200" s="217"/>
      <c r="J200" s="213"/>
      <c r="K200" s="213"/>
      <c r="L200" s="218"/>
      <c r="M200" s="219"/>
      <c r="N200" s="220"/>
      <c r="O200" s="220"/>
      <c r="P200" s="220"/>
      <c r="Q200" s="220"/>
      <c r="R200" s="220"/>
      <c r="S200" s="220"/>
      <c r="T200" s="221"/>
      <c r="AT200" s="222" t="s">
        <v>147</v>
      </c>
      <c r="AU200" s="222" t="s">
        <v>81</v>
      </c>
      <c r="AV200" s="14" t="s">
        <v>81</v>
      </c>
      <c r="AW200" s="14" t="s">
        <v>3</v>
      </c>
      <c r="AX200" s="14" t="s">
        <v>79</v>
      </c>
      <c r="AY200" s="222" t="s">
        <v>132</v>
      </c>
    </row>
    <row r="201" spans="1:65" s="2" customFormat="1" ht="24.2" customHeight="1">
      <c r="A201" s="34"/>
      <c r="B201" s="35"/>
      <c r="C201" s="187" t="s">
        <v>312</v>
      </c>
      <c r="D201" s="187" t="s">
        <v>135</v>
      </c>
      <c r="E201" s="188" t="s">
        <v>524</v>
      </c>
      <c r="F201" s="189" t="s">
        <v>525</v>
      </c>
      <c r="G201" s="190" t="s">
        <v>161</v>
      </c>
      <c r="H201" s="191">
        <v>0.056</v>
      </c>
      <c r="I201" s="192"/>
      <c r="J201" s="193">
        <f>ROUND(I201*H201,2)</f>
        <v>0</v>
      </c>
      <c r="K201" s="194"/>
      <c r="L201" s="39"/>
      <c r="M201" s="195" t="s">
        <v>0</v>
      </c>
      <c r="N201" s="196" t="s">
        <v>36</v>
      </c>
      <c r="O201" s="71"/>
      <c r="P201" s="197">
        <f>O201*H201</f>
        <v>0</v>
      </c>
      <c r="Q201" s="197">
        <v>0</v>
      </c>
      <c r="R201" s="197">
        <f>Q201*H201</f>
        <v>0</v>
      </c>
      <c r="S201" s="197">
        <v>0</v>
      </c>
      <c r="T201" s="198">
        <f>S201*H201</f>
        <v>0</v>
      </c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R201" s="199" t="s">
        <v>196</v>
      </c>
      <c r="AT201" s="199" t="s">
        <v>135</v>
      </c>
      <c r="AU201" s="199" t="s">
        <v>81</v>
      </c>
      <c r="AY201" s="17" t="s">
        <v>132</v>
      </c>
      <c r="BE201" s="200">
        <f>IF(N201="základní",J201,0)</f>
        <v>0</v>
      </c>
      <c r="BF201" s="200">
        <f>IF(N201="snížená",J201,0)</f>
        <v>0</v>
      </c>
      <c r="BG201" s="200">
        <f>IF(N201="zákl. přenesená",J201,0)</f>
        <v>0</v>
      </c>
      <c r="BH201" s="200">
        <f>IF(N201="sníž. přenesená",J201,0)</f>
        <v>0</v>
      </c>
      <c r="BI201" s="200">
        <f>IF(N201="nulová",J201,0)</f>
        <v>0</v>
      </c>
      <c r="BJ201" s="17" t="s">
        <v>79</v>
      </c>
      <c r="BK201" s="200">
        <f>ROUND(I201*H201,2)</f>
        <v>0</v>
      </c>
      <c r="BL201" s="17" t="s">
        <v>196</v>
      </c>
      <c r="BM201" s="199" t="s">
        <v>526</v>
      </c>
    </row>
    <row r="202" spans="1:65" s="2" customFormat="1" ht="24.2" customHeight="1">
      <c r="A202" s="34"/>
      <c r="B202" s="35"/>
      <c r="C202" s="187" t="s">
        <v>316</v>
      </c>
      <c r="D202" s="187" t="s">
        <v>135</v>
      </c>
      <c r="E202" s="188" t="s">
        <v>527</v>
      </c>
      <c r="F202" s="189" t="s">
        <v>528</v>
      </c>
      <c r="G202" s="190" t="s">
        <v>161</v>
      </c>
      <c r="H202" s="191">
        <v>0.056</v>
      </c>
      <c r="I202" s="192"/>
      <c r="J202" s="193">
        <f>ROUND(I202*H202,2)</f>
        <v>0</v>
      </c>
      <c r="K202" s="194"/>
      <c r="L202" s="39"/>
      <c r="M202" s="195" t="s">
        <v>0</v>
      </c>
      <c r="N202" s="196" t="s">
        <v>36</v>
      </c>
      <c r="O202" s="71"/>
      <c r="P202" s="197">
        <f>O202*H202</f>
        <v>0</v>
      </c>
      <c r="Q202" s="197">
        <v>0</v>
      </c>
      <c r="R202" s="197">
        <f>Q202*H202</f>
        <v>0</v>
      </c>
      <c r="S202" s="197">
        <v>0</v>
      </c>
      <c r="T202" s="198">
        <f>S202*H202</f>
        <v>0</v>
      </c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R202" s="199" t="s">
        <v>196</v>
      </c>
      <c r="AT202" s="199" t="s">
        <v>135</v>
      </c>
      <c r="AU202" s="199" t="s">
        <v>81</v>
      </c>
      <c r="AY202" s="17" t="s">
        <v>132</v>
      </c>
      <c r="BE202" s="200">
        <f>IF(N202="základní",J202,0)</f>
        <v>0</v>
      </c>
      <c r="BF202" s="200">
        <f>IF(N202="snížená",J202,0)</f>
        <v>0</v>
      </c>
      <c r="BG202" s="200">
        <f>IF(N202="zákl. přenesená",J202,0)</f>
        <v>0</v>
      </c>
      <c r="BH202" s="200">
        <f>IF(N202="sníž. přenesená",J202,0)</f>
        <v>0</v>
      </c>
      <c r="BI202" s="200">
        <f>IF(N202="nulová",J202,0)</f>
        <v>0</v>
      </c>
      <c r="BJ202" s="17" t="s">
        <v>79</v>
      </c>
      <c r="BK202" s="200">
        <f>ROUND(I202*H202,2)</f>
        <v>0</v>
      </c>
      <c r="BL202" s="17" t="s">
        <v>196</v>
      </c>
      <c r="BM202" s="199" t="s">
        <v>529</v>
      </c>
    </row>
    <row r="203" spans="1:65" s="2" customFormat="1" ht="24.2" customHeight="1">
      <c r="A203" s="34"/>
      <c r="B203" s="35"/>
      <c r="C203" s="187" t="s">
        <v>320</v>
      </c>
      <c r="D203" s="187" t="s">
        <v>135</v>
      </c>
      <c r="E203" s="188" t="s">
        <v>530</v>
      </c>
      <c r="F203" s="189" t="s">
        <v>531</v>
      </c>
      <c r="G203" s="190" t="s">
        <v>161</v>
      </c>
      <c r="H203" s="191">
        <v>0.056</v>
      </c>
      <c r="I203" s="192"/>
      <c r="J203" s="193">
        <f>ROUND(I203*H203,2)</f>
        <v>0</v>
      </c>
      <c r="K203" s="194"/>
      <c r="L203" s="39"/>
      <c r="M203" s="195" t="s">
        <v>0</v>
      </c>
      <c r="N203" s="196" t="s">
        <v>36</v>
      </c>
      <c r="O203" s="71"/>
      <c r="P203" s="197">
        <f>O203*H203</f>
        <v>0</v>
      </c>
      <c r="Q203" s="197">
        <v>0</v>
      </c>
      <c r="R203" s="197">
        <f>Q203*H203</f>
        <v>0</v>
      </c>
      <c r="S203" s="197">
        <v>0</v>
      </c>
      <c r="T203" s="198">
        <f>S203*H203</f>
        <v>0</v>
      </c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R203" s="199" t="s">
        <v>196</v>
      </c>
      <c r="AT203" s="199" t="s">
        <v>135</v>
      </c>
      <c r="AU203" s="199" t="s">
        <v>81</v>
      </c>
      <c r="AY203" s="17" t="s">
        <v>132</v>
      </c>
      <c r="BE203" s="200">
        <f>IF(N203="základní",J203,0)</f>
        <v>0</v>
      </c>
      <c r="BF203" s="200">
        <f>IF(N203="snížená",J203,0)</f>
        <v>0</v>
      </c>
      <c r="BG203" s="200">
        <f>IF(N203="zákl. přenesená",J203,0)</f>
        <v>0</v>
      </c>
      <c r="BH203" s="200">
        <f>IF(N203="sníž. přenesená",J203,0)</f>
        <v>0</v>
      </c>
      <c r="BI203" s="200">
        <f>IF(N203="nulová",J203,0)</f>
        <v>0</v>
      </c>
      <c r="BJ203" s="17" t="s">
        <v>79</v>
      </c>
      <c r="BK203" s="200">
        <f>ROUND(I203*H203,2)</f>
        <v>0</v>
      </c>
      <c r="BL203" s="17" t="s">
        <v>196</v>
      </c>
      <c r="BM203" s="199" t="s">
        <v>532</v>
      </c>
    </row>
    <row r="204" spans="2:63" s="12" customFormat="1" ht="22.9" customHeight="1">
      <c r="B204" s="171"/>
      <c r="C204" s="172"/>
      <c r="D204" s="173" t="s">
        <v>70</v>
      </c>
      <c r="E204" s="185" t="s">
        <v>352</v>
      </c>
      <c r="F204" s="185" t="s">
        <v>353</v>
      </c>
      <c r="G204" s="172"/>
      <c r="H204" s="172"/>
      <c r="I204" s="175"/>
      <c r="J204" s="186">
        <f>BK204</f>
        <v>0</v>
      </c>
      <c r="K204" s="172"/>
      <c r="L204" s="177"/>
      <c r="M204" s="178"/>
      <c r="N204" s="179"/>
      <c r="O204" s="179"/>
      <c r="P204" s="180">
        <f>SUM(P205:P214)</f>
        <v>0</v>
      </c>
      <c r="Q204" s="179"/>
      <c r="R204" s="180">
        <f>SUM(R205:R214)</f>
        <v>0.0014512000000000001</v>
      </c>
      <c r="S204" s="179"/>
      <c r="T204" s="181">
        <f>SUM(T205:T214)</f>
        <v>0</v>
      </c>
      <c r="AR204" s="182" t="s">
        <v>81</v>
      </c>
      <c r="AT204" s="183" t="s">
        <v>70</v>
      </c>
      <c r="AU204" s="183" t="s">
        <v>79</v>
      </c>
      <c r="AY204" s="182" t="s">
        <v>132</v>
      </c>
      <c r="BK204" s="184">
        <f>SUM(BK205:BK214)</f>
        <v>0</v>
      </c>
    </row>
    <row r="205" spans="1:65" s="2" customFormat="1" ht="16.5" customHeight="1">
      <c r="A205" s="34"/>
      <c r="B205" s="35"/>
      <c r="C205" s="187" t="s">
        <v>324</v>
      </c>
      <c r="D205" s="187" t="s">
        <v>135</v>
      </c>
      <c r="E205" s="188" t="s">
        <v>355</v>
      </c>
      <c r="F205" s="189" t="s">
        <v>356</v>
      </c>
      <c r="G205" s="190" t="s">
        <v>357</v>
      </c>
      <c r="H205" s="191">
        <v>20</v>
      </c>
      <c r="I205" s="192"/>
      <c r="J205" s="193">
        <f>ROUND(I205*H205,2)</f>
        <v>0</v>
      </c>
      <c r="K205" s="194"/>
      <c r="L205" s="39"/>
      <c r="M205" s="195" t="s">
        <v>0</v>
      </c>
      <c r="N205" s="196" t="s">
        <v>36</v>
      </c>
      <c r="O205" s="71"/>
      <c r="P205" s="197">
        <f>O205*H205</f>
        <v>0</v>
      </c>
      <c r="Q205" s="197">
        <v>3E-05</v>
      </c>
      <c r="R205" s="197">
        <f>Q205*H205</f>
        <v>0.0006000000000000001</v>
      </c>
      <c r="S205" s="197">
        <v>0</v>
      </c>
      <c r="T205" s="198">
        <f>S205*H205</f>
        <v>0</v>
      </c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R205" s="199" t="s">
        <v>196</v>
      </c>
      <c r="AT205" s="199" t="s">
        <v>135</v>
      </c>
      <c r="AU205" s="199" t="s">
        <v>81</v>
      </c>
      <c r="AY205" s="17" t="s">
        <v>132</v>
      </c>
      <c r="BE205" s="200">
        <f>IF(N205="základní",J205,0)</f>
        <v>0</v>
      </c>
      <c r="BF205" s="200">
        <f>IF(N205="snížená",J205,0)</f>
        <v>0</v>
      </c>
      <c r="BG205" s="200">
        <f>IF(N205="zákl. přenesená",J205,0)</f>
        <v>0</v>
      </c>
      <c r="BH205" s="200">
        <f>IF(N205="sníž. přenesená",J205,0)</f>
        <v>0</v>
      </c>
      <c r="BI205" s="200">
        <f>IF(N205="nulová",J205,0)</f>
        <v>0</v>
      </c>
      <c r="BJ205" s="17" t="s">
        <v>79</v>
      </c>
      <c r="BK205" s="200">
        <f>ROUND(I205*H205,2)</f>
        <v>0</v>
      </c>
      <c r="BL205" s="17" t="s">
        <v>196</v>
      </c>
      <c r="BM205" s="199" t="s">
        <v>533</v>
      </c>
    </row>
    <row r="206" spans="1:65" s="2" customFormat="1" ht="24.2" customHeight="1">
      <c r="A206" s="34"/>
      <c r="B206" s="35"/>
      <c r="C206" s="187" t="s">
        <v>328</v>
      </c>
      <c r="D206" s="187" t="s">
        <v>135</v>
      </c>
      <c r="E206" s="188" t="s">
        <v>360</v>
      </c>
      <c r="F206" s="189" t="s">
        <v>361</v>
      </c>
      <c r="G206" s="190" t="s">
        <v>145</v>
      </c>
      <c r="H206" s="191">
        <v>17.024</v>
      </c>
      <c r="I206" s="192"/>
      <c r="J206" s="193">
        <f>ROUND(I206*H206,2)</f>
        <v>0</v>
      </c>
      <c r="K206" s="194"/>
      <c r="L206" s="39"/>
      <c r="M206" s="195" t="s">
        <v>0</v>
      </c>
      <c r="N206" s="196" t="s">
        <v>36</v>
      </c>
      <c r="O206" s="71"/>
      <c r="P206" s="197">
        <f>O206*H206</f>
        <v>0</v>
      </c>
      <c r="Q206" s="197">
        <v>5E-05</v>
      </c>
      <c r="R206" s="197">
        <f>Q206*H206</f>
        <v>0.0008512000000000001</v>
      </c>
      <c r="S206" s="197">
        <v>0</v>
      </c>
      <c r="T206" s="198">
        <f>S206*H206</f>
        <v>0</v>
      </c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R206" s="199" t="s">
        <v>196</v>
      </c>
      <c r="AT206" s="199" t="s">
        <v>135</v>
      </c>
      <c r="AU206" s="199" t="s">
        <v>81</v>
      </c>
      <c r="AY206" s="17" t="s">
        <v>132</v>
      </c>
      <c r="BE206" s="200">
        <f>IF(N206="základní",J206,0)</f>
        <v>0</v>
      </c>
      <c r="BF206" s="200">
        <f>IF(N206="snížená",J206,0)</f>
        <v>0</v>
      </c>
      <c r="BG206" s="200">
        <f>IF(N206="zákl. přenesená",J206,0)</f>
        <v>0</v>
      </c>
      <c r="BH206" s="200">
        <f>IF(N206="sníž. přenesená",J206,0)</f>
        <v>0</v>
      </c>
      <c r="BI206" s="200">
        <f>IF(N206="nulová",J206,0)</f>
        <v>0</v>
      </c>
      <c r="BJ206" s="17" t="s">
        <v>79</v>
      </c>
      <c r="BK206" s="200">
        <f>ROUND(I206*H206,2)</f>
        <v>0</v>
      </c>
      <c r="BL206" s="17" t="s">
        <v>196</v>
      </c>
      <c r="BM206" s="199" t="s">
        <v>534</v>
      </c>
    </row>
    <row r="207" spans="2:51" s="13" customFormat="1" ht="11.25">
      <c r="B207" s="201"/>
      <c r="C207" s="202"/>
      <c r="D207" s="203" t="s">
        <v>147</v>
      </c>
      <c r="E207" s="204" t="s">
        <v>0</v>
      </c>
      <c r="F207" s="205" t="s">
        <v>151</v>
      </c>
      <c r="G207" s="202"/>
      <c r="H207" s="204" t="s">
        <v>0</v>
      </c>
      <c r="I207" s="206"/>
      <c r="J207" s="202"/>
      <c r="K207" s="202"/>
      <c r="L207" s="207"/>
      <c r="M207" s="208"/>
      <c r="N207" s="209"/>
      <c r="O207" s="209"/>
      <c r="P207" s="209"/>
      <c r="Q207" s="209"/>
      <c r="R207" s="209"/>
      <c r="S207" s="209"/>
      <c r="T207" s="210"/>
      <c r="AT207" s="211" t="s">
        <v>147</v>
      </c>
      <c r="AU207" s="211" t="s">
        <v>81</v>
      </c>
      <c r="AV207" s="13" t="s">
        <v>79</v>
      </c>
      <c r="AW207" s="13" t="s">
        <v>29</v>
      </c>
      <c r="AX207" s="13" t="s">
        <v>71</v>
      </c>
      <c r="AY207" s="211" t="s">
        <v>132</v>
      </c>
    </row>
    <row r="208" spans="2:51" s="14" customFormat="1" ht="11.25">
      <c r="B208" s="212"/>
      <c r="C208" s="213"/>
      <c r="D208" s="203" t="s">
        <v>147</v>
      </c>
      <c r="E208" s="214" t="s">
        <v>0</v>
      </c>
      <c r="F208" s="215" t="s">
        <v>363</v>
      </c>
      <c r="G208" s="213"/>
      <c r="H208" s="216">
        <v>15.644</v>
      </c>
      <c r="I208" s="217"/>
      <c r="J208" s="213"/>
      <c r="K208" s="213"/>
      <c r="L208" s="218"/>
      <c r="M208" s="219"/>
      <c r="N208" s="220"/>
      <c r="O208" s="220"/>
      <c r="P208" s="220"/>
      <c r="Q208" s="220"/>
      <c r="R208" s="220"/>
      <c r="S208" s="220"/>
      <c r="T208" s="221"/>
      <c r="AT208" s="222" t="s">
        <v>147</v>
      </c>
      <c r="AU208" s="222" t="s">
        <v>81</v>
      </c>
      <c r="AV208" s="14" t="s">
        <v>81</v>
      </c>
      <c r="AW208" s="14" t="s">
        <v>29</v>
      </c>
      <c r="AX208" s="14" t="s">
        <v>71</v>
      </c>
      <c r="AY208" s="222" t="s">
        <v>132</v>
      </c>
    </row>
    <row r="209" spans="2:51" s="13" customFormat="1" ht="11.25">
      <c r="B209" s="201"/>
      <c r="C209" s="202"/>
      <c r="D209" s="203" t="s">
        <v>147</v>
      </c>
      <c r="E209" s="204" t="s">
        <v>0</v>
      </c>
      <c r="F209" s="205" t="s">
        <v>220</v>
      </c>
      <c r="G209" s="202"/>
      <c r="H209" s="204" t="s">
        <v>0</v>
      </c>
      <c r="I209" s="206"/>
      <c r="J209" s="202"/>
      <c r="K209" s="202"/>
      <c r="L209" s="207"/>
      <c r="M209" s="208"/>
      <c r="N209" s="209"/>
      <c r="O209" s="209"/>
      <c r="P209" s="209"/>
      <c r="Q209" s="209"/>
      <c r="R209" s="209"/>
      <c r="S209" s="209"/>
      <c r="T209" s="210"/>
      <c r="AT209" s="211" t="s">
        <v>147</v>
      </c>
      <c r="AU209" s="211" t="s">
        <v>81</v>
      </c>
      <c r="AV209" s="13" t="s">
        <v>79</v>
      </c>
      <c r="AW209" s="13" t="s">
        <v>29</v>
      </c>
      <c r="AX209" s="13" t="s">
        <v>71</v>
      </c>
      <c r="AY209" s="211" t="s">
        <v>132</v>
      </c>
    </row>
    <row r="210" spans="2:51" s="14" customFormat="1" ht="11.25">
      <c r="B210" s="212"/>
      <c r="C210" s="213"/>
      <c r="D210" s="203" t="s">
        <v>147</v>
      </c>
      <c r="E210" s="214" t="s">
        <v>0</v>
      </c>
      <c r="F210" s="215" t="s">
        <v>364</v>
      </c>
      <c r="G210" s="213"/>
      <c r="H210" s="216">
        <v>1.38</v>
      </c>
      <c r="I210" s="217"/>
      <c r="J210" s="213"/>
      <c r="K210" s="213"/>
      <c r="L210" s="218"/>
      <c r="M210" s="219"/>
      <c r="N210" s="220"/>
      <c r="O210" s="220"/>
      <c r="P210" s="220"/>
      <c r="Q210" s="220"/>
      <c r="R210" s="220"/>
      <c r="S210" s="220"/>
      <c r="T210" s="221"/>
      <c r="AT210" s="222" t="s">
        <v>147</v>
      </c>
      <c r="AU210" s="222" t="s">
        <v>81</v>
      </c>
      <c r="AV210" s="14" t="s">
        <v>81</v>
      </c>
      <c r="AW210" s="14" t="s">
        <v>29</v>
      </c>
      <c r="AX210" s="14" t="s">
        <v>71</v>
      </c>
      <c r="AY210" s="222" t="s">
        <v>132</v>
      </c>
    </row>
    <row r="211" spans="2:51" s="15" customFormat="1" ht="11.25">
      <c r="B211" s="223"/>
      <c r="C211" s="224"/>
      <c r="D211" s="203" t="s">
        <v>147</v>
      </c>
      <c r="E211" s="225" t="s">
        <v>0</v>
      </c>
      <c r="F211" s="226" t="s">
        <v>155</v>
      </c>
      <c r="G211" s="224"/>
      <c r="H211" s="227">
        <v>17.024</v>
      </c>
      <c r="I211" s="228"/>
      <c r="J211" s="224"/>
      <c r="K211" s="224"/>
      <c r="L211" s="229"/>
      <c r="M211" s="230"/>
      <c r="N211" s="231"/>
      <c r="O211" s="231"/>
      <c r="P211" s="231"/>
      <c r="Q211" s="231"/>
      <c r="R211" s="231"/>
      <c r="S211" s="231"/>
      <c r="T211" s="232"/>
      <c r="AT211" s="233" t="s">
        <v>147</v>
      </c>
      <c r="AU211" s="233" t="s">
        <v>81</v>
      </c>
      <c r="AV211" s="15" t="s">
        <v>139</v>
      </c>
      <c r="AW211" s="15" t="s">
        <v>29</v>
      </c>
      <c r="AX211" s="15" t="s">
        <v>79</v>
      </c>
      <c r="AY211" s="233" t="s">
        <v>132</v>
      </c>
    </row>
    <row r="212" spans="1:65" s="2" customFormat="1" ht="24.2" customHeight="1">
      <c r="A212" s="34"/>
      <c r="B212" s="35"/>
      <c r="C212" s="187" t="s">
        <v>332</v>
      </c>
      <c r="D212" s="187" t="s">
        <v>135</v>
      </c>
      <c r="E212" s="188" t="s">
        <v>535</v>
      </c>
      <c r="F212" s="189" t="s">
        <v>536</v>
      </c>
      <c r="G212" s="190" t="s">
        <v>161</v>
      </c>
      <c r="H212" s="191">
        <v>0.001</v>
      </c>
      <c r="I212" s="192"/>
      <c r="J212" s="193">
        <f>ROUND(I212*H212,2)</f>
        <v>0</v>
      </c>
      <c r="K212" s="194"/>
      <c r="L212" s="39"/>
      <c r="M212" s="195" t="s">
        <v>0</v>
      </c>
      <c r="N212" s="196" t="s">
        <v>36</v>
      </c>
      <c r="O212" s="71"/>
      <c r="P212" s="197">
        <f>O212*H212</f>
        <v>0</v>
      </c>
      <c r="Q212" s="197">
        <v>0</v>
      </c>
      <c r="R212" s="197">
        <f>Q212*H212</f>
        <v>0</v>
      </c>
      <c r="S212" s="197">
        <v>0</v>
      </c>
      <c r="T212" s="198">
        <f>S212*H212</f>
        <v>0</v>
      </c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  <c r="AR212" s="199" t="s">
        <v>196</v>
      </c>
      <c r="AT212" s="199" t="s">
        <v>135</v>
      </c>
      <c r="AU212" s="199" t="s">
        <v>81</v>
      </c>
      <c r="AY212" s="17" t="s">
        <v>132</v>
      </c>
      <c r="BE212" s="200">
        <f>IF(N212="základní",J212,0)</f>
        <v>0</v>
      </c>
      <c r="BF212" s="200">
        <f>IF(N212="snížená",J212,0)</f>
        <v>0</v>
      </c>
      <c r="BG212" s="200">
        <f>IF(N212="zákl. přenesená",J212,0)</f>
        <v>0</v>
      </c>
      <c r="BH212" s="200">
        <f>IF(N212="sníž. přenesená",J212,0)</f>
        <v>0</v>
      </c>
      <c r="BI212" s="200">
        <f>IF(N212="nulová",J212,0)</f>
        <v>0</v>
      </c>
      <c r="BJ212" s="17" t="s">
        <v>79</v>
      </c>
      <c r="BK212" s="200">
        <f>ROUND(I212*H212,2)</f>
        <v>0</v>
      </c>
      <c r="BL212" s="17" t="s">
        <v>196</v>
      </c>
      <c r="BM212" s="199" t="s">
        <v>537</v>
      </c>
    </row>
    <row r="213" spans="1:65" s="2" customFormat="1" ht="24.2" customHeight="1">
      <c r="A213" s="34"/>
      <c r="B213" s="35"/>
      <c r="C213" s="187" t="s">
        <v>336</v>
      </c>
      <c r="D213" s="187" t="s">
        <v>135</v>
      </c>
      <c r="E213" s="188" t="s">
        <v>380</v>
      </c>
      <c r="F213" s="189" t="s">
        <v>381</v>
      </c>
      <c r="G213" s="190" t="s">
        <v>161</v>
      </c>
      <c r="H213" s="191">
        <v>0.001</v>
      </c>
      <c r="I213" s="192"/>
      <c r="J213" s="193">
        <f>ROUND(I213*H213,2)</f>
        <v>0</v>
      </c>
      <c r="K213" s="194"/>
      <c r="L213" s="39"/>
      <c r="M213" s="195" t="s">
        <v>0</v>
      </c>
      <c r="N213" s="196" t="s">
        <v>36</v>
      </c>
      <c r="O213" s="71"/>
      <c r="P213" s="197">
        <f>O213*H213</f>
        <v>0</v>
      </c>
      <c r="Q213" s="197">
        <v>0</v>
      </c>
      <c r="R213" s="197">
        <f>Q213*H213</f>
        <v>0</v>
      </c>
      <c r="S213" s="197">
        <v>0</v>
      </c>
      <c r="T213" s="198">
        <f>S213*H213</f>
        <v>0</v>
      </c>
      <c r="U213" s="34"/>
      <c r="V213" s="34"/>
      <c r="W213" s="34"/>
      <c r="X213" s="34"/>
      <c r="Y213" s="34"/>
      <c r="Z213" s="34"/>
      <c r="AA213" s="34"/>
      <c r="AB213" s="34"/>
      <c r="AC213" s="34"/>
      <c r="AD213" s="34"/>
      <c r="AE213" s="34"/>
      <c r="AR213" s="199" t="s">
        <v>196</v>
      </c>
      <c r="AT213" s="199" t="s">
        <v>135</v>
      </c>
      <c r="AU213" s="199" t="s">
        <v>81</v>
      </c>
      <c r="AY213" s="17" t="s">
        <v>132</v>
      </c>
      <c r="BE213" s="200">
        <f>IF(N213="základní",J213,0)</f>
        <v>0</v>
      </c>
      <c r="BF213" s="200">
        <f>IF(N213="snížená",J213,0)</f>
        <v>0</v>
      </c>
      <c r="BG213" s="200">
        <f>IF(N213="zákl. přenesená",J213,0)</f>
        <v>0</v>
      </c>
      <c r="BH213" s="200">
        <f>IF(N213="sníž. přenesená",J213,0)</f>
        <v>0</v>
      </c>
      <c r="BI213" s="200">
        <f>IF(N213="nulová",J213,0)</f>
        <v>0</v>
      </c>
      <c r="BJ213" s="17" t="s">
        <v>79</v>
      </c>
      <c r="BK213" s="200">
        <f>ROUND(I213*H213,2)</f>
        <v>0</v>
      </c>
      <c r="BL213" s="17" t="s">
        <v>196</v>
      </c>
      <c r="BM213" s="199" t="s">
        <v>538</v>
      </c>
    </row>
    <row r="214" spans="1:65" s="2" customFormat="1" ht="24.2" customHeight="1">
      <c r="A214" s="34"/>
      <c r="B214" s="35"/>
      <c r="C214" s="187" t="s">
        <v>340</v>
      </c>
      <c r="D214" s="187" t="s">
        <v>135</v>
      </c>
      <c r="E214" s="188" t="s">
        <v>384</v>
      </c>
      <c r="F214" s="189" t="s">
        <v>385</v>
      </c>
      <c r="G214" s="190" t="s">
        <v>161</v>
      </c>
      <c r="H214" s="191">
        <v>0.001</v>
      </c>
      <c r="I214" s="192"/>
      <c r="J214" s="193">
        <f>ROUND(I214*H214,2)</f>
        <v>0</v>
      </c>
      <c r="K214" s="194"/>
      <c r="L214" s="39"/>
      <c r="M214" s="195" t="s">
        <v>0</v>
      </c>
      <c r="N214" s="196" t="s">
        <v>36</v>
      </c>
      <c r="O214" s="71"/>
      <c r="P214" s="197">
        <f>O214*H214</f>
        <v>0</v>
      </c>
      <c r="Q214" s="197">
        <v>0</v>
      </c>
      <c r="R214" s="197">
        <f>Q214*H214</f>
        <v>0</v>
      </c>
      <c r="S214" s="197">
        <v>0</v>
      </c>
      <c r="T214" s="198">
        <f>S214*H214</f>
        <v>0</v>
      </c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  <c r="AR214" s="199" t="s">
        <v>196</v>
      </c>
      <c r="AT214" s="199" t="s">
        <v>135</v>
      </c>
      <c r="AU214" s="199" t="s">
        <v>81</v>
      </c>
      <c r="AY214" s="17" t="s">
        <v>132</v>
      </c>
      <c r="BE214" s="200">
        <f>IF(N214="základní",J214,0)</f>
        <v>0</v>
      </c>
      <c r="BF214" s="200">
        <f>IF(N214="snížená",J214,0)</f>
        <v>0</v>
      </c>
      <c r="BG214" s="200">
        <f>IF(N214="zákl. přenesená",J214,0)</f>
        <v>0</v>
      </c>
      <c r="BH214" s="200">
        <f>IF(N214="sníž. přenesená",J214,0)</f>
        <v>0</v>
      </c>
      <c r="BI214" s="200">
        <f>IF(N214="nulová",J214,0)</f>
        <v>0</v>
      </c>
      <c r="BJ214" s="17" t="s">
        <v>79</v>
      </c>
      <c r="BK214" s="200">
        <f>ROUND(I214*H214,2)</f>
        <v>0</v>
      </c>
      <c r="BL214" s="17" t="s">
        <v>196</v>
      </c>
      <c r="BM214" s="199" t="s">
        <v>539</v>
      </c>
    </row>
    <row r="215" spans="2:63" s="12" customFormat="1" ht="22.9" customHeight="1">
      <c r="B215" s="171"/>
      <c r="C215" s="172"/>
      <c r="D215" s="173" t="s">
        <v>70</v>
      </c>
      <c r="E215" s="185" t="s">
        <v>387</v>
      </c>
      <c r="F215" s="185" t="s">
        <v>388</v>
      </c>
      <c r="G215" s="172"/>
      <c r="H215" s="172"/>
      <c r="I215" s="175"/>
      <c r="J215" s="186">
        <f>BK215</f>
        <v>0</v>
      </c>
      <c r="K215" s="172"/>
      <c r="L215" s="177"/>
      <c r="M215" s="178"/>
      <c r="N215" s="179"/>
      <c r="O215" s="179"/>
      <c r="P215" s="180">
        <f>SUM(P216:P248)</f>
        <v>0</v>
      </c>
      <c r="Q215" s="179"/>
      <c r="R215" s="180">
        <f>SUM(R216:R248)</f>
        <v>0.12993196</v>
      </c>
      <c r="S215" s="179"/>
      <c r="T215" s="181">
        <f>SUM(T216:T248)</f>
        <v>0.02756706</v>
      </c>
      <c r="AR215" s="182" t="s">
        <v>81</v>
      </c>
      <c r="AT215" s="183" t="s">
        <v>70</v>
      </c>
      <c r="AU215" s="183" t="s">
        <v>79</v>
      </c>
      <c r="AY215" s="182" t="s">
        <v>132</v>
      </c>
      <c r="BK215" s="184">
        <f>SUM(BK216:BK248)</f>
        <v>0</v>
      </c>
    </row>
    <row r="216" spans="1:65" s="2" customFormat="1" ht="24.2" customHeight="1">
      <c r="A216" s="34"/>
      <c r="B216" s="35"/>
      <c r="C216" s="187" t="s">
        <v>344</v>
      </c>
      <c r="D216" s="187" t="s">
        <v>135</v>
      </c>
      <c r="E216" s="188" t="s">
        <v>390</v>
      </c>
      <c r="F216" s="189" t="s">
        <v>391</v>
      </c>
      <c r="G216" s="190" t="s">
        <v>145</v>
      </c>
      <c r="H216" s="191">
        <v>88.926</v>
      </c>
      <c r="I216" s="192"/>
      <c r="J216" s="193">
        <f>ROUND(I216*H216,2)</f>
        <v>0</v>
      </c>
      <c r="K216" s="194"/>
      <c r="L216" s="39"/>
      <c r="M216" s="195" t="s">
        <v>0</v>
      </c>
      <c r="N216" s="196" t="s">
        <v>36</v>
      </c>
      <c r="O216" s="71"/>
      <c r="P216" s="197">
        <f>O216*H216</f>
        <v>0</v>
      </c>
      <c r="Q216" s="197">
        <v>0</v>
      </c>
      <c r="R216" s="197">
        <f>Q216*H216</f>
        <v>0</v>
      </c>
      <c r="S216" s="197">
        <v>0</v>
      </c>
      <c r="T216" s="198">
        <f>S216*H216</f>
        <v>0</v>
      </c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  <c r="AR216" s="199" t="s">
        <v>196</v>
      </c>
      <c r="AT216" s="199" t="s">
        <v>135</v>
      </c>
      <c r="AU216" s="199" t="s">
        <v>81</v>
      </c>
      <c r="AY216" s="17" t="s">
        <v>132</v>
      </c>
      <c r="BE216" s="200">
        <f>IF(N216="základní",J216,0)</f>
        <v>0</v>
      </c>
      <c r="BF216" s="200">
        <f>IF(N216="snížená",J216,0)</f>
        <v>0</v>
      </c>
      <c r="BG216" s="200">
        <f>IF(N216="zákl. přenesená",J216,0)</f>
        <v>0</v>
      </c>
      <c r="BH216" s="200">
        <f>IF(N216="sníž. přenesená",J216,0)</f>
        <v>0</v>
      </c>
      <c r="BI216" s="200">
        <f>IF(N216="nulová",J216,0)</f>
        <v>0</v>
      </c>
      <c r="BJ216" s="17" t="s">
        <v>79</v>
      </c>
      <c r="BK216" s="200">
        <f>ROUND(I216*H216,2)</f>
        <v>0</v>
      </c>
      <c r="BL216" s="17" t="s">
        <v>196</v>
      </c>
      <c r="BM216" s="199" t="s">
        <v>540</v>
      </c>
    </row>
    <row r="217" spans="1:65" s="2" customFormat="1" ht="16.5" customHeight="1">
      <c r="A217" s="34"/>
      <c r="B217" s="35"/>
      <c r="C217" s="187" t="s">
        <v>348</v>
      </c>
      <c r="D217" s="187" t="s">
        <v>135</v>
      </c>
      <c r="E217" s="188" t="s">
        <v>394</v>
      </c>
      <c r="F217" s="189" t="s">
        <v>395</v>
      </c>
      <c r="G217" s="190" t="s">
        <v>145</v>
      </c>
      <c r="H217" s="191">
        <v>88.926</v>
      </c>
      <c r="I217" s="192"/>
      <c r="J217" s="193">
        <f>ROUND(I217*H217,2)</f>
        <v>0</v>
      </c>
      <c r="K217" s="194"/>
      <c r="L217" s="39"/>
      <c r="M217" s="195" t="s">
        <v>0</v>
      </c>
      <c r="N217" s="196" t="s">
        <v>36</v>
      </c>
      <c r="O217" s="71"/>
      <c r="P217" s="197">
        <f>O217*H217</f>
        <v>0</v>
      </c>
      <c r="Q217" s="197">
        <v>0.001</v>
      </c>
      <c r="R217" s="197">
        <f>Q217*H217</f>
        <v>0.088926</v>
      </c>
      <c r="S217" s="197">
        <v>0.00031</v>
      </c>
      <c r="T217" s="198">
        <f>S217*H217</f>
        <v>0.02756706</v>
      </c>
      <c r="U217" s="34"/>
      <c r="V217" s="34"/>
      <c r="W217" s="34"/>
      <c r="X217" s="34"/>
      <c r="Y217" s="34"/>
      <c r="Z217" s="34"/>
      <c r="AA217" s="34"/>
      <c r="AB217" s="34"/>
      <c r="AC217" s="34"/>
      <c r="AD217" s="34"/>
      <c r="AE217" s="34"/>
      <c r="AR217" s="199" t="s">
        <v>196</v>
      </c>
      <c r="AT217" s="199" t="s">
        <v>135</v>
      </c>
      <c r="AU217" s="199" t="s">
        <v>81</v>
      </c>
      <c r="AY217" s="17" t="s">
        <v>132</v>
      </c>
      <c r="BE217" s="200">
        <f>IF(N217="základní",J217,0)</f>
        <v>0</v>
      </c>
      <c r="BF217" s="200">
        <f>IF(N217="snížená",J217,0)</f>
        <v>0</v>
      </c>
      <c r="BG217" s="200">
        <f>IF(N217="zákl. přenesená",J217,0)</f>
        <v>0</v>
      </c>
      <c r="BH217" s="200">
        <f>IF(N217="sníž. přenesená",J217,0)</f>
        <v>0</v>
      </c>
      <c r="BI217" s="200">
        <f>IF(N217="nulová",J217,0)</f>
        <v>0</v>
      </c>
      <c r="BJ217" s="17" t="s">
        <v>79</v>
      </c>
      <c r="BK217" s="200">
        <f>ROUND(I217*H217,2)</f>
        <v>0</v>
      </c>
      <c r="BL217" s="17" t="s">
        <v>196</v>
      </c>
      <c r="BM217" s="199" t="s">
        <v>541</v>
      </c>
    </row>
    <row r="218" spans="1:65" s="2" customFormat="1" ht="24.2" customHeight="1">
      <c r="A218" s="34"/>
      <c r="B218" s="35"/>
      <c r="C218" s="187" t="s">
        <v>354</v>
      </c>
      <c r="D218" s="187" t="s">
        <v>135</v>
      </c>
      <c r="E218" s="188" t="s">
        <v>398</v>
      </c>
      <c r="F218" s="189" t="s">
        <v>399</v>
      </c>
      <c r="G218" s="190" t="s">
        <v>145</v>
      </c>
      <c r="H218" s="191">
        <v>88.926</v>
      </c>
      <c r="I218" s="192"/>
      <c r="J218" s="193">
        <f>ROUND(I218*H218,2)</f>
        <v>0</v>
      </c>
      <c r="K218" s="194"/>
      <c r="L218" s="39"/>
      <c r="M218" s="195" t="s">
        <v>0</v>
      </c>
      <c r="N218" s="196" t="s">
        <v>36</v>
      </c>
      <c r="O218" s="71"/>
      <c r="P218" s="197">
        <f>O218*H218</f>
        <v>0</v>
      </c>
      <c r="Q218" s="197">
        <v>0</v>
      </c>
      <c r="R218" s="197">
        <f>Q218*H218</f>
        <v>0</v>
      </c>
      <c r="S218" s="197">
        <v>0</v>
      </c>
      <c r="T218" s="198">
        <f>S218*H218</f>
        <v>0</v>
      </c>
      <c r="U218" s="34"/>
      <c r="V218" s="34"/>
      <c r="W218" s="34"/>
      <c r="X218" s="34"/>
      <c r="Y218" s="34"/>
      <c r="Z218" s="34"/>
      <c r="AA218" s="34"/>
      <c r="AB218" s="34"/>
      <c r="AC218" s="34"/>
      <c r="AD218" s="34"/>
      <c r="AE218" s="34"/>
      <c r="AR218" s="199" t="s">
        <v>196</v>
      </c>
      <c r="AT218" s="199" t="s">
        <v>135</v>
      </c>
      <c r="AU218" s="199" t="s">
        <v>81</v>
      </c>
      <c r="AY218" s="17" t="s">
        <v>132</v>
      </c>
      <c r="BE218" s="200">
        <f>IF(N218="základní",J218,0)</f>
        <v>0</v>
      </c>
      <c r="BF218" s="200">
        <f>IF(N218="snížená",J218,0)</f>
        <v>0</v>
      </c>
      <c r="BG218" s="200">
        <f>IF(N218="zákl. přenesená",J218,0)</f>
        <v>0</v>
      </c>
      <c r="BH218" s="200">
        <f>IF(N218="sníž. přenesená",J218,0)</f>
        <v>0</v>
      </c>
      <c r="BI218" s="200">
        <f>IF(N218="nulová",J218,0)</f>
        <v>0</v>
      </c>
      <c r="BJ218" s="17" t="s">
        <v>79</v>
      </c>
      <c r="BK218" s="200">
        <f>ROUND(I218*H218,2)</f>
        <v>0</v>
      </c>
      <c r="BL218" s="17" t="s">
        <v>196</v>
      </c>
      <c r="BM218" s="199" t="s">
        <v>542</v>
      </c>
    </row>
    <row r="219" spans="1:65" s="2" customFormat="1" ht="24.2" customHeight="1">
      <c r="A219" s="34"/>
      <c r="B219" s="35"/>
      <c r="C219" s="187" t="s">
        <v>359</v>
      </c>
      <c r="D219" s="187" t="s">
        <v>135</v>
      </c>
      <c r="E219" s="188" t="s">
        <v>402</v>
      </c>
      <c r="F219" s="189" t="s">
        <v>403</v>
      </c>
      <c r="G219" s="190" t="s">
        <v>357</v>
      </c>
      <c r="H219" s="191">
        <v>10</v>
      </c>
      <c r="I219" s="192"/>
      <c r="J219" s="193">
        <f>ROUND(I219*H219,2)</f>
        <v>0</v>
      </c>
      <c r="K219" s="194"/>
      <c r="L219" s="39"/>
      <c r="M219" s="195" t="s">
        <v>0</v>
      </c>
      <c r="N219" s="196" t="s">
        <v>36</v>
      </c>
      <c r="O219" s="71"/>
      <c r="P219" s="197">
        <f>O219*H219</f>
        <v>0</v>
      </c>
      <c r="Q219" s="197">
        <v>1E-05</v>
      </c>
      <c r="R219" s="197">
        <f>Q219*H219</f>
        <v>0.0001</v>
      </c>
      <c r="S219" s="197">
        <v>0</v>
      </c>
      <c r="T219" s="198">
        <f>S219*H219</f>
        <v>0</v>
      </c>
      <c r="U219" s="34"/>
      <c r="V219" s="34"/>
      <c r="W219" s="34"/>
      <c r="X219" s="34"/>
      <c r="Y219" s="34"/>
      <c r="Z219" s="34"/>
      <c r="AA219" s="34"/>
      <c r="AB219" s="34"/>
      <c r="AC219" s="34"/>
      <c r="AD219" s="34"/>
      <c r="AE219" s="34"/>
      <c r="AR219" s="199" t="s">
        <v>196</v>
      </c>
      <c r="AT219" s="199" t="s">
        <v>135</v>
      </c>
      <c r="AU219" s="199" t="s">
        <v>81</v>
      </c>
      <c r="AY219" s="17" t="s">
        <v>132</v>
      </c>
      <c r="BE219" s="200">
        <f>IF(N219="základní",J219,0)</f>
        <v>0</v>
      </c>
      <c r="BF219" s="200">
        <f>IF(N219="snížená",J219,0)</f>
        <v>0</v>
      </c>
      <c r="BG219" s="200">
        <f>IF(N219="zákl. přenesená",J219,0)</f>
        <v>0</v>
      </c>
      <c r="BH219" s="200">
        <f>IF(N219="sníž. přenesená",J219,0)</f>
        <v>0</v>
      </c>
      <c r="BI219" s="200">
        <f>IF(N219="nulová",J219,0)</f>
        <v>0</v>
      </c>
      <c r="BJ219" s="17" t="s">
        <v>79</v>
      </c>
      <c r="BK219" s="200">
        <f>ROUND(I219*H219,2)</f>
        <v>0</v>
      </c>
      <c r="BL219" s="17" t="s">
        <v>196</v>
      </c>
      <c r="BM219" s="199" t="s">
        <v>543</v>
      </c>
    </row>
    <row r="220" spans="1:65" s="2" customFormat="1" ht="16.5" customHeight="1">
      <c r="A220" s="34"/>
      <c r="B220" s="35"/>
      <c r="C220" s="187" t="s">
        <v>365</v>
      </c>
      <c r="D220" s="187" t="s">
        <v>135</v>
      </c>
      <c r="E220" s="188" t="s">
        <v>406</v>
      </c>
      <c r="F220" s="189" t="s">
        <v>407</v>
      </c>
      <c r="G220" s="190" t="s">
        <v>145</v>
      </c>
      <c r="H220" s="191">
        <v>26.32</v>
      </c>
      <c r="I220" s="192"/>
      <c r="J220" s="193">
        <f>ROUND(I220*H220,2)</f>
        <v>0</v>
      </c>
      <c r="K220" s="194"/>
      <c r="L220" s="39"/>
      <c r="M220" s="195" t="s">
        <v>0</v>
      </c>
      <c r="N220" s="196" t="s">
        <v>36</v>
      </c>
      <c r="O220" s="71"/>
      <c r="P220" s="197">
        <f>O220*H220</f>
        <v>0</v>
      </c>
      <c r="Q220" s="197">
        <v>0</v>
      </c>
      <c r="R220" s="197">
        <f>Q220*H220</f>
        <v>0</v>
      </c>
      <c r="S220" s="197">
        <v>0</v>
      </c>
      <c r="T220" s="198">
        <f>S220*H220</f>
        <v>0</v>
      </c>
      <c r="U220" s="34"/>
      <c r="V220" s="34"/>
      <c r="W220" s="34"/>
      <c r="X220" s="34"/>
      <c r="Y220" s="34"/>
      <c r="Z220" s="34"/>
      <c r="AA220" s="34"/>
      <c r="AB220" s="34"/>
      <c r="AC220" s="34"/>
      <c r="AD220" s="34"/>
      <c r="AE220" s="34"/>
      <c r="AR220" s="199" t="s">
        <v>196</v>
      </c>
      <c r="AT220" s="199" t="s">
        <v>135</v>
      </c>
      <c r="AU220" s="199" t="s">
        <v>81</v>
      </c>
      <c r="AY220" s="17" t="s">
        <v>132</v>
      </c>
      <c r="BE220" s="200">
        <f>IF(N220="základní",J220,0)</f>
        <v>0</v>
      </c>
      <c r="BF220" s="200">
        <f>IF(N220="snížená",J220,0)</f>
        <v>0</v>
      </c>
      <c r="BG220" s="200">
        <f>IF(N220="zákl. přenesená",J220,0)</f>
        <v>0</v>
      </c>
      <c r="BH220" s="200">
        <f>IF(N220="sníž. přenesená",J220,0)</f>
        <v>0</v>
      </c>
      <c r="BI220" s="200">
        <f>IF(N220="nulová",J220,0)</f>
        <v>0</v>
      </c>
      <c r="BJ220" s="17" t="s">
        <v>79</v>
      </c>
      <c r="BK220" s="200">
        <f>ROUND(I220*H220,2)</f>
        <v>0</v>
      </c>
      <c r="BL220" s="17" t="s">
        <v>196</v>
      </c>
      <c r="BM220" s="199" t="s">
        <v>544</v>
      </c>
    </row>
    <row r="221" spans="2:51" s="13" customFormat="1" ht="11.25">
      <c r="B221" s="201"/>
      <c r="C221" s="202"/>
      <c r="D221" s="203" t="s">
        <v>147</v>
      </c>
      <c r="E221" s="204" t="s">
        <v>0</v>
      </c>
      <c r="F221" s="205" t="s">
        <v>409</v>
      </c>
      <c r="G221" s="202"/>
      <c r="H221" s="204" t="s">
        <v>0</v>
      </c>
      <c r="I221" s="206"/>
      <c r="J221" s="202"/>
      <c r="K221" s="202"/>
      <c r="L221" s="207"/>
      <c r="M221" s="208"/>
      <c r="N221" s="209"/>
      <c r="O221" s="209"/>
      <c r="P221" s="209"/>
      <c r="Q221" s="209"/>
      <c r="R221" s="209"/>
      <c r="S221" s="209"/>
      <c r="T221" s="210"/>
      <c r="AT221" s="211" t="s">
        <v>147</v>
      </c>
      <c r="AU221" s="211" t="s">
        <v>81</v>
      </c>
      <c r="AV221" s="13" t="s">
        <v>79</v>
      </c>
      <c r="AW221" s="13" t="s">
        <v>29</v>
      </c>
      <c r="AX221" s="13" t="s">
        <v>71</v>
      </c>
      <c r="AY221" s="211" t="s">
        <v>132</v>
      </c>
    </row>
    <row r="222" spans="2:51" s="14" customFormat="1" ht="11.25">
      <c r="B222" s="212"/>
      <c r="C222" s="213"/>
      <c r="D222" s="203" t="s">
        <v>147</v>
      </c>
      <c r="E222" s="214" t="s">
        <v>0</v>
      </c>
      <c r="F222" s="215" t="s">
        <v>410</v>
      </c>
      <c r="G222" s="213"/>
      <c r="H222" s="216">
        <v>26.32</v>
      </c>
      <c r="I222" s="217"/>
      <c r="J222" s="213"/>
      <c r="K222" s="213"/>
      <c r="L222" s="218"/>
      <c r="M222" s="219"/>
      <c r="N222" s="220"/>
      <c r="O222" s="220"/>
      <c r="P222" s="220"/>
      <c r="Q222" s="220"/>
      <c r="R222" s="220"/>
      <c r="S222" s="220"/>
      <c r="T222" s="221"/>
      <c r="AT222" s="222" t="s">
        <v>147</v>
      </c>
      <c r="AU222" s="222" t="s">
        <v>81</v>
      </c>
      <c r="AV222" s="14" t="s">
        <v>81</v>
      </c>
      <c r="AW222" s="14" t="s">
        <v>29</v>
      </c>
      <c r="AX222" s="14" t="s">
        <v>71</v>
      </c>
      <c r="AY222" s="222" t="s">
        <v>132</v>
      </c>
    </row>
    <row r="223" spans="2:51" s="15" customFormat="1" ht="11.25">
      <c r="B223" s="223"/>
      <c r="C223" s="224"/>
      <c r="D223" s="203" t="s">
        <v>147</v>
      </c>
      <c r="E223" s="225" t="s">
        <v>0</v>
      </c>
      <c r="F223" s="226" t="s">
        <v>155</v>
      </c>
      <c r="G223" s="224"/>
      <c r="H223" s="227">
        <v>26.32</v>
      </c>
      <c r="I223" s="228"/>
      <c r="J223" s="224"/>
      <c r="K223" s="224"/>
      <c r="L223" s="229"/>
      <c r="M223" s="230"/>
      <c r="N223" s="231"/>
      <c r="O223" s="231"/>
      <c r="P223" s="231"/>
      <c r="Q223" s="231"/>
      <c r="R223" s="231"/>
      <c r="S223" s="231"/>
      <c r="T223" s="232"/>
      <c r="AT223" s="233" t="s">
        <v>147</v>
      </c>
      <c r="AU223" s="233" t="s">
        <v>81</v>
      </c>
      <c r="AV223" s="15" t="s">
        <v>139</v>
      </c>
      <c r="AW223" s="15" t="s">
        <v>29</v>
      </c>
      <c r="AX223" s="15" t="s">
        <v>79</v>
      </c>
      <c r="AY223" s="233" t="s">
        <v>132</v>
      </c>
    </row>
    <row r="224" spans="1:65" s="2" customFormat="1" ht="16.5" customHeight="1">
      <c r="A224" s="34"/>
      <c r="B224" s="35"/>
      <c r="C224" s="234" t="s">
        <v>370</v>
      </c>
      <c r="D224" s="234" t="s">
        <v>199</v>
      </c>
      <c r="E224" s="235" t="s">
        <v>412</v>
      </c>
      <c r="F224" s="236" t="s">
        <v>413</v>
      </c>
      <c r="G224" s="237" t="s">
        <v>145</v>
      </c>
      <c r="H224" s="238">
        <v>31.584</v>
      </c>
      <c r="I224" s="239"/>
      <c r="J224" s="240">
        <f>ROUND(I224*H224,2)</f>
        <v>0</v>
      </c>
      <c r="K224" s="241"/>
      <c r="L224" s="242"/>
      <c r="M224" s="243" t="s">
        <v>0</v>
      </c>
      <c r="N224" s="244" t="s">
        <v>36</v>
      </c>
      <c r="O224" s="71"/>
      <c r="P224" s="197">
        <f>O224*H224</f>
        <v>0</v>
      </c>
      <c r="Q224" s="197">
        <v>0</v>
      </c>
      <c r="R224" s="197">
        <f>Q224*H224</f>
        <v>0</v>
      </c>
      <c r="S224" s="197">
        <v>0</v>
      </c>
      <c r="T224" s="198">
        <f>S224*H224</f>
        <v>0</v>
      </c>
      <c r="U224" s="34"/>
      <c r="V224" s="34"/>
      <c r="W224" s="34"/>
      <c r="X224" s="34"/>
      <c r="Y224" s="34"/>
      <c r="Z224" s="34"/>
      <c r="AA224" s="34"/>
      <c r="AB224" s="34"/>
      <c r="AC224" s="34"/>
      <c r="AD224" s="34"/>
      <c r="AE224" s="34"/>
      <c r="AR224" s="199" t="s">
        <v>202</v>
      </c>
      <c r="AT224" s="199" t="s">
        <v>199</v>
      </c>
      <c r="AU224" s="199" t="s">
        <v>81</v>
      </c>
      <c r="AY224" s="17" t="s">
        <v>132</v>
      </c>
      <c r="BE224" s="200">
        <f>IF(N224="základní",J224,0)</f>
        <v>0</v>
      </c>
      <c r="BF224" s="200">
        <f>IF(N224="snížená",J224,0)</f>
        <v>0</v>
      </c>
      <c r="BG224" s="200">
        <f>IF(N224="zákl. přenesená",J224,0)</f>
        <v>0</v>
      </c>
      <c r="BH224" s="200">
        <f>IF(N224="sníž. přenesená",J224,0)</f>
        <v>0</v>
      </c>
      <c r="BI224" s="200">
        <f>IF(N224="nulová",J224,0)</f>
        <v>0</v>
      </c>
      <c r="BJ224" s="17" t="s">
        <v>79</v>
      </c>
      <c r="BK224" s="200">
        <f>ROUND(I224*H224,2)</f>
        <v>0</v>
      </c>
      <c r="BL224" s="17" t="s">
        <v>196</v>
      </c>
      <c r="BM224" s="199" t="s">
        <v>545</v>
      </c>
    </row>
    <row r="225" spans="2:51" s="14" customFormat="1" ht="11.25">
      <c r="B225" s="212"/>
      <c r="C225" s="213"/>
      <c r="D225" s="203" t="s">
        <v>147</v>
      </c>
      <c r="E225" s="213"/>
      <c r="F225" s="215" t="s">
        <v>415</v>
      </c>
      <c r="G225" s="213"/>
      <c r="H225" s="216">
        <v>31.584</v>
      </c>
      <c r="I225" s="217"/>
      <c r="J225" s="213"/>
      <c r="K225" s="213"/>
      <c r="L225" s="218"/>
      <c r="M225" s="219"/>
      <c r="N225" s="220"/>
      <c r="O225" s="220"/>
      <c r="P225" s="220"/>
      <c r="Q225" s="220"/>
      <c r="R225" s="220"/>
      <c r="S225" s="220"/>
      <c r="T225" s="221"/>
      <c r="AT225" s="222" t="s">
        <v>147</v>
      </c>
      <c r="AU225" s="222" t="s">
        <v>81</v>
      </c>
      <c r="AV225" s="14" t="s">
        <v>81</v>
      </c>
      <c r="AW225" s="14" t="s">
        <v>3</v>
      </c>
      <c r="AX225" s="14" t="s">
        <v>79</v>
      </c>
      <c r="AY225" s="222" t="s">
        <v>132</v>
      </c>
    </row>
    <row r="226" spans="1:65" s="2" customFormat="1" ht="24.2" customHeight="1">
      <c r="A226" s="34"/>
      <c r="B226" s="35"/>
      <c r="C226" s="187" t="s">
        <v>375</v>
      </c>
      <c r="D226" s="187" t="s">
        <v>135</v>
      </c>
      <c r="E226" s="188" t="s">
        <v>417</v>
      </c>
      <c r="F226" s="189" t="s">
        <v>418</v>
      </c>
      <c r="G226" s="190" t="s">
        <v>145</v>
      </c>
      <c r="H226" s="191">
        <v>10</v>
      </c>
      <c r="I226" s="192"/>
      <c r="J226" s="193">
        <f>ROUND(I226*H226,2)</f>
        <v>0</v>
      </c>
      <c r="K226" s="194"/>
      <c r="L226" s="39"/>
      <c r="M226" s="195" t="s">
        <v>0</v>
      </c>
      <c r="N226" s="196" t="s">
        <v>36</v>
      </c>
      <c r="O226" s="71"/>
      <c r="P226" s="197">
        <f>O226*H226</f>
        <v>0</v>
      </c>
      <c r="Q226" s="197">
        <v>0</v>
      </c>
      <c r="R226" s="197">
        <f>Q226*H226</f>
        <v>0</v>
      </c>
      <c r="S226" s="197">
        <v>0</v>
      </c>
      <c r="T226" s="198">
        <f>S226*H226</f>
        <v>0</v>
      </c>
      <c r="U226" s="34"/>
      <c r="V226" s="34"/>
      <c r="W226" s="34"/>
      <c r="X226" s="34"/>
      <c r="Y226" s="34"/>
      <c r="Z226" s="34"/>
      <c r="AA226" s="34"/>
      <c r="AB226" s="34"/>
      <c r="AC226" s="34"/>
      <c r="AD226" s="34"/>
      <c r="AE226" s="34"/>
      <c r="AR226" s="199" t="s">
        <v>196</v>
      </c>
      <c r="AT226" s="199" t="s">
        <v>135</v>
      </c>
      <c r="AU226" s="199" t="s">
        <v>81</v>
      </c>
      <c r="AY226" s="17" t="s">
        <v>132</v>
      </c>
      <c r="BE226" s="200">
        <f>IF(N226="základní",J226,0)</f>
        <v>0</v>
      </c>
      <c r="BF226" s="200">
        <f>IF(N226="snížená",J226,0)</f>
        <v>0</v>
      </c>
      <c r="BG226" s="200">
        <f>IF(N226="zákl. přenesená",J226,0)</f>
        <v>0</v>
      </c>
      <c r="BH226" s="200">
        <f>IF(N226="sníž. přenesená",J226,0)</f>
        <v>0</v>
      </c>
      <c r="BI226" s="200">
        <f>IF(N226="nulová",J226,0)</f>
        <v>0</v>
      </c>
      <c r="BJ226" s="17" t="s">
        <v>79</v>
      </c>
      <c r="BK226" s="200">
        <f>ROUND(I226*H226,2)</f>
        <v>0</v>
      </c>
      <c r="BL226" s="17" t="s">
        <v>196</v>
      </c>
      <c r="BM226" s="199" t="s">
        <v>546</v>
      </c>
    </row>
    <row r="227" spans="1:65" s="2" customFormat="1" ht="16.5" customHeight="1">
      <c r="A227" s="34"/>
      <c r="B227" s="35"/>
      <c r="C227" s="234" t="s">
        <v>379</v>
      </c>
      <c r="D227" s="234" t="s">
        <v>199</v>
      </c>
      <c r="E227" s="235" t="s">
        <v>421</v>
      </c>
      <c r="F227" s="236" t="s">
        <v>422</v>
      </c>
      <c r="G227" s="237" t="s">
        <v>145</v>
      </c>
      <c r="H227" s="238">
        <v>12</v>
      </c>
      <c r="I227" s="239"/>
      <c r="J227" s="240">
        <f>ROUND(I227*H227,2)</f>
        <v>0</v>
      </c>
      <c r="K227" s="241"/>
      <c r="L227" s="242"/>
      <c r="M227" s="243" t="s">
        <v>0</v>
      </c>
      <c r="N227" s="244" t="s">
        <v>36</v>
      </c>
      <c r="O227" s="71"/>
      <c r="P227" s="197">
        <f>O227*H227</f>
        <v>0</v>
      </c>
      <c r="Q227" s="197">
        <v>0</v>
      </c>
      <c r="R227" s="197">
        <f>Q227*H227</f>
        <v>0</v>
      </c>
      <c r="S227" s="197">
        <v>0</v>
      </c>
      <c r="T227" s="198">
        <f>S227*H227</f>
        <v>0</v>
      </c>
      <c r="U227" s="34"/>
      <c r="V227" s="34"/>
      <c r="W227" s="34"/>
      <c r="X227" s="34"/>
      <c r="Y227" s="34"/>
      <c r="Z227" s="34"/>
      <c r="AA227" s="34"/>
      <c r="AB227" s="34"/>
      <c r="AC227" s="34"/>
      <c r="AD227" s="34"/>
      <c r="AE227" s="34"/>
      <c r="AR227" s="199" t="s">
        <v>202</v>
      </c>
      <c r="AT227" s="199" t="s">
        <v>199</v>
      </c>
      <c r="AU227" s="199" t="s">
        <v>81</v>
      </c>
      <c r="AY227" s="17" t="s">
        <v>132</v>
      </c>
      <c r="BE227" s="200">
        <f>IF(N227="základní",J227,0)</f>
        <v>0</v>
      </c>
      <c r="BF227" s="200">
        <f>IF(N227="snížená",J227,0)</f>
        <v>0</v>
      </c>
      <c r="BG227" s="200">
        <f>IF(N227="zákl. přenesená",J227,0)</f>
        <v>0</v>
      </c>
      <c r="BH227" s="200">
        <f>IF(N227="sníž. přenesená",J227,0)</f>
        <v>0</v>
      </c>
      <c r="BI227" s="200">
        <f>IF(N227="nulová",J227,0)</f>
        <v>0</v>
      </c>
      <c r="BJ227" s="17" t="s">
        <v>79</v>
      </c>
      <c r="BK227" s="200">
        <f>ROUND(I227*H227,2)</f>
        <v>0</v>
      </c>
      <c r="BL227" s="17" t="s">
        <v>196</v>
      </c>
      <c r="BM227" s="199" t="s">
        <v>547</v>
      </c>
    </row>
    <row r="228" spans="2:51" s="14" customFormat="1" ht="11.25">
      <c r="B228" s="212"/>
      <c r="C228" s="213"/>
      <c r="D228" s="203" t="s">
        <v>147</v>
      </c>
      <c r="E228" s="213"/>
      <c r="F228" s="215" t="s">
        <v>424</v>
      </c>
      <c r="G228" s="213"/>
      <c r="H228" s="216">
        <v>12</v>
      </c>
      <c r="I228" s="217"/>
      <c r="J228" s="213"/>
      <c r="K228" s="213"/>
      <c r="L228" s="218"/>
      <c r="M228" s="219"/>
      <c r="N228" s="220"/>
      <c r="O228" s="220"/>
      <c r="P228" s="220"/>
      <c r="Q228" s="220"/>
      <c r="R228" s="220"/>
      <c r="S228" s="220"/>
      <c r="T228" s="221"/>
      <c r="AT228" s="222" t="s">
        <v>147</v>
      </c>
      <c r="AU228" s="222" t="s">
        <v>81</v>
      </c>
      <c r="AV228" s="14" t="s">
        <v>81</v>
      </c>
      <c r="AW228" s="14" t="s">
        <v>3</v>
      </c>
      <c r="AX228" s="14" t="s">
        <v>79</v>
      </c>
      <c r="AY228" s="222" t="s">
        <v>132</v>
      </c>
    </row>
    <row r="229" spans="1:65" s="2" customFormat="1" ht="24.2" customHeight="1">
      <c r="A229" s="34"/>
      <c r="B229" s="35"/>
      <c r="C229" s="187" t="s">
        <v>383</v>
      </c>
      <c r="D229" s="187" t="s">
        <v>135</v>
      </c>
      <c r="E229" s="188" t="s">
        <v>426</v>
      </c>
      <c r="F229" s="189" t="s">
        <v>427</v>
      </c>
      <c r="G229" s="190" t="s">
        <v>145</v>
      </c>
      <c r="H229" s="191">
        <v>88.926</v>
      </c>
      <c r="I229" s="192"/>
      <c r="J229" s="193">
        <f>ROUND(I229*H229,2)</f>
        <v>0</v>
      </c>
      <c r="K229" s="194"/>
      <c r="L229" s="39"/>
      <c r="M229" s="195" t="s">
        <v>0</v>
      </c>
      <c r="N229" s="196" t="s">
        <v>36</v>
      </c>
      <c r="O229" s="71"/>
      <c r="P229" s="197">
        <f>O229*H229</f>
        <v>0</v>
      </c>
      <c r="Q229" s="197">
        <v>0.0002</v>
      </c>
      <c r="R229" s="197">
        <f>Q229*H229</f>
        <v>0.0177852</v>
      </c>
      <c r="S229" s="197">
        <v>0</v>
      </c>
      <c r="T229" s="198">
        <f>S229*H229</f>
        <v>0</v>
      </c>
      <c r="U229" s="34"/>
      <c r="V229" s="34"/>
      <c r="W229" s="34"/>
      <c r="X229" s="34"/>
      <c r="Y229" s="34"/>
      <c r="Z229" s="34"/>
      <c r="AA229" s="34"/>
      <c r="AB229" s="34"/>
      <c r="AC229" s="34"/>
      <c r="AD229" s="34"/>
      <c r="AE229" s="34"/>
      <c r="AR229" s="199" t="s">
        <v>196</v>
      </c>
      <c r="AT229" s="199" t="s">
        <v>135</v>
      </c>
      <c r="AU229" s="199" t="s">
        <v>81</v>
      </c>
      <c r="AY229" s="17" t="s">
        <v>132</v>
      </c>
      <c r="BE229" s="200">
        <f>IF(N229="základní",J229,0)</f>
        <v>0</v>
      </c>
      <c r="BF229" s="200">
        <f>IF(N229="snížená",J229,0)</f>
        <v>0</v>
      </c>
      <c r="BG229" s="200">
        <f>IF(N229="zákl. přenesená",J229,0)</f>
        <v>0</v>
      </c>
      <c r="BH229" s="200">
        <f>IF(N229="sníž. přenesená",J229,0)</f>
        <v>0</v>
      </c>
      <c r="BI229" s="200">
        <f>IF(N229="nulová",J229,0)</f>
        <v>0</v>
      </c>
      <c r="BJ229" s="17" t="s">
        <v>79</v>
      </c>
      <c r="BK229" s="200">
        <f>ROUND(I229*H229,2)</f>
        <v>0</v>
      </c>
      <c r="BL229" s="17" t="s">
        <v>196</v>
      </c>
      <c r="BM229" s="199" t="s">
        <v>548</v>
      </c>
    </row>
    <row r="230" spans="1:65" s="2" customFormat="1" ht="33" customHeight="1">
      <c r="A230" s="34"/>
      <c r="B230" s="35"/>
      <c r="C230" s="187" t="s">
        <v>389</v>
      </c>
      <c r="D230" s="187" t="s">
        <v>135</v>
      </c>
      <c r="E230" s="188" t="s">
        <v>430</v>
      </c>
      <c r="F230" s="189" t="s">
        <v>431</v>
      </c>
      <c r="G230" s="190" t="s">
        <v>145</v>
      </c>
      <c r="H230" s="191">
        <v>88.926</v>
      </c>
      <c r="I230" s="192"/>
      <c r="J230" s="193">
        <f>ROUND(I230*H230,2)</f>
        <v>0</v>
      </c>
      <c r="K230" s="194"/>
      <c r="L230" s="39"/>
      <c r="M230" s="195" t="s">
        <v>0</v>
      </c>
      <c r="N230" s="196" t="s">
        <v>36</v>
      </c>
      <c r="O230" s="71"/>
      <c r="P230" s="197">
        <f>O230*H230</f>
        <v>0</v>
      </c>
      <c r="Q230" s="197">
        <v>0.00026</v>
      </c>
      <c r="R230" s="197">
        <f>Q230*H230</f>
        <v>0.023120759999999997</v>
      </c>
      <c r="S230" s="197">
        <v>0</v>
      </c>
      <c r="T230" s="198">
        <f>S230*H230</f>
        <v>0</v>
      </c>
      <c r="U230" s="34"/>
      <c r="V230" s="34"/>
      <c r="W230" s="34"/>
      <c r="X230" s="34"/>
      <c r="Y230" s="34"/>
      <c r="Z230" s="34"/>
      <c r="AA230" s="34"/>
      <c r="AB230" s="34"/>
      <c r="AC230" s="34"/>
      <c r="AD230" s="34"/>
      <c r="AE230" s="34"/>
      <c r="AR230" s="199" t="s">
        <v>196</v>
      </c>
      <c r="AT230" s="199" t="s">
        <v>135</v>
      </c>
      <c r="AU230" s="199" t="s">
        <v>81</v>
      </c>
      <c r="AY230" s="17" t="s">
        <v>132</v>
      </c>
      <c r="BE230" s="200">
        <f>IF(N230="základní",J230,0)</f>
        <v>0</v>
      </c>
      <c r="BF230" s="200">
        <f>IF(N230="snížená",J230,0)</f>
        <v>0</v>
      </c>
      <c r="BG230" s="200">
        <f>IF(N230="zákl. přenesená",J230,0)</f>
        <v>0</v>
      </c>
      <c r="BH230" s="200">
        <f>IF(N230="sníž. přenesená",J230,0)</f>
        <v>0</v>
      </c>
      <c r="BI230" s="200">
        <f>IF(N230="nulová",J230,0)</f>
        <v>0</v>
      </c>
      <c r="BJ230" s="17" t="s">
        <v>79</v>
      </c>
      <c r="BK230" s="200">
        <f>ROUND(I230*H230,2)</f>
        <v>0</v>
      </c>
      <c r="BL230" s="17" t="s">
        <v>196</v>
      </c>
      <c r="BM230" s="199" t="s">
        <v>549</v>
      </c>
    </row>
    <row r="231" spans="2:51" s="13" customFormat="1" ht="11.25">
      <c r="B231" s="201"/>
      <c r="C231" s="202"/>
      <c r="D231" s="203" t="s">
        <v>147</v>
      </c>
      <c r="E231" s="204" t="s">
        <v>0</v>
      </c>
      <c r="F231" s="205" t="s">
        <v>433</v>
      </c>
      <c r="G231" s="202"/>
      <c r="H231" s="204" t="s">
        <v>0</v>
      </c>
      <c r="I231" s="206"/>
      <c r="J231" s="202"/>
      <c r="K231" s="202"/>
      <c r="L231" s="207"/>
      <c r="M231" s="208"/>
      <c r="N231" s="209"/>
      <c r="O231" s="209"/>
      <c r="P231" s="209"/>
      <c r="Q231" s="209"/>
      <c r="R231" s="209"/>
      <c r="S231" s="209"/>
      <c r="T231" s="210"/>
      <c r="AT231" s="211" t="s">
        <v>147</v>
      </c>
      <c r="AU231" s="211" t="s">
        <v>81</v>
      </c>
      <c r="AV231" s="13" t="s">
        <v>79</v>
      </c>
      <c r="AW231" s="13" t="s">
        <v>29</v>
      </c>
      <c r="AX231" s="13" t="s">
        <v>71</v>
      </c>
      <c r="AY231" s="211" t="s">
        <v>132</v>
      </c>
    </row>
    <row r="232" spans="2:51" s="13" customFormat="1" ht="11.25">
      <c r="B232" s="201"/>
      <c r="C232" s="202"/>
      <c r="D232" s="203" t="s">
        <v>147</v>
      </c>
      <c r="E232" s="204" t="s">
        <v>0</v>
      </c>
      <c r="F232" s="205" t="s">
        <v>550</v>
      </c>
      <c r="G232" s="202"/>
      <c r="H232" s="204" t="s">
        <v>0</v>
      </c>
      <c r="I232" s="206"/>
      <c r="J232" s="202"/>
      <c r="K232" s="202"/>
      <c r="L232" s="207"/>
      <c r="M232" s="208"/>
      <c r="N232" s="209"/>
      <c r="O232" s="209"/>
      <c r="P232" s="209"/>
      <c r="Q232" s="209"/>
      <c r="R232" s="209"/>
      <c r="S232" s="209"/>
      <c r="T232" s="210"/>
      <c r="AT232" s="211" t="s">
        <v>147</v>
      </c>
      <c r="AU232" s="211" t="s">
        <v>81</v>
      </c>
      <c r="AV232" s="13" t="s">
        <v>79</v>
      </c>
      <c r="AW232" s="13" t="s">
        <v>29</v>
      </c>
      <c r="AX232" s="13" t="s">
        <v>71</v>
      </c>
      <c r="AY232" s="211" t="s">
        <v>132</v>
      </c>
    </row>
    <row r="233" spans="2:51" s="13" customFormat="1" ht="11.25">
      <c r="B233" s="201"/>
      <c r="C233" s="202"/>
      <c r="D233" s="203" t="s">
        <v>147</v>
      </c>
      <c r="E233" s="204" t="s">
        <v>0</v>
      </c>
      <c r="F233" s="205" t="s">
        <v>435</v>
      </c>
      <c r="G233" s="202"/>
      <c r="H233" s="204" t="s">
        <v>0</v>
      </c>
      <c r="I233" s="206"/>
      <c r="J233" s="202"/>
      <c r="K233" s="202"/>
      <c r="L233" s="207"/>
      <c r="M233" s="208"/>
      <c r="N233" s="209"/>
      <c r="O233" s="209"/>
      <c r="P233" s="209"/>
      <c r="Q233" s="209"/>
      <c r="R233" s="209"/>
      <c r="S233" s="209"/>
      <c r="T233" s="210"/>
      <c r="AT233" s="211" t="s">
        <v>147</v>
      </c>
      <c r="AU233" s="211" t="s">
        <v>81</v>
      </c>
      <c r="AV233" s="13" t="s">
        <v>79</v>
      </c>
      <c r="AW233" s="13" t="s">
        <v>29</v>
      </c>
      <c r="AX233" s="13" t="s">
        <v>71</v>
      </c>
      <c r="AY233" s="211" t="s">
        <v>132</v>
      </c>
    </row>
    <row r="234" spans="2:51" s="14" customFormat="1" ht="11.25">
      <c r="B234" s="212"/>
      <c r="C234" s="213"/>
      <c r="D234" s="203" t="s">
        <v>147</v>
      </c>
      <c r="E234" s="214" t="s">
        <v>0</v>
      </c>
      <c r="F234" s="215" t="s">
        <v>436</v>
      </c>
      <c r="G234" s="213"/>
      <c r="H234" s="216">
        <v>47.024</v>
      </c>
      <c r="I234" s="217"/>
      <c r="J234" s="213"/>
      <c r="K234" s="213"/>
      <c r="L234" s="218"/>
      <c r="M234" s="219"/>
      <c r="N234" s="220"/>
      <c r="O234" s="220"/>
      <c r="P234" s="220"/>
      <c r="Q234" s="220"/>
      <c r="R234" s="220"/>
      <c r="S234" s="220"/>
      <c r="T234" s="221"/>
      <c r="AT234" s="222" t="s">
        <v>147</v>
      </c>
      <c r="AU234" s="222" t="s">
        <v>81</v>
      </c>
      <c r="AV234" s="14" t="s">
        <v>81</v>
      </c>
      <c r="AW234" s="14" t="s">
        <v>29</v>
      </c>
      <c r="AX234" s="14" t="s">
        <v>71</v>
      </c>
      <c r="AY234" s="222" t="s">
        <v>132</v>
      </c>
    </row>
    <row r="235" spans="2:51" s="13" customFormat="1" ht="11.25">
      <c r="B235" s="201"/>
      <c r="C235" s="202"/>
      <c r="D235" s="203" t="s">
        <v>147</v>
      </c>
      <c r="E235" s="204" t="s">
        <v>0</v>
      </c>
      <c r="F235" s="205" t="s">
        <v>149</v>
      </c>
      <c r="G235" s="202"/>
      <c r="H235" s="204" t="s">
        <v>0</v>
      </c>
      <c r="I235" s="206"/>
      <c r="J235" s="202"/>
      <c r="K235" s="202"/>
      <c r="L235" s="207"/>
      <c r="M235" s="208"/>
      <c r="N235" s="209"/>
      <c r="O235" s="209"/>
      <c r="P235" s="209"/>
      <c r="Q235" s="209"/>
      <c r="R235" s="209"/>
      <c r="S235" s="209"/>
      <c r="T235" s="210"/>
      <c r="AT235" s="211" t="s">
        <v>147</v>
      </c>
      <c r="AU235" s="211" t="s">
        <v>81</v>
      </c>
      <c r="AV235" s="13" t="s">
        <v>79</v>
      </c>
      <c r="AW235" s="13" t="s">
        <v>29</v>
      </c>
      <c r="AX235" s="13" t="s">
        <v>71</v>
      </c>
      <c r="AY235" s="211" t="s">
        <v>132</v>
      </c>
    </row>
    <row r="236" spans="2:51" s="14" customFormat="1" ht="11.25">
      <c r="B236" s="212"/>
      <c r="C236" s="213"/>
      <c r="D236" s="203" t="s">
        <v>147</v>
      </c>
      <c r="E236" s="214" t="s">
        <v>0</v>
      </c>
      <c r="F236" s="215" t="s">
        <v>437</v>
      </c>
      <c r="G236" s="213"/>
      <c r="H236" s="216">
        <v>10.661999999999999</v>
      </c>
      <c r="I236" s="217"/>
      <c r="J236" s="213"/>
      <c r="K236" s="213"/>
      <c r="L236" s="218"/>
      <c r="M236" s="219"/>
      <c r="N236" s="220"/>
      <c r="O236" s="220"/>
      <c r="P236" s="220"/>
      <c r="Q236" s="220"/>
      <c r="R236" s="220"/>
      <c r="S236" s="220"/>
      <c r="T236" s="221"/>
      <c r="AT236" s="222" t="s">
        <v>147</v>
      </c>
      <c r="AU236" s="222" t="s">
        <v>81</v>
      </c>
      <c r="AV236" s="14" t="s">
        <v>81</v>
      </c>
      <c r="AW236" s="14" t="s">
        <v>29</v>
      </c>
      <c r="AX236" s="14" t="s">
        <v>71</v>
      </c>
      <c r="AY236" s="222" t="s">
        <v>132</v>
      </c>
    </row>
    <row r="237" spans="2:51" s="13" customFormat="1" ht="11.25">
      <c r="B237" s="201"/>
      <c r="C237" s="202"/>
      <c r="D237" s="203" t="s">
        <v>147</v>
      </c>
      <c r="E237" s="204" t="s">
        <v>0</v>
      </c>
      <c r="F237" s="205" t="s">
        <v>151</v>
      </c>
      <c r="G237" s="202"/>
      <c r="H237" s="204" t="s">
        <v>0</v>
      </c>
      <c r="I237" s="206"/>
      <c r="J237" s="202"/>
      <c r="K237" s="202"/>
      <c r="L237" s="207"/>
      <c r="M237" s="208"/>
      <c r="N237" s="209"/>
      <c r="O237" s="209"/>
      <c r="P237" s="209"/>
      <c r="Q237" s="209"/>
      <c r="R237" s="209"/>
      <c r="S237" s="209"/>
      <c r="T237" s="210"/>
      <c r="AT237" s="211" t="s">
        <v>147</v>
      </c>
      <c r="AU237" s="211" t="s">
        <v>81</v>
      </c>
      <c r="AV237" s="13" t="s">
        <v>79</v>
      </c>
      <c r="AW237" s="13" t="s">
        <v>29</v>
      </c>
      <c r="AX237" s="13" t="s">
        <v>71</v>
      </c>
      <c r="AY237" s="211" t="s">
        <v>132</v>
      </c>
    </row>
    <row r="238" spans="2:51" s="14" customFormat="1" ht="11.25">
      <c r="B238" s="212"/>
      <c r="C238" s="213"/>
      <c r="D238" s="203" t="s">
        <v>147</v>
      </c>
      <c r="E238" s="214" t="s">
        <v>0</v>
      </c>
      <c r="F238" s="215" t="s">
        <v>438</v>
      </c>
      <c r="G238" s="213"/>
      <c r="H238" s="216">
        <v>4.919999999999999</v>
      </c>
      <c r="I238" s="217"/>
      <c r="J238" s="213"/>
      <c r="K238" s="213"/>
      <c r="L238" s="218"/>
      <c r="M238" s="219"/>
      <c r="N238" s="220"/>
      <c r="O238" s="220"/>
      <c r="P238" s="220"/>
      <c r="Q238" s="220"/>
      <c r="R238" s="220"/>
      <c r="S238" s="220"/>
      <c r="T238" s="221"/>
      <c r="AT238" s="222" t="s">
        <v>147</v>
      </c>
      <c r="AU238" s="222" t="s">
        <v>81</v>
      </c>
      <c r="AV238" s="14" t="s">
        <v>81</v>
      </c>
      <c r="AW238" s="14" t="s">
        <v>29</v>
      </c>
      <c r="AX238" s="14" t="s">
        <v>71</v>
      </c>
      <c r="AY238" s="222" t="s">
        <v>132</v>
      </c>
    </row>
    <row r="239" spans="2:51" s="13" customFormat="1" ht="11.25">
      <c r="B239" s="201"/>
      <c r="C239" s="202"/>
      <c r="D239" s="203" t="s">
        <v>147</v>
      </c>
      <c r="E239" s="204" t="s">
        <v>0</v>
      </c>
      <c r="F239" s="205" t="s">
        <v>439</v>
      </c>
      <c r="G239" s="202"/>
      <c r="H239" s="204" t="s">
        <v>0</v>
      </c>
      <c r="I239" s="206"/>
      <c r="J239" s="202"/>
      <c r="K239" s="202"/>
      <c r="L239" s="207"/>
      <c r="M239" s="208"/>
      <c r="N239" s="209"/>
      <c r="O239" s="209"/>
      <c r="P239" s="209"/>
      <c r="Q239" s="209"/>
      <c r="R239" s="209"/>
      <c r="S239" s="209"/>
      <c r="T239" s="210"/>
      <c r="AT239" s="211" t="s">
        <v>147</v>
      </c>
      <c r="AU239" s="211" t="s">
        <v>81</v>
      </c>
      <c r="AV239" s="13" t="s">
        <v>79</v>
      </c>
      <c r="AW239" s="13" t="s">
        <v>29</v>
      </c>
      <c r="AX239" s="13" t="s">
        <v>71</v>
      </c>
      <c r="AY239" s="211" t="s">
        <v>132</v>
      </c>
    </row>
    <row r="240" spans="2:51" s="14" customFormat="1" ht="11.25">
      <c r="B240" s="212"/>
      <c r="C240" s="213"/>
      <c r="D240" s="203" t="s">
        <v>147</v>
      </c>
      <c r="E240" s="214" t="s">
        <v>0</v>
      </c>
      <c r="F240" s="215" t="s">
        <v>410</v>
      </c>
      <c r="G240" s="213"/>
      <c r="H240" s="216">
        <v>26.32</v>
      </c>
      <c r="I240" s="217"/>
      <c r="J240" s="213"/>
      <c r="K240" s="213"/>
      <c r="L240" s="218"/>
      <c r="M240" s="219"/>
      <c r="N240" s="220"/>
      <c r="O240" s="220"/>
      <c r="P240" s="220"/>
      <c r="Q240" s="220"/>
      <c r="R240" s="220"/>
      <c r="S240" s="220"/>
      <c r="T240" s="221"/>
      <c r="AT240" s="222" t="s">
        <v>147</v>
      </c>
      <c r="AU240" s="222" t="s">
        <v>81</v>
      </c>
      <c r="AV240" s="14" t="s">
        <v>81</v>
      </c>
      <c r="AW240" s="14" t="s">
        <v>29</v>
      </c>
      <c r="AX240" s="14" t="s">
        <v>71</v>
      </c>
      <c r="AY240" s="222" t="s">
        <v>132</v>
      </c>
    </row>
    <row r="241" spans="2:51" s="15" customFormat="1" ht="11.25">
      <c r="B241" s="223"/>
      <c r="C241" s="224"/>
      <c r="D241" s="203" t="s">
        <v>147</v>
      </c>
      <c r="E241" s="225" t="s">
        <v>0</v>
      </c>
      <c r="F241" s="226" t="s">
        <v>155</v>
      </c>
      <c r="G241" s="224"/>
      <c r="H241" s="227">
        <v>88.926</v>
      </c>
      <c r="I241" s="228"/>
      <c r="J241" s="224"/>
      <c r="K241" s="224"/>
      <c r="L241" s="229"/>
      <c r="M241" s="230"/>
      <c r="N241" s="231"/>
      <c r="O241" s="231"/>
      <c r="P241" s="231"/>
      <c r="Q241" s="231"/>
      <c r="R241" s="231"/>
      <c r="S241" s="231"/>
      <c r="T241" s="232"/>
      <c r="AT241" s="233" t="s">
        <v>147</v>
      </c>
      <c r="AU241" s="233" t="s">
        <v>81</v>
      </c>
      <c r="AV241" s="15" t="s">
        <v>139</v>
      </c>
      <c r="AW241" s="15" t="s">
        <v>29</v>
      </c>
      <c r="AX241" s="15" t="s">
        <v>79</v>
      </c>
      <c r="AY241" s="233" t="s">
        <v>132</v>
      </c>
    </row>
    <row r="242" spans="1:65" s="2" customFormat="1" ht="24.2" customHeight="1">
      <c r="A242" s="34"/>
      <c r="B242" s="35"/>
      <c r="C242" s="187" t="s">
        <v>393</v>
      </c>
      <c r="D242" s="187" t="s">
        <v>135</v>
      </c>
      <c r="E242" s="188" t="s">
        <v>441</v>
      </c>
      <c r="F242" s="189" t="s">
        <v>442</v>
      </c>
      <c r="G242" s="190" t="s">
        <v>145</v>
      </c>
      <c r="H242" s="191">
        <v>9.1</v>
      </c>
      <c r="I242" s="192"/>
      <c r="J242" s="193">
        <f>ROUND(I242*H242,2)</f>
        <v>0</v>
      </c>
      <c r="K242" s="194"/>
      <c r="L242" s="39"/>
      <c r="M242" s="195" t="s">
        <v>0</v>
      </c>
      <c r="N242" s="196" t="s">
        <v>36</v>
      </c>
      <c r="O242" s="71"/>
      <c r="P242" s="197">
        <f>O242*H242</f>
        <v>0</v>
      </c>
      <c r="Q242" s="197">
        <v>0</v>
      </c>
      <c r="R242" s="197">
        <f>Q242*H242</f>
        <v>0</v>
      </c>
      <c r="S242" s="197">
        <v>0</v>
      </c>
      <c r="T242" s="198">
        <f>S242*H242</f>
        <v>0</v>
      </c>
      <c r="U242" s="34"/>
      <c r="V242" s="34"/>
      <c r="W242" s="34"/>
      <c r="X242" s="34"/>
      <c r="Y242" s="34"/>
      <c r="Z242" s="34"/>
      <c r="AA242" s="34"/>
      <c r="AB242" s="34"/>
      <c r="AC242" s="34"/>
      <c r="AD242" s="34"/>
      <c r="AE242" s="34"/>
      <c r="AR242" s="199" t="s">
        <v>196</v>
      </c>
      <c r="AT242" s="199" t="s">
        <v>135</v>
      </c>
      <c r="AU242" s="199" t="s">
        <v>81</v>
      </c>
      <c r="AY242" s="17" t="s">
        <v>132</v>
      </c>
      <c r="BE242" s="200">
        <f>IF(N242="základní",J242,0)</f>
        <v>0</v>
      </c>
      <c r="BF242" s="200">
        <f>IF(N242="snížená",J242,0)</f>
        <v>0</v>
      </c>
      <c r="BG242" s="200">
        <f>IF(N242="zákl. přenesená",J242,0)</f>
        <v>0</v>
      </c>
      <c r="BH242" s="200">
        <f>IF(N242="sníž. přenesená",J242,0)</f>
        <v>0</v>
      </c>
      <c r="BI242" s="200">
        <f>IF(N242="nulová",J242,0)</f>
        <v>0</v>
      </c>
      <c r="BJ242" s="17" t="s">
        <v>79</v>
      </c>
      <c r="BK242" s="200">
        <f>ROUND(I242*H242,2)</f>
        <v>0</v>
      </c>
      <c r="BL242" s="17" t="s">
        <v>196</v>
      </c>
      <c r="BM242" s="199" t="s">
        <v>551</v>
      </c>
    </row>
    <row r="243" spans="2:51" s="13" customFormat="1" ht="11.25">
      <c r="B243" s="201"/>
      <c r="C243" s="202"/>
      <c r="D243" s="203" t="s">
        <v>147</v>
      </c>
      <c r="E243" s="204" t="s">
        <v>0</v>
      </c>
      <c r="F243" s="205" t="s">
        <v>433</v>
      </c>
      <c r="G243" s="202"/>
      <c r="H243" s="204" t="s">
        <v>0</v>
      </c>
      <c r="I243" s="206"/>
      <c r="J243" s="202"/>
      <c r="K243" s="202"/>
      <c r="L243" s="207"/>
      <c r="M243" s="208"/>
      <c r="N243" s="209"/>
      <c r="O243" s="209"/>
      <c r="P243" s="209"/>
      <c r="Q243" s="209"/>
      <c r="R243" s="209"/>
      <c r="S243" s="209"/>
      <c r="T243" s="210"/>
      <c r="AT243" s="211" t="s">
        <v>147</v>
      </c>
      <c r="AU243" s="211" t="s">
        <v>81</v>
      </c>
      <c r="AV243" s="13" t="s">
        <v>79</v>
      </c>
      <c r="AW243" s="13" t="s">
        <v>29</v>
      </c>
      <c r="AX243" s="13" t="s">
        <v>71</v>
      </c>
      <c r="AY243" s="211" t="s">
        <v>132</v>
      </c>
    </row>
    <row r="244" spans="2:51" s="13" customFormat="1" ht="11.25">
      <c r="B244" s="201"/>
      <c r="C244" s="202"/>
      <c r="D244" s="203" t="s">
        <v>147</v>
      </c>
      <c r="E244" s="204" t="s">
        <v>0</v>
      </c>
      <c r="F244" s="205" t="s">
        <v>151</v>
      </c>
      <c r="G244" s="202"/>
      <c r="H244" s="204" t="s">
        <v>0</v>
      </c>
      <c r="I244" s="206"/>
      <c r="J244" s="202"/>
      <c r="K244" s="202"/>
      <c r="L244" s="207"/>
      <c r="M244" s="208"/>
      <c r="N244" s="209"/>
      <c r="O244" s="209"/>
      <c r="P244" s="209"/>
      <c r="Q244" s="209"/>
      <c r="R244" s="209"/>
      <c r="S244" s="209"/>
      <c r="T244" s="210"/>
      <c r="AT244" s="211" t="s">
        <v>147</v>
      </c>
      <c r="AU244" s="211" t="s">
        <v>81</v>
      </c>
      <c r="AV244" s="13" t="s">
        <v>79</v>
      </c>
      <c r="AW244" s="13" t="s">
        <v>29</v>
      </c>
      <c r="AX244" s="13" t="s">
        <v>71</v>
      </c>
      <c r="AY244" s="211" t="s">
        <v>132</v>
      </c>
    </row>
    <row r="245" spans="2:51" s="14" customFormat="1" ht="11.25">
      <c r="B245" s="212"/>
      <c r="C245" s="213"/>
      <c r="D245" s="203" t="s">
        <v>147</v>
      </c>
      <c r="E245" s="214" t="s">
        <v>0</v>
      </c>
      <c r="F245" s="215" t="s">
        <v>444</v>
      </c>
      <c r="G245" s="213"/>
      <c r="H245" s="216">
        <v>4.92</v>
      </c>
      <c r="I245" s="217"/>
      <c r="J245" s="213"/>
      <c r="K245" s="213"/>
      <c r="L245" s="218"/>
      <c r="M245" s="219"/>
      <c r="N245" s="220"/>
      <c r="O245" s="220"/>
      <c r="P245" s="220"/>
      <c r="Q245" s="220"/>
      <c r="R245" s="220"/>
      <c r="S245" s="220"/>
      <c r="T245" s="221"/>
      <c r="AT245" s="222" t="s">
        <v>147</v>
      </c>
      <c r="AU245" s="222" t="s">
        <v>81</v>
      </c>
      <c r="AV245" s="14" t="s">
        <v>81</v>
      </c>
      <c r="AW245" s="14" t="s">
        <v>29</v>
      </c>
      <c r="AX245" s="14" t="s">
        <v>71</v>
      </c>
      <c r="AY245" s="222" t="s">
        <v>132</v>
      </c>
    </row>
    <row r="246" spans="2:51" s="13" customFormat="1" ht="11.25">
      <c r="B246" s="201"/>
      <c r="C246" s="202"/>
      <c r="D246" s="203" t="s">
        <v>147</v>
      </c>
      <c r="E246" s="204" t="s">
        <v>0</v>
      </c>
      <c r="F246" s="205" t="s">
        <v>439</v>
      </c>
      <c r="G246" s="202"/>
      <c r="H246" s="204" t="s">
        <v>0</v>
      </c>
      <c r="I246" s="206"/>
      <c r="J246" s="202"/>
      <c r="K246" s="202"/>
      <c r="L246" s="207"/>
      <c r="M246" s="208"/>
      <c r="N246" s="209"/>
      <c r="O246" s="209"/>
      <c r="P246" s="209"/>
      <c r="Q246" s="209"/>
      <c r="R246" s="209"/>
      <c r="S246" s="209"/>
      <c r="T246" s="210"/>
      <c r="AT246" s="211" t="s">
        <v>147</v>
      </c>
      <c r="AU246" s="211" t="s">
        <v>81</v>
      </c>
      <c r="AV246" s="13" t="s">
        <v>79</v>
      </c>
      <c r="AW246" s="13" t="s">
        <v>29</v>
      </c>
      <c r="AX246" s="13" t="s">
        <v>71</v>
      </c>
      <c r="AY246" s="211" t="s">
        <v>132</v>
      </c>
    </row>
    <row r="247" spans="2:51" s="14" customFormat="1" ht="11.25">
      <c r="B247" s="212"/>
      <c r="C247" s="213"/>
      <c r="D247" s="203" t="s">
        <v>147</v>
      </c>
      <c r="E247" s="214" t="s">
        <v>0</v>
      </c>
      <c r="F247" s="215" t="s">
        <v>152</v>
      </c>
      <c r="G247" s="213"/>
      <c r="H247" s="216">
        <v>4.18</v>
      </c>
      <c r="I247" s="217"/>
      <c r="J247" s="213"/>
      <c r="K247" s="213"/>
      <c r="L247" s="218"/>
      <c r="M247" s="219"/>
      <c r="N247" s="220"/>
      <c r="O247" s="220"/>
      <c r="P247" s="220"/>
      <c r="Q247" s="220"/>
      <c r="R247" s="220"/>
      <c r="S247" s="220"/>
      <c r="T247" s="221"/>
      <c r="AT247" s="222" t="s">
        <v>147</v>
      </c>
      <c r="AU247" s="222" t="s">
        <v>81</v>
      </c>
      <c r="AV247" s="14" t="s">
        <v>81</v>
      </c>
      <c r="AW247" s="14" t="s">
        <v>29</v>
      </c>
      <c r="AX247" s="14" t="s">
        <v>71</v>
      </c>
      <c r="AY247" s="222" t="s">
        <v>132</v>
      </c>
    </row>
    <row r="248" spans="2:51" s="15" customFormat="1" ht="11.25">
      <c r="B248" s="223"/>
      <c r="C248" s="224"/>
      <c r="D248" s="203" t="s">
        <v>147</v>
      </c>
      <c r="E248" s="225" t="s">
        <v>0</v>
      </c>
      <c r="F248" s="226" t="s">
        <v>155</v>
      </c>
      <c r="G248" s="224"/>
      <c r="H248" s="227">
        <v>9.1</v>
      </c>
      <c r="I248" s="228"/>
      <c r="J248" s="224"/>
      <c r="K248" s="224"/>
      <c r="L248" s="229"/>
      <c r="M248" s="230"/>
      <c r="N248" s="231"/>
      <c r="O248" s="231"/>
      <c r="P248" s="231"/>
      <c r="Q248" s="231"/>
      <c r="R248" s="231"/>
      <c r="S248" s="231"/>
      <c r="T248" s="232"/>
      <c r="AT248" s="233" t="s">
        <v>147</v>
      </c>
      <c r="AU248" s="233" t="s">
        <v>81</v>
      </c>
      <c r="AV248" s="15" t="s">
        <v>139</v>
      </c>
      <c r="AW248" s="15" t="s">
        <v>29</v>
      </c>
      <c r="AX248" s="15" t="s">
        <v>79</v>
      </c>
      <c r="AY248" s="233" t="s">
        <v>132</v>
      </c>
    </row>
    <row r="249" spans="2:63" s="12" customFormat="1" ht="22.9" customHeight="1">
      <c r="B249" s="171"/>
      <c r="C249" s="172"/>
      <c r="D249" s="173" t="s">
        <v>70</v>
      </c>
      <c r="E249" s="185" t="s">
        <v>445</v>
      </c>
      <c r="F249" s="185" t="s">
        <v>446</v>
      </c>
      <c r="G249" s="172"/>
      <c r="H249" s="172"/>
      <c r="I249" s="175"/>
      <c r="J249" s="186">
        <f>BK249</f>
        <v>0</v>
      </c>
      <c r="K249" s="172"/>
      <c r="L249" s="177"/>
      <c r="M249" s="178"/>
      <c r="N249" s="179"/>
      <c r="O249" s="179"/>
      <c r="P249" s="180">
        <f>P250</f>
        <v>0</v>
      </c>
      <c r="Q249" s="179"/>
      <c r="R249" s="180">
        <f>R250</f>
        <v>0</v>
      </c>
      <c r="S249" s="179"/>
      <c r="T249" s="181">
        <f>T250</f>
        <v>0</v>
      </c>
      <c r="AR249" s="182" t="s">
        <v>81</v>
      </c>
      <c r="AT249" s="183" t="s">
        <v>70</v>
      </c>
      <c r="AU249" s="183" t="s">
        <v>79</v>
      </c>
      <c r="AY249" s="182" t="s">
        <v>132</v>
      </c>
      <c r="BK249" s="184">
        <f>BK250</f>
        <v>0</v>
      </c>
    </row>
    <row r="250" spans="1:65" s="2" customFormat="1" ht="21.75" customHeight="1">
      <c r="A250" s="34"/>
      <c r="B250" s="35"/>
      <c r="C250" s="187" t="s">
        <v>397</v>
      </c>
      <c r="D250" s="187" t="s">
        <v>135</v>
      </c>
      <c r="E250" s="188" t="s">
        <v>448</v>
      </c>
      <c r="F250" s="189" t="s">
        <v>449</v>
      </c>
      <c r="G250" s="190" t="s">
        <v>450</v>
      </c>
      <c r="H250" s="191">
        <v>1</v>
      </c>
      <c r="I250" s="192"/>
      <c r="J250" s="193">
        <f>ROUND(I250*H250,2)</f>
        <v>0</v>
      </c>
      <c r="K250" s="194"/>
      <c r="L250" s="39"/>
      <c r="M250" s="245" t="s">
        <v>0</v>
      </c>
      <c r="N250" s="246" t="s">
        <v>36</v>
      </c>
      <c r="O250" s="247"/>
      <c r="P250" s="248">
        <f>O250*H250</f>
        <v>0</v>
      </c>
      <c r="Q250" s="248">
        <v>0</v>
      </c>
      <c r="R250" s="248">
        <f>Q250*H250</f>
        <v>0</v>
      </c>
      <c r="S250" s="248">
        <v>0</v>
      </c>
      <c r="T250" s="249">
        <f>S250*H250</f>
        <v>0</v>
      </c>
      <c r="U250" s="34"/>
      <c r="V250" s="34"/>
      <c r="W250" s="34"/>
      <c r="X250" s="34"/>
      <c r="Y250" s="34"/>
      <c r="Z250" s="34"/>
      <c r="AA250" s="34"/>
      <c r="AB250" s="34"/>
      <c r="AC250" s="34"/>
      <c r="AD250" s="34"/>
      <c r="AE250" s="34"/>
      <c r="AR250" s="199" t="s">
        <v>196</v>
      </c>
      <c r="AT250" s="199" t="s">
        <v>135</v>
      </c>
      <c r="AU250" s="199" t="s">
        <v>81</v>
      </c>
      <c r="AY250" s="17" t="s">
        <v>132</v>
      </c>
      <c r="BE250" s="200">
        <f>IF(N250="základní",J250,0)</f>
        <v>0</v>
      </c>
      <c r="BF250" s="200">
        <f>IF(N250="snížená",J250,0)</f>
        <v>0</v>
      </c>
      <c r="BG250" s="200">
        <f>IF(N250="zákl. přenesená",J250,0)</f>
        <v>0</v>
      </c>
      <c r="BH250" s="200">
        <f>IF(N250="sníž. přenesená",J250,0)</f>
        <v>0</v>
      </c>
      <c r="BI250" s="200">
        <f>IF(N250="nulová",J250,0)</f>
        <v>0</v>
      </c>
      <c r="BJ250" s="17" t="s">
        <v>79</v>
      </c>
      <c r="BK250" s="200">
        <f>ROUND(I250*H250,2)</f>
        <v>0</v>
      </c>
      <c r="BL250" s="17" t="s">
        <v>196</v>
      </c>
      <c r="BM250" s="199" t="s">
        <v>552</v>
      </c>
    </row>
    <row r="251" spans="1:31" s="2" customFormat="1" ht="6.95" customHeight="1">
      <c r="A251" s="34"/>
      <c r="B251" s="54"/>
      <c r="C251" s="55"/>
      <c r="D251" s="55"/>
      <c r="E251" s="55"/>
      <c r="F251" s="55"/>
      <c r="G251" s="55"/>
      <c r="H251" s="55"/>
      <c r="I251" s="55"/>
      <c r="J251" s="55"/>
      <c r="K251" s="55"/>
      <c r="L251" s="39"/>
      <c r="M251" s="34"/>
      <c r="O251" s="34"/>
      <c r="P251" s="34"/>
      <c r="Q251" s="34"/>
      <c r="R251" s="34"/>
      <c r="S251" s="34"/>
      <c r="T251" s="34"/>
      <c r="U251" s="34"/>
      <c r="V251" s="34"/>
      <c r="W251" s="34"/>
      <c r="X251" s="34"/>
      <c r="Y251" s="34"/>
      <c r="Z251" s="34"/>
      <c r="AA251" s="34"/>
      <c r="AB251" s="34"/>
      <c r="AC251" s="34"/>
      <c r="AD251" s="34"/>
      <c r="AE251" s="34"/>
    </row>
  </sheetData>
  <sheetProtection algorithmName="SHA-512" hashValue="7f/j2x72VyEH0OBNAEusLPQ2Fo5Rg9SMPfcpJCcB8Hk/exZLIOrOsSjXKmzY+c0zJ+v2vKYaGRGDGqsrl7ZQVw==" saltValue="seQhFW0nF14Fg5haXJz+u9ZlShQ6kEQjwLcEjyRUOrHofDead8KYU66AvC6m8ot9pNnX3oaWwb1ZVmazpjW4Kg==" spinCount="100000" sheet="1" objects="1" scenarios="1" formatColumns="0" formatRows="0" autoFilter="0"/>
  <autoFilter ref="C127:K250"/>
  <mergeCells count="9">
    <mergeCell ref="E87:H87"/>
    <mergeCell ref="E118:H118"/>
    <mergeCell ref="E120:H120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3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90"/>
      <c r="M2" s="290"/>
      <c r="N2" s="290"/>
      <c r="O2" s="290"/>
      <c r="P2" s="290"/>
      <c r="Q2" s="290"/>
      <c r="R2" s="290"/>
      <c r="S2" s="290"/>
      <c r="T2" s="290"/>
      <c r="U2" s="290"/>
      <c r="V2" s="290"/>
      <c r="AT2" s="17" t="s">
        <v>87</v>
      </c>
    </row>
    <row r="3" spans="2:46" s="1" customFormat="1" ht="6.95" customHeight="1">
      <c r="B3" s="108"/>
      <c r="C3" s="109"/>
      <c r="D3" s="109"/>
      <c r="E3" s="109"/>
      <c r="F3" s="109"/>
      <c r="G3" s="109"/>
      <c r="H3" s="109"/>
      <c r="I3" s="109"/>
      <c r="J3" s="109"/>
      <c r="K3" s="109"/>
      <c r="L3" s="20"/>
      <c r="AT3" s="17" t="s">
        <v>81</v>
      </c>
    </row>
    <row r="4" spans="2:46" s="1" customFormat="1" ht="24.95" customHeight="1">
      <c r="B4" s="20"/>
      <c r="D4" s="110" t="s">
        <v>97</v>
      </c>
      <c r="L4" s="20"/>
      <c r="M4" s="111" t="s">
        <v>9</v>
      </c>
      <c r="AT4" s="17" t="s">
        <v>3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12" t="s">
        <v>15</v>
      </c>
      <c r="L6" s="20"/>
    </row>
    <row r="7" spans="2:12" s="1" customFormat="1" ht="16.5" customHeight="1">
      <c r="B7" s="20"/>
      <c r="E7" s="291" t="str">
        <f>'Rekapitulace stavby'!K6</f>
        <v>Šlejnická 5, Praha 6</v>
      </c>
      <c r="F7" s="292"/>
      <c r="G7" s="292"/>
      <c r="H7" s="292"/>
      <c r="L7" s="20"/>
    </row>
    <row r="8" spans="1:31" s="2" customFormat="1" ht="12" customHeight="1">
      <c r="A8" s="34"/>
      <c r="B8" s="39"/>
      <c r="C8" s="34"/>
      <c r="D8" s="112" t="s">
        <v>98</v>
      </c>
      <c r="E8" s="34"/>
      <c r="F8" s="34"/>
      <c r="G8" s="34"/>
      <c r="H8" s="34"/>
      <c r="I8" s="34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9"/>
      <c r="C9" s="34"/>
      <c r="D9" s="34"/>
      <c r="E9" s="293" t="s">
        <v>553</v>
      </c>
      <c r="F9" s="294"/>
      <c r="G9" s="294"/>
      <c r="H9" s="294"/>
      <c r="I9" s="34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1.25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12" t="s">
        <v>17</v>
      </c>
      <c r="E11" s="34"/>
      <c r="F11" s="113" t="s">
        <v>0</v>
      </c>
      <c r="G11" s="34"/>
      <c r="H11" s="34"/>
      <c r="I11" s="112" t="s">
        <v>18</v>
      </c>
      <c r="J11" s="113" t="s">
        <v>0</v>
      </c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12" t="s">
        <v>19</v>
      </c>
      <c r="E12" s="34"/>
      <c r="F12" s="113" t="s">
        <v>20</v>
      </c>
      <c r="G12" s="34"/>
      <c r="H12" s="34"/>
      <c r="I12" s="112" t="s">
        <v>21</v>
      </c>
      <c r="J12" s="114">
        <f>'Rekapitulace stavby'!AN8</f>
        <v>45335</v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12" t="s">
        <v>22</v>
      </c>
      <c r="E14" s="34"/>
      <c r="F14" s="34"/>
      <c r="G14" s="34"/>
      <c r="H14" s="34"/>
      <c r="I14" s="112" t="s">
        <v>23</v>
      </c>
      <c r="J14" s="113" t="str">
        <f>IF('Rekapitulace stavby'!AN10="","",'Rekapitulace stavby'!AN10)</f>
        <v/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13" t="str">
        <f>IF('Rekapitulace stavby'!E11="","",'Rekapitulace stavby'!E11)</f>
        <v xml:space="preserve"> </v>
      </c>
      <c r="F15" s="34"/>
      <c r="G15" s="34"/>
      <c r="H15" s="34"/>
      <c r="I15" s="112" t="s">
        <v>24</v>
      </c>
      <c r="J15" s="113" t="str">
        <f>IF('Rekapitulace stavby'!AN11="","",'Rekapitulace stavby'!AN11)</f>
        <v/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12" t="s">
        <v>25</v>
      </c>
      <c r="E17" s="34"/>
      <c r="F17" s="34"/>
      <c r="G17" s="34"/>
      <c r="H17" s="34"/>
      <c r="I17" s="112" t="s">
        <v>23</v>
      </c>
      <c r="J17" s="30" t="str">
        <f>'Rekapitulace stavby'!AN13</f>
        <v>Vyplň údaj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295" t="str">
        <f>'Rekapitulace stavby'!E14</f>
        <v>Vyplň údaj</v>
      </c>
      <c r="F18" s="296"/>
      <c r="G18" s="296"/>
      <c r="H18" s="296"/>
      <c r="I18" s="112" t="s">
        <v>24</v>
      </c>
      <c r="J18" s="30" t="str">
        <f>'Rekapitulace stavby'!AN14</f>
        <v>Vyplň údaj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12" t="s">
        <v>27</v>
      </c>
      <c r="E20" s="34"/>
      <c r="F20" s="34"/>
      <c r="G20" s="34"/>
      <c r="H20" s="34"/>
      <c r="I20" s="112" t="s">
        <v>23</v>
      </c>
      <c r="J20" s="113" t="str">
        <f>IF('Rekapitulace stavby'!AN16="","",'Rekapitulace stavby'!AN16)</f>
        <v/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13" t="str">
        <f>IF('Rekapitulace stavby'!E17="","",'Rekapitulace stavby'!E17)</f>
        <v xml:space="preserve"> </v>
      </c>
      <c r="F21" s="34"/>
      <c r="G21" s="34"/>
      <c r="H21" s="34"/>
      <c r="I21" s="112" t="s">
        <v>24</v>
      </c>
      <c r="J21" s="113" t="str">
        <f>IF('Rekapitulace stavby'!AN17="","",'Rekapitulace stavby'!AN17)</f>
        <v/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12" t="s">
        <v>28</v>
      </c>
      <c r="E23" s="34"/>
      <c r="F23" s="34"/>
      <c r="G23" s="34"/>
      <c r="H23" s="34"/>
      <c r="I23" s="112" t="s">
        <v>23</v>
      </c>
      <c r="J23" s="113" t="str">
        <f>IF('Rekapitulace stavby'!AN19="","",'Rekapitulace stavby'!AN19)</f>
        <v/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13" t="str">
        <f>IF('Rekapitulace stavby'!E20="","",'Rekapitulace stavby'!E20)</f>
        <v xml:space="preserve"> </v>
      </c>
      <c r="F24" s="34"/>
      <c r="G24" s="34"/>
      <c r="H24" s="34"/>
      <c r="I24" s="112" t="s">
        <v>24</v>
      </c>
      <c r="J24" s="113" t="str">
        <f>IF('Rekapitulace stavby'!AN20="","",'Rekapitulace stavby'!AN20)</f>
        <v/>
      </c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12" t="s">
        <v>30</v>
      </c>
      <c r="E26" s="34"/>
      <c r="F26" s="34"/>
      <c r="G26" s="34"/>
      <c r="H26" s="34"/>
      <c r="I26" s="34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15"/>
      <c r="B27" s="116"/>
      <c r="C27" s="115"/>
      <c r="D27" s="115"/>
      <c r="E27" s="297" t="s">
        <v>0</v>
      </c>
      <c r="F27" s="297"/>
      <c r="G27" s="297"/>
      <c r="H27" s="297"/>
      <c r="I27" s="115"/>
      <c r="J27" s="115"/>
      <c r="K27" s="115"/>
      <c r="L27" s="117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</row>
    <row r="28" spans="1:31" s="2" customFormat="1" ht="6.95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9"/>
      <c r="C29" s="34"/>
      <c r="D29" s="118"/>
      <c r="E29" s="118"/>
      <c r="F29" s="118"/>
      <c r="G29" s="118"/>
      <c r="H29" s="118"/>
      <c r="I29" s="118"/>
      <c r="J29" s="118"/>
      <c r="K29" s="118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19" t="s">
        <v>31</v>
      </c>
      <c r="E30" s="34"/>
      <c r="F30" s="34"/>
      <c r="G30" s="34"/>
      <c r="H30" s="34"/>
      <c r="I30" s="34"/>
      <c r="J30" s="120">
        <f>ROUND(J128,2)</f>
        <v>0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18"/>
      <c r="E31" s="118"/>
      <c r="F31" s="118"/>
      <c r="G31" s="118"/>
      <c r="H31" s="118"/>
      <c r="I31" s="118"/>
      <c r="J31" s="118"/>
      <c r="K31" s="118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9"/>
      <c r="C32" s="34"/>
      <c r="D32" s="34"/>
      <c r="E32" s="34"/>
      <c r="F32" s="121" t="s">
        <v>33</v>
      </c>
      <c r="G32" s="34"/>
      <c r="H32" s="34"/>
      <c r="I32" s="121" t="s">
        <v>32</v>
      </c>
      <c r="J32" s="121" t="s">
        <v>34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>
      <c r="A33" s="34"/>
      <c r="B33" s="39"/>
      <c r="C33" s="34"/>
      <c r="D33" s="122" t="s">
        <v>35</v>
      </c>
      <c r="E33" s="112" t="s">
        <v>36</v>
      </c>
      <c r="F33" s="123">
        <f>ROUND((SUM(BE128:BE238)),2)</f>
        <v>0</v>
      </c>
      <c r="G33" s="34"/>
      <c r="H33" s="34"/>
      <c r="I33" s="124">
        <v>0.21</v>
      </c>
      <c r="J33" s="123">
        <f>ROUND(((SUM(BE128:BE238))*I33),2)</f>
        <v>0</v>
      </c>
      <c r="K33" s="3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112" t="s">
        <v>37</v>
      </c>
      <c r="F34" s="123">
        <f>ROUND((SUM(BF128:BF238)),2)</f>
        <v>0</v>
      </c>
      <c r="G34" s="34"/>
      <c r="H34" s="34"/>
      <c r="I34" s="124">
        <v>0.12</v>
      </c>
      <c r="J34" s="123">
        <f>ROUND(((SUM(BF128:BF238))*I34),2)</f>
        <v>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9"/>
      <c r="C35" s="34"/>
      <c r="D35" s="34"/>
      <c r="E35" s="112" t="s">
        <v>38</v>
      </c>
      <c r="F35" s="123">
        <f>ROUND((SUM(BG128:BG238)),2)</f>
        <v>0</v>
      </c>
      <c r="G35" s="34"/>
      <c r="H35" s="34"/>
      <c r="I35" s="124">
        <v>0.21</v>
      </c>
      <c r="J35" s="123">
        <f>0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 hidden="1">
      <c r="A36" s="34"/>
      <c r="B36" s="39"/>
      <c r="C36" s="34"/>
      <c r="D36" s="34"/>
      <c r="E36" s="112" t="s">
        <v>39</v>
      </c>
      <c r="F36" s="123">
        <f>ROUND((SUM(BH128:BH238)),2)</f>
        <v>0</v>
      </c>
      <c r="G36" s="34"/>
      <c r="H36" s="34"/>
      <c r="I36" s="124">
        <v>0.12</v>
      </c>
      <c r="J36" s="123">
        <f>0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12" t="s">
        <v>40</v>
      </c>
      <c r="F37" s="123">
        <f>ROUND((SUM(BI128:BI238)),2)</f>
        <v>0</v>
      </c>
      <c r="G37" s="34"/>
      <c r="H37" s="34"/>
      <c r="I37" s="124">
        <v>0</v>
      </c>
      <c r="J37" s="123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25"/>
      <c r="D39" s="126" t="s">
        <v>41</v>
      </c>
      <c r="E39" s="127"/>
      <c r="F39" s="127"/>
      <c r="G39" s="128" t="s">
        <v>42</v>
      </c>
      <c r="H39" s="129" t="s">
        <v>43</v>
      </c>
      <c r="I39" s="127"/>
      <c r="J39" s="130">
        <f>SUM(J30:J37)</f>
        <v>0</v>
      </c>
      <c r="K39" s="131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2:12" s="1" customFormat="1" ht="14.45" customHeight="1">
      <c r="B41" s="20"/>
      <c r="L41" s="20"/>
    </row>
    <row r="42" spans="2:12" s="1" customFormat="1" ht="14.45" customHeight="1">
      <c r="B42" s="20"/>
      <c r="L42" s="20"/>
    </row>
    <row r="43" spans="2:12" s="1" customFormat="1" ht="14.45" customHeight="1">
      <c r="B43" s="20"/>
      <c r="L43" s="20"/>
    </row>
    <row r="44" spans="2:12" s="1" customFormat="1" ht="14.45" customHeight="1">
      <c r="B44" s="20"/>
      <c r="L44" s="20"/>
    </row>
    <row r="45" spans="2:12" s="1" customFormat="1" ht="14.45" customHeight="1">
      <c r="B45" s="20"/>
      <c r="L45" s="20"/>
    </row>
    <row r="46" spans="2:12" s="1" customFormat="1" ht="14.45" customHeight="1">
      <c r="B46" s="20"/>
      <c r="L46" s="20"/>
    </row>
    <row r="47" spans="2:12" s="1" customFormat="1" ht="14.45" customHeight="1">
      <c r="B47" s="20"/>
      <c r="L47" s="20"/>
    </row>
    <row r="48" spans="2:12" s="1" customFormat="1" ht="14.45" customHeight="1">
      <c r="B48" s="20"/>
      <c r="L48" s="20"/>
    </row>
    <row r="49" spans="2:12" s="1" customFormat="1" ht="14.45" customHeight="1">
      <c r="B49" s="20"/>
      <c r="L49" s="20"/>
    </row>
    <row r="50" spans="2:12" s="2" customFormat="1" ht="14.45" customHeight="1">
      <c r="B50" s="51"/>
      <c r="D50" s="132" t="s">
        <v>44</v>
      </c>
      <c r="E50" s="133"/>
      <c r="F50" s="133"/>
      <c r="G50" s="132" t="s">
        <v>45</v>
      </c>
      <c r="H50" s="133"/>
      <c r="I50" s="133"/>
      <c r="J50" s="133"/>
      <c r="K50" s="133"/>
      <c r="L50" s="51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1:31" s="2" customFormat="1" ht="12.75">
      <c r="A61" s="34"/>
      <c r="B61" s="39"/>
      <c r="C61" s="34"/>
      <c r="D61" s="134" t="s">
        <v>46</v>
      </c>
      <c r="E61" s="135"/>
      <c r="F61" s="136" t="s">
        <v>47</v>
      </c>
      <c r="G61" s="134" t="s">
        <v>46</v>
      </c>
      <c r="H61" s="135"/>
      <c r="I61" s="135"/>
      <c r="J61" s="137" t="s">
        <v>47</v>
      </c>
      <c r="K61" s="135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1:31" s="2" customFormat="1" ht="12.75">
      <c r="A65" s="34"/>
      <c r="B65" s="39"/>
      <c r="C65" s="34"/>
      <c r="D65" s="132" t="s">
        <v>48</v>
      </c>
      <c r="E65" s="138"/>
      <c r="F65" s="138"/>
      <c r="G65" s="132" t="s">
        <v>49</v>
      </c>
      <c r="H65" s="138"/>
      <c r="I65" s="138"/>
      <c r="J65" s="138"/>
      <c r="K65" s="138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1:31" s="2" customFormat="1" ht="12.75">
      <c r="A76" s="34"/>
      <c r="B76" s="39"/>
      <c r="C76" s="34"/>
      <c r="D76" s="134" t="s">
        <v>46</v>
      </c>
      <c r="E76" s="135"/>
      <c r="F76" s="136" t="s">
        <v>47</v>
      </c>
      <c r="G76" s="134" t="s">
        <v>46</v>
      </c>
      <c r="H76" s="135"/>
      <c r="I76" s="135"/>
      <c r="J76" s="137" t="s">
        <v>47</v>
      </c>
      <c r="K76" s="135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>
      <c r="A77" s="34"/>
      <c r="B77" s="139"/>
      <c r="C77" s="140"/>
      <c r="D77" s="140"/>
      <c r="E77" s="140"/>
      <c r="F77" s="140"/>
      <c r="G77" s="140"/>
      <c r="H77" s="140"/>
      <c r="I77" s="140"/>
      <c r="J77" s="140"/>
      <c r="K77" s="140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5" customHeight="1" hidden="1">
      <c r="A81" s="34"/>
      <c r="B81" s="141"/>
      <c r="C81" s="142"/>
      <c r="D81" s="142"/>
      <c r="E81" s="142"/>
      <c r="F81" s="142"/>
      <c r="G81" s="142"/>
      <c r="H81" s="142"/>
      <c r="I81" s="142"/>
      <c r="J81" s="142"/>
      <c r="K81" s="142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 hidden="1">
      <c r="A82" s="34"/>
      <c r="B82" s="35"/>
      <c r="C82" s="23" t="s">
        <v>100</v>
      </c>
      <c r="D82" s="36"/>
      <c r="E82" s="36"/>
      <c r="F82" s="36"/>
      <c r="G82" s="36"/>
      <c r="H82" s="36"/>
      <c r="I82" s="36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 hidden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 hidden="1">
      <c r="A84" s="34"/>
      <c r="B84" s="35"/>
      <c r="C84" s="29" t="s">
        <v>15</v>
      </c>
      <c r="D84" s="36"/>
      <c r="E84" s="36"/>
      <c r="F84" s="36"/>
      <c r="G84" s="36"/>
      <c r="H84" s="36"/>
      <c r="I84" s="36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6.5" customHeight="1" hidden="1">
      <c r="A85" s="34"/>
      <c r="B85" s="35"/>
      <c r="C85" s="36"/>
      <c r="D85" s="36"/>
      <c r="E85" s="298" t="str">
        <f>E7</f>
        <v>Šlejnická 5, Praha 6</v>
      </c>
      <c r="F85" s="299"/>
      <c r="G85" s="299"/>
      <c r="H85" s="299"/>
      <c r="I85" s="36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12" customHeight="1" hidden="1">
      <c r="A86" s="34"/>
      <c r="B86" s="35"/>
      <c r="C86" s="29" t="s">
        <v>98</v>
      </c>
      <c r="D86" s="36"/>
      <c r="E86" s="36"/>
      <c r="F86" s="36"/>
      <c r="G86" s="36"/>
      <c r="H86" s="36"/>
      <c r="I86" s="36"/>
      <c r="J86" s="36"/>
      <c r="K86" s="36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6.5" customHeight="1" hidden="1">
      <c r="A87" s="34"/>
      <c r="B87" s="35"/>
      <c r="C87" s="36"/>
      <c r="D87" s="36"/>
      <c r="E87" s="250" t="str">
        <f>E9</f>
        <v>05 - Oprava bytu č. 510</v>
      </c>
      <c r="F87" s="300"/>
      <c r="G87" s="300"/>
      <c r="H87" s="300"/>
      <c r="I87" s="36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6.95" customHeight="1" hidden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2" customHeight="1" hidden="1">
      <c r="A89" s="34"/>
      <c r="B89" s="35"/>
      <c r="C89" s="29" t="s">
        <v>19</v>
      </c>
      <c r="D89" s="36"/>
      <c r="E89" s="36"/>
      <c r="F89" s="27" t="str">
        <f>F12</f>
        <v xml:space="preserve"> </v>
      </c>
      <c r="G89" s="36"/>
      <c r="H89" s="36"/>
      <c r="I89" s="29" t="s">
        <v>21</v>
      </c>
      <c r="J89" s="66">
        <f>IF(J12="","",J12)</f>
        <v>45335</v>
      </c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5" customHeight="1" hidden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5.2" customHeight="1" hidden="1">
      <c r="A91" s="34"/>
      <c r="B91" s="35"/>
      <c r="C91" s="29" t="s">
        <v>22</v>
      </c>
      <c r="D91" s="36"/>
      <c r="E91" s="36"/>
      <c r="F91" s="27" t="str">
        <f>E15</f>
        <v xml:space="preserve"> </v>
      </c>
      <c r="G91" s="36"/>
      <c r="H91" s="36"/>
      <c r="I91" s="29" t="s">
        <v>27</v>
      </c>
      <c r="J91" s="32" t="str">
        <f>E21</f>
        <v xml:space="preserve"> 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15.2" customHeight="1" hidden="1">
      <c r="A92" s="34"/>
      <c r="B92" s="35"/>
      <c r="C92" s="29" t="s">
        <v>25</v>
      </c>
      <c r="D92" s="36"/>
      <c r="E92" s="36"/>
      <c r="F92" s="27" t="str">
        <f>IF(E18="","",E18)</f>
        <v>Vyplň údaj</v>
      </c>
      <c r="G92" s="36"/>
      <c r="H92" s="36"/>
      <c r="I92" s="29" t="s">
        <v>28</v>
      </c>
      <c r="J92" s="32" t="str">
        <f>E24</f>
        <v xml:space="preserve"> </v>
      </c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0.35" customHeight="1" hidden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29.25" customHeight="1" hidden="1">
      <c r="A94" s="34"/>
      <c r="B94" s="35"/>
      <c r="C94" s="143" t="s">
        <v>101</v>
      </c>
      <c r="D94" s="144"/>
      <c r="E94" s="144"/>
      <c r="F94" s="144"/>
      <c r="G94" s="144"/>
      <c r="H94" s="144"/>
      <c r="I94" s="144"/>
      <c r="J94" s="145" t="s">
        <v>102</v>
      </c>
      <c r="K94" s="144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 hidden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2" customFormat="1" ht="22.9" customHeight="1" hidden="1">
      <c r="A96" s="34"/>
      <c r="B96" s="35"/>
      <c r="C96" s="146" t="s">
        <v>103</v>
      </c>
      <c r="D96" s="36"/>
      <c r="E96" s="36"/>
      <c r="F96" s="36"/>
      <c r="G96" s="36"/>
      <c r="H96" s="36"/>
      <c r="I96" s="36"/>
      <c r="J96" s="84">
        <f>J128</f>
        <v>0</v>
      </c>
      <c r="K96" s="36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7" t="s">
        <v>104</v>
      </c>
    </row>
    <row r="97" spans="2:12" s="9" customFormat="1" ht="24.95" customHeight="1" hidden="1">
      <c r="B97" s="147"/>
      <c r="C97" s="148"/>
      <c r="D97" s="149" t="s">
        <v>105</v>
      </c>
      <c r="E97" s="150"/>
      <c r="F97" s="150"/>
      <c r="G97" s="150"/>
      <c r="H97" s="150"/>
      <c r="I97" s="150"/>
      <c r="J97" s="151">
        <f>J129</f>
        <v>0</v>
      </c>
      <c r="K97" s="148"/>
      <c r="L97" s="152"/>
    </row>
    <row r="98" spans="2:12" s="10" customFormat="1" ht="19.9" customHeight="1" hidden="1">
      <c r="B98" s="153"/>
      <c r="C98" s="154"/>
      <c r="D98" s="155" t="s">
        <v>106</v>
      </c>
      <c r="E98" s="156"/>
      <c r="F98" s="156"/>
      <c r="G98" s="156"/>
      <c r="H98" s="156"/>
      <c r="I98" s="156"/>
      <c r="J98" s="157">
        <f>J130</f>
        <v>0</v>
      </c>
      <c r="K98" s="154"/>
      <c r="L98" s="158"/>
    </row>
    <row r="99" spans="2:12" s="10" customFormat="1" ht="19.9" customHeight="1" hidden="1">
      <c r="B99" s="153"/>
      <c r="C99" s="154"/>
      <c r="D99" s="155" t="s">
        <v>107</v>
      </c>
      <c r="E99" s="156"/>
      <c r="F99" s="156"/>
      <c r="G99" s="156"/>
      <c r="H99" s="156"/>
      <c r="I99" s="156"/>
      <c r="J99" s="157">
        <f>J135</f>
        <v>0</v>
      </c>
      <c r="K99" s="154"/>
      <c r="L99" s="158"/>
    </row>
    <row r="100" spans="2:12" s="10" customFormat="1" ht="19.9" customHeight="1" hidden="1">
      <c r="B100" s="153"/>
      <c r="C100" s="154"/>
      <c r="D100" s="155" t="s">
        <v>108</v>
      </c>
      <c r="E100" s="156"/>
      <c r="F100" s="156"/>
      <c r="G100" s="156"/>
      <c r="H100" s="156"/>
      <c r="I100" s="156"/>
      <c r="J100" s="157">
        <f>J148</f>
        <v>0</v>
      </c>
      <c r="K100" s="154"/>
      <c r="L100" s="158"/>
    </row>
    <row r="101" spans="2:12" s="10" customFormat="1" ht="19.9" customHeight="1" hidden="1">
      <c r="B101" s="153"/>
      <c r="C101" s="154"/>
      <c r="D101" s="155" t="s">
        <v>109</v>
      </c>
      <c r="E101" s="156"/>
      <c r="F101" s="156"/>
      <c r="G101" s="156"/>
      <c r="H101" s="156"/>
      <c r="I101" s="156"/>
      <c r="J101" s="157">
        <f>J156</f>
        <v>0</v>
      </c>
      <c r="K101" s="154"/>
      <c r="L101" s="158"/>
    </row>
    <row r="102" spans="2:12" s="9" customFormat="1" ht="24.95" customHeight="1" hidden="1">
      <c r="B102" s="147"/>
      <c r="C102" s="148"/>
      <c r="D102" s="149" t="s">
        <v>110</v>
      </c>
      <c r="E102" s="150"/>
      <c r="F102" s="150"/>
      <c r="G102" s="150"/>
      <c r="H102" s="150"/>
      <c r="I102" s="150"/>
      <c r="J102" s="151">
        <f>J159</f>
        <v>0</v>
      </c>
      <c r="K102" s="148"/>
      <c r="L102" s="152"/>
    </row>
    <row r="103" spans="2:12" s="10" customFormat="1" ht="19.9" customHeight="1" hidden="1">
      <c r="B103" s="153"/>
      <c r="C103" s="154"/>
      <c r="D103" s="155" t="s">
        <v>111</v>
      </c>
      <c r="E103" s="156"/>
      <c r="F103" s="156"/>
      <c r="G103" s="156"/>
      <c r="H103" s="156"/>
      <c r="I103" s="156"/>
      <c r="J103" s="157">
        <f>J160</f>
        <v>0</v>
      </c>
      <c r="K103" s="154"/>
      <c r="L103" s="158"/>
    </row>
    <row r="104" spans="2:12" s="10" customFormat="1" ht="19.9" customHeight="1" hidden="1">
      <c r="B104" s="153"/>
      <c r="C104" s="154"/>
      <c r="D104" s="155" t="s">
        <v>112</v>
      </c>
      <c r="E104" s="156"/>
      <c r="F104" s="156"/>
      <c r="G104" s="156"/>
      <c r="H104" s="156"/>
      <c r="I104" s="156"/>
      <c r="J104" s="157">
        <f>J175</f>
        <v>0</v>
      </c>
      <c r="K104" s="154"/>
      <c r="L104" s="158"/>
    </row>
    <row r="105" spans="2:12" s="10" customFormat="1" ht="19.9" customHeight="1" hidden="1">
      <c r="B105" s="153"/>
      <c r="C105" s="154"/>
      <c r="D105" s="155" t="s">
        <v>113</v>
      </c>
      <c r="E105" s="156"/>
      <c r="F105" s="156"/>
      <c r="G105" s="156"/>
      <c r="H105" s="156"/>
      <c r="I105" s="156"/>
      <c r="J105" s="157">
        <f>J181</f>
        <v>0</v>
      </c>
      <c r="K105" s="154"/>
      <c r="L105" s="158"/>
    </row>
    <row r="106" spans="2:12" s="10" customFormat="1" ht="19.9" customHeight="1" hidden="1">
      <c r="B106" s="153"/>
      <c r="C106" s="154"/>
      <c r="D106" s="155" t="s">
        <v>114</v>
      </c>
      <c r="E106" s="156"/>
      <c r="F106" s="156"/>
      <c r="G106" s="156"/>
      <c r="H106" s="156"/>
      <c r="I106" s="156"/>
      <c r="J106" s="157">
        <f>J187</f>
        <v>0</v>
      </c>
      <c r="K106" s="154"/>
      <c r="L106" s="158"/>
    </row>
    <row r="107" spans="2:12" s="10" customFormat="1" ht="19.9" customHeight="1" hidden="1">
      <c r="B107" s="153"/>
      <c r="C107" s="154"/>
      <c r="D107" s="155" t="s">
        <v>115</v>
      </c>
      <c r="E107" s="156"/>
      <c r="F107" s="156"/>
      <c r="G107" s="156"/>
      <c r="H107" s="156"/>
      <c r="I107" s="156"/>
      <c r="J107" s="157">
        <f>J203</f>
        <v>0</v>
      </c>
      <c r="K107" s="154"/>
      <c r="L107" s="158"/>
    </row>
    <row r="108" spans="2:12" s="10" customFormat="1" ht="19.9" customHeight="1" hidden="1">
      <c r="B108" s="153"/>
      <c r="C108" s="154"/>
      <c r="D108" s="155" t="s">
        <v>116</v>
      </c>
      <c r="E108" s="156"/>
      <c r="F108" s="156"/>
      <c r="G108" s="156"/>
      <c r="H108" s="156"/>
      <c r="I108" s="156"/>
      <c r="J108" s="157">
        <f>J237</f>
        <v>0</v>
      </c>
      <c r="K108" s="154"/>
      <c r="L108" s="158"/>
    </row>
    <row r="109" spans="1:31" s="2" customFormat="1" ht="21.75" customHeight="1" hidden="1">
      <c r="A109" s="34"/>
      <c r="B109" s="35"/>
      <c r="C109" s="36"/>
      <c r="D109" s="36"/>
      <c r="E109" s="36"/>
      <c r="F109" s="36"/>
      <c r="G109" s="36"/>
      <c r="H109" s="36"/>
      <c r="I109" s="36"/>
      <c r="J109" s="36"/>
      <c r="K109" s="36"/>
      <c r="L109" s="51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0" spans="1:31" s="2" customFormat="1" ht="6.95" customHeight="1" hidden="1">
      <c r="A110" s="34"/>
      <c r="B110" s="54"/>
      <c r="C110" s="55"/>
      <c r="D110" s="55"/>
      <c r="E110" s="55"/>
      <c r="F110" s="55"/>
      <c r="G110" s="55"/>
      <c r="H110" s="55"/>
      <c r="I110" s="55"/>
      <c r="J110" s="55"/>
      <c r="K110" s="55"/>
      <c r="L110" s="51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ht="11.25" hidden="1"/>
    <row r="112" ht="11.25" hidden="1"/>
    <row r="113" ht="11.25" hidden="1"/>
    <row r="114" spans="1:31" s="2" customFormat="1" ht="6.95" customHeight="1">
      <c r="A114" s="34"/>
      <c r="B114" s="56"/>
      <c r="C114" s="57"/>
      <c r="D114" s="57"/>
      <c r="E114" s="57"/>
      <c r="F114" s="57"/>
      <c r="G114" s="57"/>
      <c r="H114" s="57"/>
      <c r="I114" s="57"/>
      <c r="J114" s="57"/>
      <c r="K114" s="57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31" s="2" customFormat="1" ht="24.95" customHeight="1">
      <c r="A115" s="34"/>
      <c r="B115" s="35"/>
      <c r="C115" s="23" t="s">
        <v>117</v>
      </c>
      <c r="D115" s="36"/>
      <c r="E115" s="36"/>
      <c r="F115" s="36"/>
      <c r="G115" s="36"/>
      <c r="H115" s="36"/>
      <c r="I115" s="36"/>
      <c r="J115" s="36"/>
      <c r="K115" s="36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31" s="2" customFormat="1" ht="6.95" customHeight="1">
      <c r="A116" s="34"/>
      <c r="B116" s="35"/>
      <c r="C116" s="36"/>
      <c r="D116" s="36"/>
      <c r="E116" s="36"/>
      <c r="F116" s="36"/>
      <c r="G116" s="36"/>
      <c r="H116" s="36"/>
      <c r="I116" s="36"/>
      <c r="J116" s="36"/>
      <c r="K116" s="36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31" s="2" customFormat="1" ht="12" customHeight="1">
      <c r="A117" s="34"/>
      <c r="B117" s="35"/>
      <c r="C117" s="29" t="s">
        <v>15</v>
      </c>
      <c r="D117" s="36"/>
      <c r="E117" s="36"/>
      <c r="F117" s="36"/>
      <c r="G117" s="36"/>
      <c r="H117" s="36"/>
      <c r="I117" s="36"/>
      <c r="J117" s="36"/>
      <c r="K117" s="36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31" s="2" customFormat="1" ht="16.5" customHeight="1">
      <c r="A118" s="34"/>
      <c r="B118" s="35"/>
      <c r="C118" s="36"/>
      <c r="D118" s="36"/>
      <c r="E118" s="298" t="str">
        <f>E7</f>
        <v>Šlejnická 5, Praha 6</v>
      </c>
      <c r="F118" s="299"/>
      <c r="G118" s="299"/>
      <c r="H118" s="299"/>
      <c r="I118" s="36"/>
      <c r="J118" s="36"/>
      <c r="K118" s="36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31" s="2" customFormat="1" ht="12" customHeight="1">
      <c r="A119" s="34"/>
      <c r="B119" s="35"/>
      <c r="C119" s="29" t="s">
        <v>98</v>
      </c>
      <c r="D119" s="36"/>
      <c r="E119" s="36"/>
      <c r="F119" s="36"/>
      <c r="G119" s="36"/>
      <c r="H119" s="36"/>
      <c r="I119" s="36"/>
      <c r="J119" s="36"/>
      <c r="K119" s="36"/>
      <c r="L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31" s="2" customFormat="1" ht="16.5" customHeight="1">
      <c r="A120" s="34"/>
      <c r="B120" s="35"/>
      <c r="C120" s="36"/>
      <c r="D120" s="36"/>
      <c r="E120" s="250" t="str">
        <f>E9</f>
        <v>05 - Oprava bytu č. 510</v>
      </c>
      <c r="F120" s="300"/>
      <c r="G120" s="300"/>
      <c r="H120" s="300"/>
      <c r="I120" s="36"/>
      <c r="J120" s="36"/>
      <c r="K120" s="36"/>
      <c r="L120" s="51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pans="1:31" s="2" customFormat="1" ht="6.95" customHeight="1">
      <c r="A121" s="34"/>
      <c r="B121" s="35"/>
      <c r="C121" s="36"/>
      <c r="D121" s="36"/>
      <c r="E121" s="36"/>
      <c r="F121" s="36"/>
      <c r="G121" s="36"/>
      <c r="H121" s="36"/>
      <c r="I121" s="36"/>
      <c r="J121" s="36"/>
      <c r="K121" s="36"/>
      <c r="L121" s="51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pans="1:31" s="2" customFormat="1" ht="12" customHeight="1">
      <c r="A122" s="34"/>
      <c r="B122" s="35"/>
      <c r="C122" s="29" t="s">
        <v>19</v>
      </c>
      <c r="D122" s="36"/>
      <c r="E122" s="36"/>
      <c r="F122" s="27" t="str">
        <f>F12</f>
        <v xml:space="preserve"> </v>
      </c>
      <c r="G122" s="36"/>
      <c r="H122" s="36"/>
      <c r="I122" s="29" t="s">
        <v>21</v>
      </c>
      <c r="J122" s="66">
        <f>IF(J12="","",J12)</f>
        <v>45335</v>
      </c>
      <c r="K122" s="36"/>
      <c r="L122" s="51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pans="1:31" s="2" customFormat="1" ht="6.95" customHeight="1">
      <c r="A123" s="34"/>
      <c r="B123" s="35"/>
      <c r="C123" s="36"/>
      <c r="D123" s="36"/>
      <c r="E123" s="36"/>
      <c r="F123" s="36"/>
      <c r="G123" s="36"/>
      <c r="H123" s="36"/>
      <c r="I123" s="36"/>
      <c r="J123" s="36"/>
      <c r="K123" s="36"/>
      <c r="L123" s="51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</row>
    <row r="124" spans="1:31" s="2" customFormat="1" ht="15.2" customHeight="1">
      <c r="A124" s="34"/>
      <c r="B124" s="35"/>
      <c r="C124" s="29" t="s">
        <v>22</v>
      </c>
      <c r="D124" s="36"/>
      <c r="E124" s="36"/>
      <c r="F124" s="27" t="str">
        <f>E15</f>
        <v xml:space="preserve"> </v>
      </c>
      <c r="G124" s="36"/>
      <c r="H124" s="36"/>
      <c r="I124" s="29" t="s">
        <v>27</v>
      </c>
      <c r="J124" s="32" t="str">
        <f>E21</f>
        <v xml:space="preserve"> </v>
      </c>
      <c r="K124" s="36"/>
      <c r="L124" s="51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</row>
    <row r="125" spans="1:31" s="2" customFormat="1" ht="15.2" customHeight="1">
      <c r="A125" s="34"/>
      <c r="B125" s="35"/>
      <c r="C125" s="29" t="s">
        <v>25</v>
      </c>
      <c r="D125" s="36"/>
      <c r="E125" s="36"/>
      <c r="F125" s="27" t="str">
        <f>IF(E18="","",E18)</f>
        <v>Vyplň údaj</v>
      </c>
      <c r="G125" s="36"/>
      <c r="H125" s="36"/>
      <c r="I125" s="29" t="s">
        <v>28</v>
      </c>
      <c r="J125" s="32" t="str">
        <f>E24</f>
        <v xml:space="preserve"> </v>
      </c>
      <c r="K125" s="36"/>
      <c r="L125" s="51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</row>
    <row r="126" spans="1:31" s="2" customFormat="1" ht="10.35" customHeight="1">
      <c r="A126" s="34"/>
      <c r="B126" s="35"/>
      <c r="C126" s="36"/>
      <c r="D126" s="36"/>
      <c r="E126" s="36"/>
      <c r="F126" s="36"/>
      <c r="G126" s="36"/>
      <c r="H126" s="36"/>
      <c r="I126" s="36"/>
      <c r="J126" s="36"/>
      <c r="K126" s="36"/>
      <c r="L126" s="51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</row>
    <row r="127" spans="1:31" s="11" customFormat="1" ht="29.25" customHeight="1">
      <c r="A127" s="159"/>
      <c r="B127" s="160"/>
      <c r="C127" s="161" t="s">
        <v>118</v>
      </c>
      <c r="D127" s="162" t="s">
        <v>56</v>
      </c>
      <c r="E127" s="162" t="s">
        <v>52</v>
      </c>
      <c r="F127" s="162" t="s">
        <v>53</v>
      </c>
      <c r="G127" s="162" t="s">
        <v>119</v>
      </c>
      <c r="H127" s="162" t="s">
        <v>120</v>
      </c>
      <c r="I127" s="162" t="s">
        <v>121</v>
      </c>
      <c r="J127" s="163" t="s">
        <v>102</v>
      </c>
      <c r="K127" s="164" t="s">
        <v>122</v>
      </c>
      <c r="L127" s="165"/>
      <c r="M127" s="75" t="s">
        <v>0</v>
      </c>
      <c r="N127" s="76" t="s">
        <v>35</v>
      </c>
      <c r="O127" s="76" t="s">
        <v>123</v>
      </c>
      <c r="P127" s="76" t="s">
        <v>124</v>
      </c>
      <c r="Q127" s="76" t="s">
        <v>125</v>
      </c>
      <c r="R127" s="76" t="s">
        <v>126</v>
      </c>
      <c r="S127" s="76" t="s">
        <v>127</v>
      </c>
      <c r="T127" s="77" t="s">
        <v>128</v>
      </c>
      <c r="U127" s="159"/>
      <c r="V127" s="159"/>
      <c r="W127" s="159"/>
      <c r="X127" s="159"/>
      <c r="Y127" s="159"/>
      <c r="Z127" s="159"/>
      <c r="AA127" s="159"/>
      <c r="AB127" s="159"/>
      <c r="AC127" s="159"/>
      <c r="AD127" s="159"/>
      <c r="AE127" s="159"/>
    </row>
    <row r="128" spans="1:63" s="2" customFormat="1" ht="22.9" customHeight="1">
      <c r="A128" s="34"/>
      <c r="B128" s="35"/>
      <c r="C128" s="82" t="s">
        <v>129</v>
      </c>
      <c r="D128" s="36"/>
      <c r="E128" s="36"/>
      <c r="F128" s="36"/>
      <c r="G128" s="36"/>
      <c r="H128" s="36"/>
      <c r="I128" s="36"/>
      <c r="J128" s="166">
        <f>BK128</f>
        <v>0</v>
      </c>
      <c r="K128" s="36"/>
      <c r="L128" s="39"/>
      <c r="M128" s="78"/>
      <c r="N128" s="167"/>
      <c r="O128" s="79"/>
      <c r="P128" s="168">
        <f>P129+P159</f>
        <v>0</v>
      </c>
      <c r="Q128" s="79"/>
      <c r="R128" s="168">
        <f>R129+R159</f>
        <v>0.32235096</v>
      </c>
      <c r="S128" s="79"/>
      <c r="T128" s="169">
        <f>T129+T159</f>
        <v>0.09617706000000001</v>
      </c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T128" s="17" t="s">
        <v>70</v>
      </c>
      <c r="AU128" s="17" t="s">
        <v>104</v>
      </c>
      <c r="BK128" s="170">
        <f>BK129+BK159</f>
        <v>0</v>
      </c>
    </row>
    <row r="129" spans="2:63" s="12" customFormat="1" ht="25.9" customHeight="1">
      <c r="B129" s="171"/>
      <c r="C129" s="172"/>
      <c r="D129" s="173" t="s">
        <v>70</v>
      </c>
      <c r="E129" s="174" t="s">
        <v>130</v>
      </c>
      <c r="F129" s="174" t="s">
        <v>131</v>
      </c>
      <c r="G129" s="172"/>
      <c r="H129" s="172"/>
      <c r="I129" s="175"/>
      <c r="J129" s="176">
        <f>BK129</f>
        <v>0</v>
      </c>
      <c r="K129" s="172"/>
      <c r="L129" s="177"/>
      <c r="M129" s="178"/>
      <c r="N129" s="179"/>
      <c r="O129" s="179"/>
      <c r="P129" s="180">
        <f>P130+P135+P148+P156</f>
        <v>0</v>
      </c>
      <c r="Q129" s="179"/>
      <c r="R129" s="180">
        <f>R130+R135+R148+R156</f>
        <v>0.0750028</v>
      </c>
      <c r="S129" s="179"/>
      <c r="T129" s="181">
        <f>T130+T135+T148+T156</f>
        <v>0</v>
      </c>
      <c r="AR129" s="182" t="s">
        <v>79</v>
      </c>
      <c r="AT129" s="183" t="s">
        <v>70</v>
      </c>
      <c r="AU129" s="183" t="s">
        <v>71</v>
      </c>
      <c r="AY129" s="182" t="s">
        <v>132</v>
      </c>
      <c r="BK129" s="184">
        <f>BK130+BK135+BK148+BK156</f>
        <v>0</v>
      </c>
    </row>
    <row r="130" spans="2:63" s="12" customFormat="1" ht="22.9" customHeight="1">
      <c r="B130" s="171"/>
      <c r="C130" s="172"/>
      <c r="D130" s="173" t="s">
        <v>70</v>
      </c>
      <c r="E130" s="185" t="s">
        <v>133</v>
      </c>
      <c r="F130" s="185" t="s">
        <v>134</v>
      </c>
      <c r="G130" s="172"/>
      <c r="H130" s="172"/>
      <c r="I130" s="175"/>
      <c r="J130" s="186">
        <f>BK130</f>
        <v>0</v>
      </c>
      <c r="K130" s="172"/>
      <c r="L130" s="177"/>
      <c r="M130" s="178"/>
      <c r="N130" s="179"/>
      <c r="O130" s="179"/>
      <c r="P130" s="180">
        <f>SUM(P131:P134)</f>
        <v>0</v>
      </c>
      <c r="Q130" s="179"/>
      <c r="R130" s="180">
        <f>SUM(R131:R134)</f>
        <v>0.0739</v>
      </c>
      <c r="S130" s="179"/>
      <c r="T130" s="181">
        <f>SUM(T131:T134)</f>
        <v>0</v>
      </c>
      <c r="AR130" s="182" t="s">
        <v>79</v>
      </c>
      <c r="AT130" s="183" t="s">
        <v>70</v>
      </c>
      <c r="AU130" s="183" t="s">
        <v>79</v>
      </c>
      <c r="AY130" s="182" t="s">
        <v>132</v>
      </c>
      <c r="BK130" s="184">
        <f>SUM(BK131:BK134)</f>
        <v>0</v>
      </c>
    </row>
    <row r="131" spans="1:65" s="2" customFormat="1" ht="24.2" customHeight="1">
      <c r="A131" s="34"/>
      <c r="B131" s="35"/>
      <c r="C131" s="187" t="s">
        <v>79</v>
      </c>
      <c r="D131" s="187" t="s">
        <v>135</v>
      </c>
      <c r="E131" s="188" t="s">
        <v>136</v>
      </c>
      <c r="F131" s="189" t="s">
        <v>137</v>
      </c>
      <c r="G131" s="190" t="s">
        <v>138</v>
      </c>
      <c r="H131" s="191">
        <v>10</v>
      </c>
      <c r="I131" s="192"/>
      <c r="J131" s="193">
        <f>ROUND(I131*H131,2)</f>
        <v>0</v>
      </c>
      <c r="K131" s="194"/>
      <c r="L131" s="39"/>
      <c r="M131" s="195" t="s">
        <v>0</v>
      </c>
      <c r="N131" s="196" t="s">
        <v>36</v>
      </c>
      <c r="O131" s="71"/>
      <c r="P131" s="197">
        <f>O131*H131</f>
        <v>0</v>
      </c>
      <c r="Q131" s="197">
        <v>0.0034</v>
      </c>
      <c r="R131" s="197">
        <f>Q131*H131</f>
        <v>0.033999999999999996</v>
      </c>
      <c r="S131" s="197">
        <v>0</v>
      </c>
      <c r="T131" s="198">
        <f>S131*H131</f>
        <v>0</v>
      </c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R131" s="199" t="s">
        <v>139</v>
      </c>
      <c r="AT131" s="199" t="s">
        <v>135</v>
      </c>
      <c r="AU131" s="199" t="s">
        <v>81</v>
      </c>
      <c r="AY131" s="17" t="s">
        <v>132</v>
      </c>
      <c r="BE131" s="200">
        <f>IF(N131="základní",J131,0)</f>
        <v>0</v>
      </c>
      <c r="BF131" s="200">
        <f>IF(N131="snížená",J131,0)</f>
        <v>0</v>
      </c>
      <c r="BG131" s="200">
        <f>IF(N131="zákl. přenesená",J131,0)</f>
        <v>0</v>
      </c>
      <c r="BH131" s="200">
        <f>IF(N131="sníž. přenesená",J131,0)</f>
        <v>0</v>
      </c>
      <c r="BI131" s="200">
        <f>IF(N131="nulová",J131,0)</f>
        <v>0</v>
      </c>
      <c r="BJ131" s="17" t="s">
        <v>79</v>
      </c>
      <c r="BK131" s="200">
        <f>ROUND(I131*H131,2)</f>
        <v>0</v>
      </c>
      <c r="BL131" s="17" t="s">
        <v>139</v>
      </c>
      <c r="BM131" s="199" t="s">
        <v>554</v>
      </c>
    </row>
    <row r="132" spans="1:65" s="2" customFormat="1" ht="24.2" customHeight="1">
      <c r="A132" s="34"/>
      <c r="B132" s="35"/>
      <c r="C132" s="187" t="s">
        <v>81</v>
      </c>
      <c r="D132" s="187" t="s">
        <v>135</v>
      </c>
      <c r="E132" s="188" t="s">
        <v>555</v>
      </c>
      <c r="F132" s="189" t="s">
        <v>556</v>
      </c>
      <c r="G132" s="190" t="s">
        <v>145</v>
      </c>
      <c r="H132" s="191">
        <v>1</v>
      </c>
      <c r="I132" s="192"/>
      <c r="J132" s="193">
        <f>ROUND(I132*H132,2)</f>
        <v>0</v>
      </c>
      <c r="K132" s="194"/>
      <c r="L132" s="39"/>
      <c r="M132" s="195" t="s">
        <v>0</v>
      </c>
      <c r="N132" s="196" t="s">
        <v>36</v>
      </c>
      <c r="O132" s="71"/>
      <c r="P132" s="197">
        <f>O132*H132</f>
        <v>0</v>
      </c>
      <c r="Q132" s="197">
        <v>0.0399</v>
      </c>
      <c r="R132" s="197">
        <f>Q132*H132</f>
        <v>0.0399</v>
      </c>
      <c r="S132" s="197">
        <v>0</v>
      </c>
      <c r="T132" s="198">
        <f>S132*H132</f>
        <v>0</v>
      </c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R132" s="199" t="s">
        <v>139</v>
      </c>
      <c r="AT132" s="199" t="s">
        <v>135</v>
      </c>
      <c r="AU132" s="199" t="s">
        <v>81</v>
      </c>
      <c r="AY132" s="17" t="s">
        <v>132</v>
      </c>
      <c r="BE132" s="200">
        <f>IF(N132="základní",J132,0)</f>
        <v>0</v>
      </c>
      <c r="BF132" s="200">
        <f>IF(N132="snížená",J132,0)</f>
        <v>0</v>
      </c>
      <c r="BG132" s="200">
        <f>IF(N132="zákl. přenesená",J132,0)</f>
        <v>0</v>
      </c>
      <c r="BH132" s="200">
        <f>IF(N132="sníž. přenesená",J132,0)</f>
        <v>0</v>
      </c>
      <c r="BI132" s="200">
        <f>IF(N132="nulová",J132,0)</f>
        <v>0</v>
      </c>
      <c r="BJ132" s="17" t="s">
        <v>79</v>
      </c>
      <c r="BK132" s="200">
        <f>ROUND(I132*H132,2)</f>
        <v>0</v>
      </c>
      <c r="BL132" s="17" t="s">
        <v>139</v>
      </c>
      <c r="BM132" s="199" t="s">
        <v>557</v>
      </c>
    </row>
    <row r="133" spans="2:51" s="13" customFormat="1" ht="11.25">
      <c r="B133" s="201"/>
      <c r="C133" s="202"/>
      <c r="D133" s="203" t="s">
        <v>147</v>
      </c>
      <c r="E133" s="204" t="s">
        <v>0</v>
      </c>
      <c r="F133" s="205" t="s">
        <v>558</v>
      </c>
      <c r="G133" s="202"/>
      <c r="H133" s="204" t="s">
        <v>0</v>
      </c>
      <c r="I133" s="206"/>
      <c r="J133" s="202"/>
      <c r="K133" s="202"/>
      <c r="L133" s="207"/>
      <c r="M133" s="208"/>
      <c r="N133" s="209"/>
      <c r="O133" s="209"/>
      <c r="P133" s="209"/>
      <c r="Q133" s="209"/>
      <c r="R133" s="209"/>
      <c r="S133" s="209"/>
      <c r="T133" s="210"/>
      <c r="AT133" s="211" t="s">
        <v>147</v>
      </c>
      <c r="AU133" s="211" t="s">
        <v>81</v>
      </c>
      <c r="AV133" s="13" t="s">
        <v>79</v>
      </c>
      <c r="AW133" s="13" t="s">
        <v>29</v>
      </c>
      <c r="AX133" s="13" t="s">
        <v>71</v>
      </c>
      <c r="AY133" s="211" t="s">
        <v>132</v>
      </c>
    </row>
    <row r="134" spans="2:51" s="14" customFormat="1" ht="11.25">
      <c r="B134" s="212"/>
      <c r="C134" s="213"/>
      <c r="D134" s="203" t="s">
        <v>147</v>
      </c>
      <c r="E134" s="214" t="s">
        <v>0</v>
      </c>
      <c r="F134" s="215" t="s">
        <v>559</v>
      </c>
      <c r="G134" s="213"/>
      <c r="H134" s="216">
        <v>1</v>
      </c>
      <c r="I134" s="217"/>
      <c r="J134" s="213"/>
      <c r="K134" s="213"/>
      <c r="L134" s="218"/>
      <c r="M134" s="219"/>
      <c r="N134" s="220"/>
      <c r="O134" s="220"/>
      <c r="P134" s="220"/>
      <c r="Q134" s="220"/>
      <c r="R134" s="220"/>
      <c r="S134" s="220"/>
      <c r="T134" s="221"/>
      <c r="AT134" s="222" t="s">
        <v>147</v>
      </c>
      <c r="AU134" s="222" t="s">
        <v>81</v>
      </c>
      <c r="AV134" s="14" t="s">
        <v>81</v>
      </c>
      <c r="AW134" s="14" t="s">
        <v>29</v>
      </c>
      <c r="AX134" s="14" t="s">
        <v>79</v>
      </c>
      <c r="AY134" s="222" t="s">
        <v>132</v>
      </c>
    </row>
    <row r="135" spans="2:63" s="12" customFormat="1" ht="22.9" customHeight="1">
      <c r="B135" s="171"/>
      <c r="C135" s="172"/>
      <c r="D135" s="173" t="s">
        <v>70</v>
      </c>
      <c r="E135" s="185" t="s">
        <v>141</v>
      </c>
      <c r="F135" s="185" t="s">
        <v>142</v>
      </c>
      <c r="G135" s="172"/>
      <c r="H135" s="172"/>
      <c r="I135" s="175"/>
      <c r="J135" s="186">
        <f>BK135</f>
        <v>0</v>
      </c>
      <c r="K135" s="172"/>
      <c r="L135" s="177"/>
      <c r="M135" s="178"/>
      <c r="N135" s="179"/>
      <c r="O135" s="179"/>
      <c r="P135" s="180">
        <f>SUM(P136:P147)</f>
        <v>0</v>
      </c>
      <c r="Q135" s="179"/>
      <c r="R135" s="180">
        <f>SUM(R136:R147)</f>
        <v>0.0011028</v>
      </c>
      <c r="S135" s="179"/>
      <c r="T135" s="181">
        <f>SUM(T136:T147)</f>
        <v>0</v>
      </c>
      <c r="AR135" s="182" t="s">
        <v>79</v>
      </c>
      <c r="AT135" s="183" t="s">
        <v>70</v>
      </c>
      <c r="AU135" s="183" t="s">
        <v>79</v>
      </c>
      <c r="AY135" s="182" t="s">
        <v>132</v>
      </c>
      <c r="BK135" s="184">
        <f>SUM(BK136:BK147)</f>
        <v>0</v>
      </c>
    </row>
    <row r="136" spans="1:65" s="2" customFormat="1" ht="24.2" customHeight="1">
      <c r="A136" s="34"/>
      <c r="B136" s="35"/>
      <c r="C136" s="187" t="s">
        <v>158</v>
      </c>
      <c r="D136" s="187" t="s">
        <v>135</v>
      </c>
      <c r="E136" s="188" t="s">
        <v>143</v>
      </c>
      <c r="F136" s="189" t="s">
        <v>144</v>
      </c>
      <c r="G136" s="190" t="s">
        <v>145</v>
      </c>
      <c r="H136" s="191">
        <v>26.32</v>
      </c>
      <c r="I136" s="192"/>
      <c r="J136" s="193">
        <f>ROUND(I136*H136,2)</f>
        <v>0</v>
      </c>
      <c r="K136" s="194"/>
      <c r="L136" s="39"/>
      <c r="M136" s="195" t="s">
        <v>0</v>
      </c>
      <c r="N136" s="196" t="s">
        <v>36</v>
      </c>
      <c r="O136" s="71"/>
      <c r="P136" s="197">
        <f>O136*H136</f>
        <v>0</v>
      </c>
      <c r="Q136" s="197">
        <v>4E-05</v>
      </c>
      <c r="R136" s="197">
        <f>Q136*H136</f>
        <v>0.0010528</v>
      </c>
      <c r="S136" s="197">
        <v>0</v>
      </c>
      <c r="T136" s="198">
        <f>S136*H136</f>
        <v>0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199" t="s">
        <v>139</v>
      </c>
      <c r="AT136" s="199" t="s">
        <v>135</v>
      </c>
      <c r="AU136" s="199" t="s">
        <v>81</v>
      </c>
      <c r="AY136" s="17" t="s">
        <v>132</v>
      </c>
      <c r="BE136" s="200">
        <f>IF(N136="základní",J136,0)</f>
        <v>0</v>
      </c>
      <c r="BF136" s="200">
        <f>IF(N136="snížená",J136,0)</f>
        <v>0</v>
      </c>
      <c r="BG136" s="200">
        <f>IF(N136="zákl. přenesená",J136,0)</f>
        <v>0</v>
      </c>
      <c r="BH136" s="200">
        <f>IF(N136="sníž. přenesená",J136,0)</f>
        <v>0</v>
      </c>
      <c r="BI136" s="200">
        <f>IF(N136="nulová",J136,0)</f>
        <v>0</v>
      </c>
      <c r="BJ136" s="17" t="s">
        <v>79</v>
      </c>
      <c r="BK136" s="200">
        <f>ROUND(I136*H136,2)</f>
        <v>0</v>
      </c>
      <c r="BL136" s="17" t="s">
        <v>139</v>
      </c>
      <c r="BM136" s="199" t="s">
        <v>560</v>
      </c>
    </row>
    <row r="137" spans="2:51" s="13" customFormat="1" ht="22.5">
      <c r="B137" s="201"/>
      <c r="C137" s="202"/>
      <c r="D137" s="203" t="s">
        <v>147</v>
      </c>
      <c r="E137" s="204" t="s">
        <v>0</v>
      </c>
      <c r="F137" s="205" t="s">
        <v>148</v>
      </c>
      <c r="G137" s="202"/>
      <c r="H137" s="204" t="s">
        <v>0</v>
      </c>
      <c r="I137" s="206"/>
      <c r="J137" s="202"/>
      <c r="K137" s="202"/>
      <c r="L137" s="207"/>
      <c r="M137" s="208"/>
      <c r="N137" s="209"/>
      <c r="O137" s="209"/>
      <c r="P137" s="209"/>
      <c r="Q137" s="209"/>
      <c r="R137" s="209"/>
      <c r="S137" s="209"/>
      <c r="T137" s="210"/>
      <c r="AT137" s="211" t="s">
        <v>147</v>
      </c>
      <c r="AU137" s="211" t="s">
        <v>81</v>
      </c>
      <c r="AV137" s="13" t="s">
        <v>79</v>
      </c>
      <c r="AW137" s="13" t="s">
        <v>29</v>
      </c>
      <c r="AX137" s="13" t="s">
        <v>71</v>
      </c>
      <c r="AY137" s="211" t="s">
        <v>132</v>
      </c>
    </row>
    <row r="138" spans="2:51" s="13" customFormat="1" ht="11.25">
      <c r="B138" s="201"/>
      <c r="C138" s="202"/>
      <c r="D138" s="203" t="s">
        <v>147</v>
      </c>
      <c r="E138" s="204" t="s">
        <v>0</v>
      </c>
      <c r="F138" s="205" t="s">
        <v>149</v>
      </c>
      <c r="G138" s="202"/>
      <c r="H138" s="204" t="s">
        <v>0</v>
      </c>
      <c r="I138" s="206"/>
      <c r="J138" s="202"/>
      <c r="K138" s="202"/>
      <c r="L138" s="207"/>
      <c r="M138" s="208"/>
      <c r="N138" s="209"/>
      <c r="O138" s="209"/>
      <c r="P138" s="209"/>
      <c r="Q138" s="209"/>
      <c r="R138" s="209"/>
      <c r="S138" s="209"/>
      <c r="T138" s="210"/>
      <c r="AT138" s="211" t="s">
        <v>147</v>
      </c>
      <c r="AU138" s="211" t="s">
        <v>81</v>
      </c>
      <c r="AV138" s="13" t="s">
        <v>79</v>
      </c>
      <c r="AW138" s="13" t="s">
        <v>29</v>
      </c>
      <c r="AX138" s="13" t="s">
        <v>71</v>
      </c>
      <c r="AY138" s="211" t="s">
        <v>132</v>
      </c>
    </row>
    <row r="139" spans="2:51" s="14" customFormat="1" ht="11.25">
      <c r="B139" s="212"/>
      <c r="C139" s="213"/>
      <c r="D139" s="203" t="s">
        <v>147</v>
      </c>
      <c r="E139" s="214" t="s">
        <v>0</v>
      </c>
      <c r="F139" s="215" t="s">
        <v>150</v>
      </c>
      <c r="G139" s="213"/>
      <c r="H139" s="216">
        <v>1.9799999999999998</v>
      </c>
      <c r="I139" s="217"/>
      <c r="J139" s="213"/>
      <c r="K139" s="213"/>
      <c r="L139" s="218"/>
      <c r="M139" s="219"/>
      <c r="N139" s="220"/>
      <c r="O139" s="220"/>
      <c r="P139" s="220"/>
      <c r="Q139" s="220"/>
      <c r="R139" s="220"/>
      <c r="S139" s="220"/>
      <c r="T139" s="221"/>
      <c r="AT139" s="222" t="s">
        <v>147</v>
      </c>
      <c r="AU139" s="222" t="s">
        <v>81</v>
      </c>
      <c r="AV139" s="14" t="s">
        <v>81</v>
      </c>
      <c r="AW139" s="14" t="s">
        <v>29</v>
      </c>
      <c r="AX139" s="14" t="s">
        <v>71</v>
      </c>
      <c r="AY139" s="222" t="s">
        <v>132</v>
      </c>
    </row>
    <row r="140" spans="2:51" s="13" customFormat="1" ht="11.25">
      <c r="B140" s="201"/>
      <c r="C140" s="202"/>
      <c r="D140" s="203" t="s">
        <v>147</v>
      </c>
      <c r="E140" s="204" t="s">
        <v>0</v>
      </c>
      <c r="F140" s="205" t="s">
        <v>151</v>
      </c>
      <c r="G140" s="202"/>
      <c r="H140" s="204" t="s">
        <v>0</v>
      </c>
      <c r="I140" s="206"/>
      <c r="J140" s="202"/>
      <c r="K140" s="202"/>
      <c r="L140" s="207"/>
      <c r="M140" s="208"/>
      <c r="N140" s="209"/>
      <c r="O140" s="209"/>
      <c r="P140" s="209"/>
      <c r="Q140" s="209"/>
      <c r="R140" s="209"/>
      <c r="S140" s="209"/>
      <c r="T140" s="210"/>
      <c r="AT140" s="211" t="s">
        <v>147</v>
      </c>
      <c r="AU140" s="211" t="s">
        <v>81</v>
      </c>
      <c r="AV140" s="13" t="s">
        <v>79</v>
      </c>
      <c r="AW140" s="13" t="s">
        <v>29</v>
      </c>
      <c r="AX140" s="13" t="s">
        <v>71</v>
      </c>
      <c r="AY140" s="211" t="s">
        <v>132</v>
      </c>
    </row>
    <row r="141" spans="2:51" s="14" customFormat="1" ht="11.25">
      <c r="B141" s="212"/>
      <c r="C141" s="213"/>
      <c r="D141" s="203" t="s">
        <v>147</v>
      </c>
      <c r="E141" s="214" t="s">
        <v>0</v>
      </c>
      <c r="F141" s="215" t="s">
        <v>152</v>
      </c>
      <c r="G141" s="213"/>
      <c r="H141" s="216">
        <v>4.18</v>
      </c>
      <c r="I141" s="217"/>
      <c r="J141" s="213"/>
      <c r="K141" s="213"/>
      <c r="L141" s="218"/>
      <c r="M141" s="219"/>
      <c r="N141" s="220"/>
      <c r="O141" s="220"/>
      <c r="P141" s="220"/>
      <c r="Q141" s="220"/>
      <c r="R141" s="220"/>
      <c r="S141" s="220"/>
      <c r="T141" s="221"/>
      <c r="AT141" s="222" t="s">
        <v>147</v>
      </c>
      <c r="AU141" s="222" t="s">
        <v>81</v>
      </c>
      <c r="AV141" s="14" t="s">
        <v>81</v>
      </c>
      <c r="AW141" s="14" t="s">
        <v>29</v>
      </c>
      <c r="AX141" s="14" t="s">
        <v>71</v>
      </c>
      <c r="AY141" s="222" t="s">
        <v>132</v>
      </c>
    </row>
    <row r="142" spans="2:51" s="13" customFormat="1" ht="11.25">
      <c r="B142" s="201"/>
      <c r="C142" s="202"/>
      <c r="D142" s="203" t="s">
        <v>147</v>
      </c>
      <c r="E142" s="204" t="s">
        <v>0</v>
      </c>
      <c r="F142" s="205" t="s">
        <v>153</v>
      </c>
      <c r="G142" s="202"/>
      <c r="H142" s="204" t="s">
        <v>0</v>
      </c>
      <c r="I142" s="206"/>
      <c r="J142" s="202"/>
      <c r="K142" s="202"/>
      <c r="L142" s="207"/>
      <c r="M142" s="208"/>
      <c r="N142" s="209"/>
      <c r="O142" s="209"/>
      <c r="P142" s="209"/>
      <c r="Q142" s="209"/>
      <c r="R142" s="209"/>
      <c r="S142" s="209"/>
      <c r="T142" s="210"/>
      <c r="AT142" s="211" t="s">
        <v>147</v>
      </c>
      <c r="AU142" s="211" t="s">
        <v>81</v>
      </c>
      <c r="AV142" s="13" t="s">
        <v>79</v>
      </c>
      <c r="AW142" s="13" t="s">
        <v>29</v>
      </c>
      <c r="AX142" s="13" t="s">
        <v>71</v>
      </c>
      <c r="AY142" s="211" t="s">
        <v>132</v>
      </c>
    </row>
    <row r="143" spans="2:51" s="14" customFormat="1" ht="11.25">
      <c r="B143" s="212"/>
      <c r="C143" s="213"/>
      <c r="D143" s="203" t="s">
        <v>147</v>
      </c>
      <c r="E143" s="214" t="s">
        <v>0</v>
      </c>
      <c r="F143" s="215" t="s">
        <v>154</v>
      </c>
      <c r="G143" s="213"/>
      <c r="H143" s="216">
        <v>20.16</v>
      </c>
      <c r="I143" s="217"/>
      <c r="J143" s="213"/>
      <c r="K143" s="213"/>
      <c r="L143" s="218"/>
      <c r="M143" s="219"/>
      <c r="N143" s="220"/>
      <c r="O143" s="220"/>
      <c r="P143" s="220"/>
      <c r="Q143" s="220"/>
      <c r="R143" s="220"/>
      <c r="S143" s="220"/>
      <c r="T143" s="221"/>
      <c r="AT143" s="222" t="s">
        <v>147</v>
      </c>
      <c r="AU143" s="222" t="s">
        <v>81</v>
      </c>
      <c r="AV143" s="14" t="s">
        <v>81</v>
      </c>
      <c r="AW143" s="14" t="s">
        <v>29</v>
      </c>
      <c r="AX143" s="14" t="s">
        <v>71</v>
      </c>
      <c r="AY143" s="222" t="s">
        <v>132</v>
      </c>
    </row>
    <row r="144" spans="2:51" s="15" customFormat="1" ht="11.25">
      <c r="B144" s="223"/>
      <c r="C144" s="224"/>
      <c r="D144" s="203" t="s">
        <v>147</v>
      </c>
      <c r="E144" s="225" t="s">
        <v>0</v>
      </c>
      <c r="F144" s="226" t="s">
        <v>155</v>
      </c>
      <c r="G144" s="224"/>
      <c r="H144" s="227">
        <v>26.32</v>
      </c>
      <c r="I144" s="228"/>
      <c r="J144" s="224"/>
      <c r="K144" s="224"/>
      <c r="L144" s="229"/>
      <c r="M144" s="230"/>
      <c r="N144" s="231"/>
      <c r="O144" s="231"/>
      <c r="P144" s="231"/>
      <c r="Q144" s="231"/>
      <c r="R144" s="231"/>
      <c r="S144" s="231"/>
      <c r="T144" s="232"/>
      <c r="AT144" s="233" t="s">
        <v>147</v>
      </c>
      <c r="AU144" s="233" t="s">
        <v>81</v>
      </c>
      <c r="AV144" s="15" t="s">
        <v>139</v>
      </c>
      <c r="AW144" s="15" t="s">
        <v>29</v>
      </c>
      <c r="AX144" s="15" t="s">
        <v>79</v>
      </c>
      <c r="AY144" s="233" t="s">
        <v>132</v>
      </c>
    </row>
    <row r="145" spans="1:65" s="2" customFormat="1" ht="16.5" customHeight="1">
      <c r="A145" s="34"/>
      <c r="B145" s="35"/>
      <c r="C145" s="187" t="s">
        <v>139</v>
      </c>
      <c r="D145" s="187" t="s">
        <v>135</v>
      </c>
      <c r="E145" s="188" t="s">
        <v>456</v>
      </c>
      <c r="F145" s="189" t="s">
        <v>457</v>
      </c>
      <c r="G145" s="190" t="s">
        <v>145</v>
      </c>
      <c r="H145" s="191">
        <v>5</v>
      </c>
      <c r="I145" s="192"/>
      <c r="J145" s="193">
        <f>ROUND(I145*H145,2)</f>
        <v>0</v>
      </c>
      <c r="K145" s="194"/>
      <c r="L145" s="39"/>
      <c r="M145" s="195" t="s">
        <v>0</v>
      </c>
      <c r="N145" s="196" t="s">
        <v>36</v>
      </c>
      <c r="O145" s="71"/>
      <c r="P145" s="197">
        <f>O145*H145</f>
        <v>0</v>
      </c>
      <c r="Q145" s="197">
        <v>1E-05</v>
      </c>
      <c r="R145" s="197">
        <f>Q145*H145</f>
        <v>5E-05</v>
      </c>
      <c r="S145" s="197">
        <v>0</v>
      </c>
      <c r="T145" s="198">
        <f>S145*H145</f>
        <v>0</v>
      </c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R145" s="199" t="s">
        <v>139</v>
      </c>
      <c r="AT145" s="199" t="s">
        <v>135</v>
      </c>
      <c r="AU145" s="199" t="s">
        <v>81</v>
      </c>
      <c r="AY145" s="17" t="s">
        <v>132</v>
      </c>
      <c r="BE145" s="200">
        <f>IF(N145="základní",J145,0)</f>
        <v>0</v>
      </c>
      <c r="BF145" s="200">
        <f>IF(N145="snížená",J145,0)</f>
        <v>0</v>
      </c>
      <c r="BG145" s="200">
        <f>IF(N145="zákl. přenesená",J145,0)</f>
        <v>0</v>
      </c>
      <c r="BH145" s="200">
        <f>IF(N145="sníž. přenesená",J145,0)</f>
        <v>0</v>
      </c>
      <c r="BI145" s="200">
        <f>IF(N145="nulová",J145,0)</f>
        <v>0</v>
      </c>
      <c r="BJ145" s="17" t="s">
        <v>79</v>
      </c>
      <c r="BK145" s="200">
        <f>ROUND(I145*H145,2)</f>
        <v>0</v>
      </c>
      <c r="BL145" s="17" t="s">
        <v>139</v>
      </c>
      <c r="BM145" s="199" t="s">
        <v>561</v>
      </c>
    </row>
    <row r="146" spans="2:51" s="13" customFormat="1" ht="11.25">
      <c r="B146" s="201"/>
      <c r="C146" s="202"/>
      <c r="D146" s="203" t="s">
        <v>147</v>
      </c>
      <c r="E146" s="204" t="s">
        <v>0</v>
      </c>
      <c r="F146" s="205" t="s">
        <v>459</v>
      </c>
      <c r="G146" s="202"/>
      <c r="H146" s="204" t="s">
        <v>0</v>
      </c>
      <c r="I146" s="206"/>
      <c r="J146" s="202"/>
      <c r="K146" s="202"/>
      <c r="L146" s="207"/>
      <c r="M146" s="208"/>
      <c r="N146" s="209"/>
      <c r="O146" s="209"/>
      <c r="P146" s="209"/>
      <c r="Q146" s="209"/>
      <c r="R146" s="209"/>
      <c r="S146" s="209"/>
      <c r="T146" s="210"/>
      <c r="AT146" s="211" t="s">
        <v>147</v>
      </c>
      <c r="AU146" s="211" t="s">
        <v>81</v>
      </c>
      <c r="AV146" s="13" t="s">
        <v>79</v>
      </c>
      <c r="AW146" s="13" t="s">
        <v>29</v>
      </c>
      <c r="AX146" s="13" t="s">
        <v>71</v>
      </c>
      <c r="AY146" s="211" t="s">
        <v>132</v>
      </c>
    </row>
    <row r="147" spans="2:51" s="14" customFormat="1" ht="11.25">
      <c r="B147" s="212"/>
      <c r="C147" s="213"/>
      <c r="D147" s="203" t="s">
        <v>147</v>
      </c>
      <c r="E147" s="214" t="s">
        <v>0</v>
      </c>
      <c r="F147" s="215" t="s">
        <v>460</v>
      </c>
      <c r="G147" s="213"/>
      <c r="H147" s="216">
        <v>5</v>
      </c>
      <c r="I147" s="217"/>
      <c r="J147" s="213"/>
      <c r="K147" s="213"/>
      <c r="L147" s="218"/>
      <c r="M147" s="219"/>
      <c r="N147" s="220"/>
      <c r="O147" s="220"/>
      <c r="P147" s="220"/>
      <c r="Q147" s="220"/>
      <c r="R147" s="220"/>
      <c r="S147" s="220"/>
      <c r="T147" s="221"/>
      <c r="AT147" s="222" t="s">
        <v>147</v>
      </c>
      <c r="AU147" s="222" t="s">
        <v>81</v>
      </c>
      <c r="AV147" s="14" t="s">
        <v>81</v>
      </c>
      <c r="AW147" s="14" t="s">
        <v>29</v>
      </c>
      <c r="AX147" s="14" t="s">
        <v>79</v>
      </c>
      <c r="AY147" s="222" t="s">
        <v>132</v>
      </c>
    </row>
    <row r="148" spans="2:63" s="12" customFormat="1" ht="22.9" customHeight="1">
      <c r="B148" s="171"/>
      <c r="C148" s="172"/>
      <c r="D148" s="173" t="s">
        <v>70</v>
      </c>
      <c r="E148" s="185" t="s">
        <v>156</v>
      </c>
      <c r="F148" s="185" t="s">
        <v>157</v>
      </c>
      <c r="G148" s="172"/>
      <c r="H148" s="172"/>
      <c r="I148" s="175"/>
      <c r="J148" s="186">
        <f>BK148</f>
        <v>0</v>
      </c>
      <c r="K148" s="172"/>
      <c r="L148" s="177"/>
      <c r="M148" s="178"/>
      <c r="N148" s="179"/>
      <c r="O148" s="179"/>
      <c r="P148" s="180">
        <f>SUM(P149:P155)</f>
        <v>0</v>
      </c>
      <c r="Q148" s="179"/>
      <c r="R148" s="180">
        <f>SUM(R149:R155)</f>
        <v>0</v>
      </c>
      <c r="S148" s="179"/>
      <c r="T148" s="181">
        <f>SUM(T149:T155)</f>
        <v>0</v>
      </c>
      <c r="AR148" s="182" t="s">
        <v>79</v>
      </c>
      <c r="AT148" s="183" t="s">
        <v>70</v>
      </c>
      <c r="AU148" s="183" t="s">
        <v>79</v>
      </c>
      <c r="AY148" s="182" t="s">
        <v>132</v>
      </c>
      <c r="BK148" s="184">
        <f>SUM(BK149:BK155)</f>
        <v>0</v>
      </c>
    </row>
    <row r="149" spans="1:65" s="2" customFormat="1" ht="24.2" customHeight="1">
      <c r="A149" s="34"/>
      <c r="B149" s="35"/>
      <c r="C149" s="187" t="s">
        <v>167</v>
      </c>
      <c r="D149" s="187" t="s">
        <v>135</v>
      </c>
      <c r="E149" s="188" t="s">
        <v>461</v>
      </c>
      <c r="F149" s="189" t="s">
        <v>462</v>
      </c>
      <c r="G149" s="190" t="s">
        <v>161</v>
      </c>
      <c r="H149" s="191">
        <v>0.096</v>
      </c>
      <c r="I149" s="192"/>
      <c r="J149" s="193">
        <f>ROUND(I149*H149,2)</f>
        <v>0</v>
      </c>
      <c r="K149" s="194"/>
      <c r="L149" s="39"/>
      <c r="M149" s="195" t="s">
        <v>0</v>
      </c>
      <c r="N149" s="196" t="s">
        <v>36</v>
      </c>
      <c r="O149" s="71"/>
      <c r="P149" s="197">
        <f>O149*H149</f>
        <v>0</v>
      </c>
      <c r="Q149" s="197">
        <v>0</v>
      </c>
      <c r="R149" s="197">
        <f>Q149*H149</f>
        <v>0</v>
      </c>
      <c r="S149" s="197">
        <v>0</v>
      </c>
      <c r="T149" s="198">
        <f>S149*H149</f>
        <v>0</v>
      </c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R149" s="199" t="s">
        <v>139</v>
      </c>
      <c r="AT149" s="199" t="s">
        <v>135</v>
      </c>
      <c r="AU149" s="199" t="s">
        <v>81</v>
      </c>
      <c r="AY149" s="17" t="s">
        <v>132</v>
      </c>
      <c r="BE149" s="200">
        <f>IF(N149="základní",J149,0)</f>
        <v>0</v>
      </c>
      <c r="BF149" s="200">
        <f>IF(N149="snížená",J149,0)</f>
        <v>0</v>
      </c>
      <c r="BG149" s="200">
        <f>IF(N149="zákl. přenesená",J149,0)</f>
        <v>0</v>
      </c>
      <c r="BH149" s="200">
        <f>IF(N149="sníž. přenesená",J149,0)</f>
        <v>0</v>
      </c>
      <c r="BI149" s="200">
        <f>IF(N149="nulová",J149,0)</f>
        <v>0</v>
      </c>
      <c r="BJ149" s="17" t="s">
        <v>79</v>
      </c>
      <c r="BK149" s="200">
        <f>ROUND(I149*H149,2)</f>
        <v>0</v>
      </c>
      <c r="BL149" s="17" t="s">
        <v>139</v>
      </c>
      <c r="BM149" s="199" t="s">
        <v>562</v>
      </c>
    </row>
    <row r="150" spans="1:65" s="2" customFormat="1" ht="33" customHeight="1">
      <c r="A150" s="34"/>
      <c r="B150" s="35"/>
      <c r="C150" s="187" t="s">
        <v>133</v>
      </c>
      <c r="D150" s="187" t="s">
        <v>135</v>
      </c>
      <c r="E150" s="188" t="s">
        <v>163</v>
      </c>
      <c r="F150" s="189" t="s">
        <v>164</v>
      </c>
      <c r="G150" s="190" t="s">
        <v>161</v>
      </c>
      <c r="H150" s="191">
        <v>0.192</v>
      </c>
      <c r="I150" s="192"/>
      <c r="J150" s="193">
        <f>ROUND(I150*H150,2)</f>
        <v>0</v>
      </c>
      <c r="K150" s="194"/>
      <c r="L150" s="39"/>
      <c r="M150" s="195" t="s">
        <v>0</v>
      </c>
      <c r="N150" s="196" t="s">
        <v>36</v>
      </c>
      <c r="O150" s="71"/>
      <c r="P150" s="197">
        <f>O150*H150</f>
        <v>0</v>
      </c>
      <c r="Q150" s="197">
        <v>0</v>
      </c>
      <c r="R150" s="197">
        <f>Q150*H150</f>
        <v>0</v>
      </c>
      <c r="S150" s="197">
        <v>0</v>
      </c>
      <c r="T150" s="198">
        <f>S150*H150</f>
        <v>0</v>
      </c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R150" s="199" t="s">
        <v>139</v>
      </c>
      <c r="AT150" s="199" t="s">
        <v>135</v>
      </c>
      <c r="AU150" s="199" t="s">
        <v>81</v>
      </c>
      <c r="AY150" s="17" t="s">
        <v>132</v>
      </c>
      <c r="BE150" s="200">
        <f>IF(N150="základní",J150,0)</f>
        <v>0</v>
      </c>
      <c r="BF150" s="200">
        <f>IF(N150="snížená",J150,0)</f>
        <v>0</v>
      </c>
      <c r="BG150" s="200">
        <f>IF(N150="zákl. přenesená",J150,0)</f>
        <v>0</v>
      </c>
      <c r="BH150" s="200">
        <f>IF(N150="sníž. přenesená",J150,0)</f>
        <v>0</v>
      </c>
      <c r="BI150" s="200">
        <f>IF(N150="nulová",J150,0)</f>
        <v>0</v>
      </c>
      <c r="BJ150" s="17" t="s">
        <v>79</v>
      </c>
      <c r="BK150" s="200">
        <f>ROUND(I150*H150,2)</f>
        <v>0</v>
      </c>
      <c r="BL150" s="17" t="s">
        <v>139</v>
      </c>
      <c r="BM150" s="199" t="s">
        <v>563</v>
      </c>
    </row>
    <row r="151" spans="2:51" s="14" customFormat="1" ht="11.25">
      <c r="B151" s="212"/>
      <c r="C151" s="213"/>
      <c r="D151" s="203" t="s">
        <v>147</v>
      </c>
      <c r="E151" s="213"/>
      <c r="F151" s="215" t="s">
        <v>564</v>
      </c>
      <c r="G151" s="213"/>
      <c r="H151" s="216">
        <v>0.192</v>
      </c>
      <c r="I151" s="217"/>
      <c r="J151" s="213"/>
      <c r="K151" s="213"/>
      <c r="L151" s="218"/>
      <c r="M151" s="219"/>
      <c r="N151" s="220"/>
      <c r="O151" s="220"/>
      <c r="P151" s="220"/>
      <c r="Q151" s="220"/>
      <c r="R151" s="220"/>
      <c r="S151" s="220"/>
      <c r="T151" s="221"/>
      <c r="AT151" s="222" t="s">
        <v>147</v>
      </c>
      <c r="AU151" s="222" t="s">
        <v>81</v>
      </c>
      <c r="AV151" s="14" t="s">
        <v>81</v>
      </c>
      <c r="AW151" s="14" t="s">
        <v>3</v>
      </c>
      <c r="AX151" s="14" t="s">
        <v>79</v>
      </c>
      <c r="AY151" s="222" t="s">
        <v>132</v>
      </c>
    </row>
    <row r="152" spans="1:65" s="2" customFormat="1" ht="24.2" customHeight="1">
      <c r="A152" s="34"/>
      <c r="B152" s="35"/>
      <c r="C152" s="187" t="s">
        <v>175</v>
      </c>
      <c r="D152" s="187" t="s">
        <v>135</v>
      </c>
      <c r="E152" s="188" t="s">
        <v>168</v>
      </c>
      <c r="F152" s="189" t="s">
        <v>169</v>
      </c>
      <c r="G152" s="190" t="s">
        <v>161</v>
      </c>
      <c r="H152" s="191">
        <v>0.096</v>
      </c>
      <c r="I152" s="192"/>
      <c r="J152" s="193">
        <f>ROUND(I152*H152,2)</f>
        <v>0</v>
      </c>
      <c r="K152" s="194"/>
      <c r="L152" s="39"/>
      <c r="M152" s="195" t="s">
        <v>0</v>
      </c>
      <c r="N152" s="196" t="s">
        <v>36</v>
      </c>
      <c r="O152" s="71"/>
      <c r="P152" s="197">
        <f>O152*H152</f>
        <v>0</v>
      </c>
      <c r="Q152" s="197">
        <v>0</v>
      </c>
      <c r="R152" s="197">
        <f>Q152*H152</f>
        <v>0</v>
      </c>
      <c r="S152" s="197">
        <v>0</v>
      </c>
      <c r="T152" s="198">
        <f>S152*H152</f>
        <v>0</v>
      </c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R152" s="199" t="s">
        <v>139</v>
      </c>
      <c r="AT152" s="199" t="s">
        <v>135</v>
      </c>
      <c r="AU152" s="199" t="s">
        <v>81</v>
      </c>
      <c r="AY152" s="17" t="s">
        <v>132</v>
      </c>
      <c r="BE152" s="200">
        <f>IF(N152="základní",J152,0)</f>
        <v>0</v>
      </c>
      <c r="BF152" s="200">
        <f>IF(N152="snížená",J152,0)</f>
        <v>0</v>
      </c>
      <c r="BG152" s="200">
        <f>IF(N152="zákl. přenesená",J152,0)</f>
        <v>0</v>
      </c>
      <c r="BH152" s="200">
        <f>IF(N152="sníž. přenesená",J152,0)</f>
        <v>0</v>
      </c>
      <c r="BI152" s="200">
        <f>IF(N152="nulová",J152,0)</f>
        <v>0</v>
      </c>
      <c r="BJ152" s="17" t="s">
        <v>79</v>
      </c>
      <c r="BK152" s="200">
        <f>ROUND(I152*H152,2)</f>
        <v>0</v>
      </c>
      <c r="BL152" s="17" t="s">
        <v>139</v>
      </c>
      <c r="BM152" s="199" t="s">
        <v>565</v>
      </c>
    </row>
    <row r="153" spans="1:65" s="2" customFormat="1" ht="24.2" customHeight="1">
      <c r="A153" s="34"/>
      <c r="B153" s="35"/>
      <c r="C153" s="187" t="s">
        <v>181</v>
      </c>
      <c r="D153" s="187" t="s">
        <v>135</v>
      </c>
      <c r="E153" s="188" t="s">
        <v>171</v>
      </c>
      <c r="F153" s="189" t="s">
        <v>172</v>
      </c>
      <c r="G153" s="190" t="s">
        <v>161</v>
      </c>
      <c r="H153" s="191">
        <v>1.824</v>
      </c>
      <c r="I153" s="192"/>
      <c r="J153" s="193">
        <f>ROUND(I153*H153,2)</f>
        <v>0</v>
      </c>
      <c r="K153" s="194"/>
      <c r="L153" s="39"/>
      <c r="M153" s="195" t="s">
        <v>0</v>
      </c>
      <c r="N153" s="196" t="s">
        <v>36</v>
      </c>
      <c r="O153" s="71"/>
      <c r="P153" s="197">
        <f>O153*H153</f>
        <v>0</v>
      </c>
      <c r="Q153" s="197">
        <v>0</v>
      </c>
      <c r="R153" s="197">
        <f>Q153*H153</f>
        <v>0</v>
      </c>
      <c r="S153" s="197">
        <v>0</v>
      </c>
      <c r="T153" s="198">
        <f>S153*H153</f>
        <v>0</v>
      </c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R153" s="199" t="s">
        <v>139</v>
      </c>
      <c r="AT153" s="199" t="s">
        <v>135</v>
      </c>
      <c r="AU153" s="199" t="s">
        <v>81</v>
      </c>
      <c r="AY153" s="17" t="s">
        <v>132</v>
      </c>
      <c r="BE153" s="200">
        <f>IF(N153="základní",J153,0)</f>
        <v>0</v>
      </c>
      <c r="BF153" s="200">
        <f>IF(N153="snížená",J153,0)</f>
        <v>0</v>
      </c>
      <c r="BG153" s="200">
        <f>IF(N153="zákl. přenesená",J153,0)</f>
        <v>0</v>
      </c>
      <c r="BH153" s="200">
        <f>IF(N153="sníž. přenesená",J153,0)</f>
        <v>0</v>
      </c>
      <c r="BI153" s="200">
        <f>IF(N153="nulová",J153,0)</f>
        <v>0</v>
      </c>
      <c r="BJ153" s="17" t="s">
        <v>79</v>
      </c>
      <c r="BK153" s="200">
        <f>ROUND(I153*H153,2)</f>
        <v>0</v>
      </c>
      <c r="BL153" s="17" t="s">
        <v>139</v>
      </c>
      <c r="BM153" s="199" t="s">
        <v>566</v>
      </c>
    </row>
    <row r="154" spans="2:51" s="14" customFormat="1" ht="11.25">
      <c r="B154" s="212"/>
      <c r="C154" s="213"/>
      <c r="D154" s="203" t="s">
        <v>147</v>
      </c>
      <c r="E154" s="213"/>
      <c r="F154" s="215" t="s">
        <v>567</v>
      </c>
      <c r="G154" s="213"/>
      <c r="H154" s="216">
        <v>1.824</v>
      </c>
      <c r="I154" s="217"/>
      <c r="J154" s="213"/>
      <c r="K154" s="213"/>
      <c r="L154" s="218"/>
      <c r="M154" s="219"/>
      <c r="N154" s="220"/>
      <c r="O154" s="220"/>
      <c r="P154" s="220"/>
      <c r="Q154" s="220"/>
      <c r="R154" s="220"/>
      <c r="S154" s="220"/>
      <c r="T154" s="221"/>
      <c r="AT154" s="222" t="s">
        <v>147</v>
      </c>
      <c r="AU154" s="222" t="s">
        <v>81</v>
      </c>
      <c r="AV154" s="14" t="s">
        <v>81</v>
      </c>
      <c r="AW154" s="14" t="s">
        <v>3</v>
      </c>
      <c r="AX154" s="14" t="s">
        <v>79</v>
      </c>
      <c r="AY154" s="222" t="s">
        <v>132</v>
      </c>
    </row>
    <row r="155" spans="1:65" s="2" customFormat="1" ht="33" customHeight="1">
      <c r="A155" s="34"/>
      <c r="B155" s="35"/>
      <c r="C155" s="187" t="s">
        <v>141</v>
      </c>
      <c r="D155" s="187" t="s">
        <v>135</v>
      </c>
      <c r="E155" s="188" t="s">
        <v>176</v>
      </c>
      <c r="F155" s="189" t="s">
        <v>177</v>
      </c>
      <c r="G155" s="190" t="s">
        <v>161</v>
      </c>
      <c r="H155" s="191">
        <v>0.096</v>
      </c>
      <c r="I155" s="192"/>
      <c r="J155" s="193">
        <f>ROUND(I155*H155,2)</f>
        <v>0</v>
      </c>
      <c r="K155" s="194"/>
      <c r="L155" s="39"/>
      <c r="M155" s="195" t="s">
        <v>0</v>
      </c>
      <c r="N155" s="196" t="s">
        <v>36</v>
      </c>
      <c r="O155" s="71"/>
      <c r="P155" s="197">
        <f>O155*H155</f>
        <v>0</v>
      </c>
      <c r="Q155" s="197">
        <v>0</v>
      </c>
      <c r="R155" s="197">
        <f>Q155*H155</f>
        <v>0</v>
      </c>
      <c r="S155" s="197">
        <v>0</v>
      </c>
      <c r="T155" s="198">
        <f>S155*H155</f>
        <v>0</v>
      </c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R155" s="199" t="s">
        <v>139</v>
      </c>
      <c r="AT155" s="199" t="s">
        <v>135</v>
      </c>
      <c r="AU155" s="199" t="s">
        <v>81</v>
      </c>
      <c r="AY155" s="17" t="s">
        <v>132</v>
      </c>
      <c r="BE155" s="200">
        <f>IF(N155="základní",J155,0)</f>
        <v>0</v>
      </c>
      <c r="BF155" s="200">
        <f>IF(N155="snížená",J155,0)</f>
        <v>0</v>
      </c>
      <c r="BG155" s="200">
        <f>IF(N155="zákl. přenesená",J155,0)</f>
        <v>0</v>
      </c>
      <c r="BH155" s="200">
        <f>IF(N155="sníž. přenesená",J155,0)</f>
        <v>0</v>
      </c>
      <c r="BI155" s="200">
        <f>IF(N155="nulová",J155,0)</f>
        <v>0</v>
      </c>
      <c r="BJ155" s="17" t="s">
        <v>79</v>
      </c>
      <c r="BK155" s="200">
        <f>ROUND(I155*H155,2)</f>
        <v>0</v>
      </c>
      <c r="BL155" s="17" t="s">
        <v>139</v>
      </c>
      <c r="BM155" s="199" t="s">
        <v>568</v>
      </c>
    </row>
    <row r="156" spans="2:63" s="12" customFormat="1" ht="22.9" customHeight="1">
      <c r="B156" s="171"/>
      <c r="C156" s="172"/>
      <c r="D156" s="173" t="s">
        <v>70</v>
      </c>
      <c r="E156" s="185" t="s">
        <v>179</v>
      </c>
      <c r="F156" s="185" t="s">
        <v>180</v>
      </c>
      <c r="G156" s="172"/>
      <c r="H156" s="172"/>
      <c r="I156" s="175"/>
      <c r="J156" s="186">
        <f>BK156</f>
        <v>0</v>
      </c>
      <c r="K156" s="172"/>
      <c r="L156" s="177"/>
      <c r="M156" s="178"/>
      <c r="N156" s="179"/>
      <c r="O156" s="179"/>
      <c r="P156" s="180">
        <f>SUM(P157:P158)</f>
        <v>0</v>
      </c>
      <c r="Q156" s="179"/>
      <c r="R156" s="180">
        <f>SUM(R157:R158)</f>
        <v>0</v>
      </c>
      <c r="S156" s="179"/>
      <c r="T156" s="181">
        <f>SUM(T157:T158)</f>
        <v>0</v>
      </c>
      <c r="AR156" s="182" t="s">
        <v>79</v>
      </c>
      <c r="AT156" s="183" t="s">
        <v>70</v>
      </c>
      <c r="AU156" s="183" t="s">
        <v>79</v>
      </c>
      <c r="AY156" s="182" t="s">
        <v>132</v>
      </c>
      <c r="BK156" s="184">
        <f>SUM(BK157:BK158)</f>
        <v>0</v>
      </c>
    </row>
    <row r="157" spans="1:65" s="2" customFormat="1" ht="21.75" customHeight="1">
      <c r="A157" s="34"/>
      <c r="B157" s="35"/>
      <c r="C157" s="187" t="s">
        <v>192</v>
      </c>
      <c r="D157" s="187" t="s">
        <v>135</v>
      </c>
      <c r="E157" s="188" t="s">
        <v>470</v>
      </c>
      <c r="F157" s="189" t="s">
        <v>471</v>
      </c>
      <c r="G157" s="190" t="s">
        <v>161</v>
      </c>
      <c r="H157" s="191">
        <v>0.075</v>
      </c>
      <c r="I157" s="192"/>
      <c r="J157" s="193">
        <f>ROUND(I157*H157,2)</f>
        <v>0</v>
      </c>
      <c r="K157" s="194"/>
      <c r="L157" s="39"/>
      <c r="M157" s="195" t="s">
        <v>0</v>
      </c>
      <c r="N157" s="196" t="s">
        <v>36</v>
      </c>
      <c r="O157" s="71"/>
      <c r="P157" s="197">
        <f>O157*H157</f>
        <v>0</v>
      </c>
      <c r="Q157" s="197">
        <v>0</v>
      </c>
      <c r="R157" s="197">
        <f>Q157*H157</f>
        <v>0</v>
      </c>
      <c r="S157" s="197">
        <v>0</v>
      </c>
      <c r="T157" s="198">
        <f>S157*H157</f>
        <v>0</v>
      </c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R157" s="199" t="s">
        <v>139</v>
      </c>
      <c r="AT157" s="199" t="s">
        <v>135</v>
      </c>
      <c r="AU157" s="199" t="s">
        <v>81</v>
      </c>
      <c r="AY157" s="17" t="s">
        <v>132</v>
      </c>
      <c r="BE157" s="200">
        <f>IF(N157="základní",J157,0)</f>
        <v>0</v>
      </c>
      <c r="BF157" s="200">
        <f>IF(N157="snížená",J157,0)</f>
        <v>0</v>
      </c>
      <c r="BG157" s="200">
        <f>IF(N157="zákl. přenesená",J157,0)</f>
        <v>0</v>
      </c>
      <c r="BH157" s="200">
        <f>IF(N157="sníž. přenesená",J157,0)</f>
        <v>0</v>
      </c>
      <c r="BI157" s="200">
        <f>IF(N157="nulová",J157,0)</f>
        <v>0</v>
      </c>
      <c r="BJ157" s="17" t="s">
        <v>79</v>
      </c>
      <c r="BK157" s="200">
        <f>ROUND(I157*H157,2)</f>
        <v>0</v>
      </c>
      <c r="BL157" s="17" t="s">
        <v>139</v>
      </c>
      <c r="BM157" s="199" t="s">
        <v>569</v>
      </c>
    </row>
    <row r="158" spans="1:65" s="2" customFormat="1" ht="24.2" customHeight="1">
      <c r="A158" s="34"/>
      <c r="B158" s="35"/>
      <c r="C158" s="187" t="s">
        <v>198</v>
      </c>
      <c r="D158" s="187" t="s">
        <v>135</v>
      </c>
      <c r="E158" s="188" t="s">
        <v>185</v>
      </c>
      <c r="F158" s="189" t="s">
        <v>186</v>
      </c>
      <c r="G158" s="190" t="s">
        <v>161</v>
      </c>
      <c r="H158" s="191">
        <v>0.075</v>
      </c>
      <c r="I158" s="192"/>
      <c r="J158" s="193">
        <f>ROUND(I158*H158,2)</f>
        <v>0</v>
      </c>
      <c r="K158" s="194"/>
      <c r="L158" s="39"/>
      <c r="M158" s="195" t="s">
        <v>0</v>
      </c>
      <c r="N158" s="196" t="s">
        <v>36</v>
      </c>
      <c r="O158" s="71"/>
      <c r="P158" s="197">
        <f>O158*H158</f>
        <v>0</v>
      </c>
      <c r="Q158" s="197">
        <v>0</v>
      </c>
      <c r="R158" s="197">
        <f>Q158*H158</f>
        <v>0</v>
      </c>
      <c r="S158" s="197">
        <v>0</v>
      </c>
      <c r="T158" s="198">
        <f>S158*H158</f>
        <v>0</v>
      </c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R158" s="199" t="s">
        <v>139</v>
      </c>
      <c r="AT158" s="199" t="s">
        <v>135</v>
      </c>
      <c r="AU158" s="199" t="s">
        <v>81</v>
      </c>
      <c r="AY158" s="17" t="s">
        <v>132</v>
      </c>
      <c r="BE158" s="200">
        <f>IF(N158="základní",J158,0)</f>
        <v>0</v>
      </c>
      <c r="BF158" s="200">
        <f>IF(N158="snížená",J158,0)</f>
        <v>0</v>
      </c>
      <c r="BG158" s="200">
        <f>IF(N158="zákl. přenesená",J158,0)</f>
        <v>0</v>
      </c>
      <c r="BH158" s="200">
        <f>IF(N158="sníž. přenesená",J158,0)</f>
        <v>0</v>
      </c>
      <c r="BI158" s="200">
        <f>IF(N158="nulová",J158,0)</f>
        <v>0</v>
      </c>
      <c r="BJ158" s="17" t="s">
        <v>79</v>
      </c>
      <c r="BK158" s="200">
        <f>ROUND(I158*H158,2)</f>
        <v>0</v>
      </c>
      <c r="BL158" s="17" t="s">
        <v>139</v>
      </c>
      <c r="BM158" s="199" t="s">
        <v>570</v>
      </c>
    </row>
    <row r="159" spans="2:63" s="12" customFormat="1" ht="25.9" customHeight="1">
      <c r="B159" s="171"/>
      <c r="C159" s="172"/>
      <c r="D159" s="173" t="s">
        <v>70</v>
      </c>
      <c r="E159" s="174" t="s">
        <v>188</v>
      </c>
      <c r="F159" s="174" t="s">
        <v>189</v>
      </c>
      <c r="G159" s="172"/>
      <c r="H159" s="172"/>
      <c r="I159" s="175"/>
      <c r="J159" s="176">
        <f>BK159</f>
        <v>0</v>
      </c>
      <c r="K159" s="172"/>
      <c r="L159" s="177"/>
      <c r="M159" s="178"/>
      <c r="N159" s="179"/>
      <c r="O159" s="179"/>
      <c r="P159" s="180">
        <f>P160+P175+P181+P187+P203+P237</f>
        <v>0</v>
      </c>
      <c r="Q159" s="179"/>
      <c r="R159" s="180">
        <f>R160+R175+R181+R187+R203+R237</f>
        <v>0.24734816000000004</v>
      </c>
      <c r="S159" s="179"/>
      <c r="T159" s="181">
        <f>T160+T175+T181+T187+T203+T237</f>
        <v>0.09617706000000001</v>
      </c>
      <c r="AR159" s="182" t="s">
        <v>81</v>
      </c>
      <c r="AT159" s="183" t="s">
        <v>70</v>
      </c>
      <c r="AU159" s="183" t="s">
        <v>71</v>
      </c>
      <c r="AY159" s="182" t="s">
        <v>132</v>
      </c>
      <c r="BK159" s="184">
        <f>BK160+BK175+BK181+BK187+BK203+BK237</f>
        <v>0</v>
      </c>
    </row>
    <row r="160" spans="2:63" s="12" customFormat="1" ht="22.9" customHeight="1">
      <c r="B160" s="171"/>
      <c r="C160" s="172"/>
      <c r="D160" s="173" t="s">
        <v>70</v>
      </c>
      <c r="E160" s="185" t="s">
        <v>190</v>
      </c>
      <c r="F160" s="185" t="s">
        <v>191</v>
      </c>
      <c r="G160" s="172"/>
      <c r="H160" s="172"/>
      <c r="I160" s="175"/>
      <c r="J160" s="186">
        <f>BK160</f>
        <v>0</v>
      </c>
      <c r="K160" s="172"/>
      <c r="L160" s="177"/>
      <c r="M160" s="178"/>
      <c r="N160" s="179"/>
      <c r="O160" s="179"/>
      <c r="P160" s="180">
        <f>SUM(P161:P174)</f>
        <v>0</v>
      </c>
      <c r="Q160" s="179"/>
      <c r="R160" s="180">
        <f>SUM(R161:R174)</f>
        <v>0.013260000000000001</v>
      </c>
      <c r="S160" s="179"/>
      <c r="T160" s="181">
        <f>SUM(T161:T174)</f>
        <v>0.06856000000000001</v>
      </c>
      <c r="AR160" s="182" t="s">
        <v>81</v>
      </c>
      <c r="AT160" s="183" t="s">
        <v>70</v>
      </c>
      <c r="AU160" s="183" t="s">
        <v>79</v>
      </c>
      <c r="AY160" s="182" t="s">
        <v>132</v>
      </c>
      <c r="BK160" s="184">
        <f>SUM(BK161:BK174)</f>
        <v>0</v>
      </c>
    </row>
    <row r="161" spans="1:65" s="2" customFormat="1" ht="16.5" customHeight="1">
      <c r="A161" s="34"/>
      <c r="B161" s="35"/>
      <c r="C161" s="187" t="s">
        <v>7</v>
      </c>
      <c r="D161" s="187" t="s">
        <v>135</v>
      </c>
      <c r="E161" s="188" t="s">
        <v>571</v>
      </c>
      <c r="F161" s="189" t="s">
        <v>572</v>
      </c>
      <c r="G161" s="190" t="s">
        <v>195</v>
      </c>
      <c r="H161" s="191">
        <v>1</v>
      </c>
      <c r="I161" s="192"/>
      <c r="J161" s="193">
        <f aca="true" t="shared" si="0" ref="J161:J166">ROUND(I161*H161,2)</f>
        <v>0</v>
      </c>
      <c r="K161" s="194"/>
      <c r="L161" s="39"/>
      <c r="M161" s="195" t="s">
        <v>0</v>
      </c>
      <c r="N161" s="196" t="s">
        <v>36</v>
      </c>
      <c r="O161" s="71"/>
      <c r="P161" s="197">
        <f aca="true" t="shared" si="1" ref="P161:P166">O161*H161</f>
        <v>0</v>
      </c>
      <c r="Q161" s="197">
        <v>0</v>
      </c>
      <c r="R161" s="197">
        <f aca="true" t="shared" si="2" ref="R161:R166">Q161*H161</f>
        <v>0</v>
      </c>
      <c r="S161" s="197">
        <v>0.067</v>
      </c>
      <c r="T161" s="198">
        <f aca="true" t="shared" si="3" ref="T161:T166">S161*H161</f>
        <v>0.067</v>
      </c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R161" s="199" t="s">
        <v>196</v>
      </c>
      <c r="AT161" s="199" t="s">
        <v>135</v>
      </c>
      <c r="AU161" s="199" t="s">
        <v>81</v>
      </c>
      <c r="AY161" s="17" t="s">
        <v>132</v>
      </c>
      <c r="BE161" s="200">
        <f aca="true" t="shared" si="4" ref="BE161:BE166">IF(N161="základní",J161,0)</f>
        <v>0</v>
      </c>
      <c r="BF161" s="200">
        <f aca="true" t="shared" si="5" ref="BF161:BF166">IF(N161="snížená",J161,0)</f>
        <v>0</v>
      </c>
      <c r="BG161" s="200">
        <f aca="true" t="shared" si="6" ref="BG161:BG166">IF(N161="zákl. přenesená",J161,0)</f>
        <v>0</v>
      </c>
      <c r="BH161" s="200">
        <f aca="true" t="shared" si="7" ref="BH161:BH166">IF(N161="sníž. přenesená",J161,0)</f>
        <v>0</v>
      </c>
      <c r="BI161" s="200">
        <f aca="true" t="shared" si="8" ref="BI161:BI166">IF(N161="nulová",J161,0)</f>
        <v>0</v>
      </c>
      <c r="BJ161" s="17" t="s">
        <v>79</v>
      </c>
      <c r="BK161" s="200">
        <f aca="true" t="shared" si="9" ref="BK161:BK166">ROUND(I161*H161,2)</f>
        <v>0</v>
      </c>
      <c r="BL161" s="17" t="s">
        <v>196</v>
      </c>
      <c r="BM161" s="199" t="s">
        <v>573</v>
      </c>
    </row>
    <row r="162" spans="1:65" s="2" customFormat="1" ht="16.5" customHeight="1">
      <c r="A162" s="34"/>
      <c r="B162" s="35"/>
      <c r="C162" s="187" t="s">
        <v>207</v>
      </c>
      <c r="D162" s="187" t="s">
        <v>135</v>
      </c>
      <c r="E162" s="188" t="s">
        <v>193</v>
      </c>
      <c r="F162" s="189" t="s">
        <v>194</v>
      </c>
      <c r="G162" s="190" t="s">
        <v>195</v>
      </c>
      <c r="H162" s="191">
        <v>1</v>
      </c>
      <c r="I162" s="192"/>
      <c r="J162" s="193">
        <f t="shared" si="0"/>
        <v>0</v>
      </c>
      <c r="K162" s="194"/>
      <c r="L162" s="39"/>
      <c r="M162" s="195" t="s">
        <v>0</v>
      </c>
      <c r="N162" s="196" t="s">
        <v>36</v>
      </c>
      <c r="O162" s="71"/>
      <c r="P162" s="197">
        <f t="shared" si="1"/>
        <v>0</v>
      </c>
      <c r="Q162" s="197">
        <v>0.00212</v>
      </c>
      <c r="R162" s="197">
        <f t="shared" si="2"/>
        <v>0.00212</v>
      </c>
      <c r="S162" s="197">
        <v>0</v>
      </c>
      <c r="T162" s="198">
        <f t="shared" si="3"/>
        <v>0</v>
      </c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R162" s="199" t="s">
        <v>196</v>
      </c>
      <c r="AT162" s="199" t="s">
        <v>135</v>
      </c>
      <c r="AU162" s="199" t="s">
        <v>81</v>
      </c>
      <c r="AY162" s="17" t="s">
        <v>132</v>
      </c>
      <c r="BE162" s="200">
        <f t="shared" si="4"/>
        <v>0</v>
      </c>
      <c r="BF162" s="200">
        <f t="shared" si="5"/>
        <v>0</v>
      </c>
      <c r="BG162" s="200">
        <f t="shared" si="6"/>
        <v>0</v>
      </c>
      <c r="BH162" s="200">
        <f t="shared" si="7"/>
        <v>0</v>
      </c>
      <c r="BI162" s="200">
        <f t="shared" si="8"/>
        <v>0</v>
      </c>
      <c r="BJ162" s="17" t="s">
        <v>79</v>
      </c>
      <c r="BK162" s="200">
        <f t="shared" si="9"/>
        <v>0</v>
      </c>
      <c r="BL162" s="17" t="s">
        <v>196</v>
      </c>
      <c r="BM162" s="199" t="s">
        <v>574</v>
      </c>
    </row>
    <row r="163" spans="1:65" s="2" customFormat="1" ht="16.5" customHeight="1">
      <c r="A163" s="34"/>
      <c r="B163" s="35"/>
      <c r="C163" s="234" t="s">
        <v>211</v>
      </c>
      <c r="D163" s="234" t="s">
        <v>199</v>
      </c>
      <c r="E163" s="235" t="s">
        <v>200</v>
      </c>
      <c r="F163" s="236" t="s">
        <v>201</v>
      </c>
      <c r="G163" s="237" t="s">
        <v>138</v>
      </c>
      <c r="H163" s="238">
        <v>1</v>
      </c>
      <c r="I163" s="239"/>
      <c r="J163" s="240">
        <f t="shared" si="0"/>
        <v>0</v>
      </c>
      <c r="K163" s="241"/>
      <c r="L163" s="242"/>
      <c r="M163" s="243" t="s">
        <v>0</v>
      </c>
      <c r="N163" s="244" t="s">
        <v>36</v>
      </c>
      <c r="O163" s="71"/>
      <c r="P163" s="197">
        <f t="shared" si="1"/>
        <v>0</v>
      </c>
      <c r="Q163" s="197">
        <v>0.008</v>
      </c>
      <c r="R163" s="197">
        <f t="shared" si="2"/>
        <v>0.008</v>
      </c>
      <c r="S163" s="197">
        <v>0</v>
      </c>
      <c r="T163" s="198">
        <f t="shared" si="3"/>
        <v>0</v>
      </c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R163" s="199" t="s">
        <v>202</v>
      </c>
      <c r="AT163" s="199" t="s">
        <v>199</v>
      </c>
      <c r="AU163" s="199" t="s">
        <v>81</v>
      </c>
      <c r="AY163" s="17" t="s">
        <v>132</v>
      </c>
      <c r="BE163" s="200">
        <f t="shared" si="4"/>
        <v>0</v>
      </c>
      <c r="BF163" s="200">
        <f t="shared" si="5"/>
        <v>0</v>
      </c>
      <c r="BG163" s="200">
        <f t="shared" si="6"/>
        <v>0</v>
      </c>
      <c r="BH163" s="200">
        <f t="shared" si="7"/>
        <v>0</v>
      </c>
      <c r="BI163" s="200">
        <f t="shared" si="8"/>
        <v>0</v>
      </c>
      <c r="BJ163" s="17" t="s">
        <v>79</v>
      </c>
      <c r="BK163" s="200">
        <f t="shared" si="9"/>
        <v>0</v>
      </c>
      <c r="BL163" s="17" t="s">
        <v>196</v>
      </c>
      <c r="BM163" s="199" t="s">
        <v>575</v>
      </c>
    </row>
    <row r="164" spans="1:65" s="2" customFormat="1" ht="21.75" customHeight="1">
      <c r="A164" s="34"/>
      <c r="B164" s="35"/>
      <c r="C164" s="187" t="s">
        <v>216</v>
      </c>
      <c r="D164" s="187" t="s">
        <v>135</v>
      </c>
      <c r="E164" s="188" t="s">
        <v>204</v>
      </c>
      <c r="F164" s="189" t="s">
        <v>205</v>
      </c>
      <c r="G164" s="190" t="s">
        <v>195</v>
      </c>
      <c r="H164" s="191">
        <v>1</v>
      </c>
      <c r="I164" s="192"/>
      <c r="J164" s="193">
        <f t="shared" si="0"/>
        <v>0</v>
      </c>
      <c r="K164" s="194"/>
      <c r="L164" s="39"/>
      <c r="M164" s="195" t="s">
        <v>0</v>
      </c>
      <c r="N164" s="196" t="s">
        <v>36</v>
      </c>
      <c r="O164" s="71"/>
      <c r="P164" s="197">
        <f t="shared" si="1"/>
        <v>0</v>
      </c>
      <c r="Q164" s="197">
        <v>9E-05</v>
      </c>
      <c r="R164" s="197">
        <f t="shared" si="2"/>
        <v>9E-05</v>
      </c>
      <c r="S164" s="197">
        <v>0</v>
      </c>
      <c r="T164" s="198">
        <f t="shared" si="3"/>
        <v>0</v>
      </c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R164" s="199" t="s">
        <v>196</v>
      </c>
      <c r="AT164" s="199" t="s">
        <v>135</v>
      </c>
      <c r="AU164" s="199" t="s">
        <v>81</v>
      </c>
      <c r="AY164" s="17" t="s">
        <v>132</v>
      </c>
      <c r="BE164" s="200">
        <f t="shared" si="4"/>
        <v>0</v>
      </c>
      <c r="BF164" s="200">
        <f t="shared" si="5"/>
        <v>0</v>
      </c>
      <c r="BG164" s="200">
        <f t="shared" si="6"/>
        <v>0</v>
      </c>
      <c r="BH164" s="200">
        <f t="shared" si="7"/>
        <v>0</v>
      </c>
      <c r="BI164" s="200">
        <f t="shared" si="8"/>
        <v>0</v>
      </c>
      <c r="BJ164" s="17" t="s">
        <v>79</v>
      </c>
      <c r="BK164" s="200">
        <f t="shared" si="9"/>
        <v>0</v>
      </c>
      <c r="BL164" s="17" t="s">
        <v>196</v>
      </c>
      <c r="BM164" s="199" t="s">
        <v>576</v>
      </c>
    </row>
    <row r="165" spans="1:65" s="2" customFormat="1" ht="16.5" customHeight="1">
      <c r="A165" s="34"/>
      <c r="B165" s="35"/>
      <c r="C165" s="234" t="s">
        <v>196</v>
      </c>
      <c r="D165" s="234" t="s">
        <v>199</v>
      </c>
      <c r="E165" s="235" t="s">
        <v>208</v>
      </c>
      <c r="F165" s="236" t="s">
        <v>209</v>
      </c>
      <c r="G165" s="237" t="s">
        <v>138</v>
      </c>
      <c r="H165" s="238">
        <v>1</v>
      </c>
      <c r="I165" s="239"/>
      <c r="J165" s="240">
        <f t="shared" si="0"/>
        <v>0</v>
      </c>
      <c r="K165" s="241"/>
      <c r="L165" s="242"/>
      <c r="M165" s="243" t="s">
        <v>0</v>
      </c>
      <c r="N165" s="244" t="s">
        <v>36</v>
      </c>
      <c r="O165" s="71"/>
      <c r="P165" s="197">
        <f t="shared" si="1"/>
        <v>0</v>
      </c>
      <c r="Q165" s="197">
        <v>0.00015</v>
      </c>
      <c r="R165" s="197">
        <f t="shared" si="2"/>
        <v>0.00015</v>
      </c>
      <c r="S165" s="197">
        <v>0</v>
      </c>
      <c r="T165" s="198">
        <f t="shared" si="3"/>
        <v>0</v>
      </c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R165" s="199" t="s">
        <v>202</v>
      </c>
      <c r="AT165" s="199" t="s">
        <v>199</v>
      </c>
      <c r="AU165" s="199" t="s">
        <v>81</v>
      </c>
      <c r="AY165" s="17" t="s">
        <v>132</v>
      </c>
      <c r="BE165" s="200">
        <f t="shared" si="4"/>
        <v>0</v>
      </c>
      <c r="BF165" s="200">
        <f t="shared" si="5"/>
        <v>0</v>
      </c>
      <c r="BG165" s="200">
        <f t="shared" si="6"/>
        <v>0</v>
      </c>
      <c r="BH165" s="200">
        <f t="shared" si="7"/>
        <v>0</v>
      </c>
      <c r="BI165" s="200">
        <f t="shared" si="8"/>
        <v>0</v>
      </c>
      <c r="BJ165" s="17" t="s">
        <v>79</v>
      </c>
      <c r="BK165" s="200">
        <f t="shared" si="9"/>
        <v>0</v>
      </c>
      <c r="BL165" s="17" t="s">
        <v>196</v>
      </c>
      <c r="BM165" s="199" t="s">
        <v>577</v>
      </c>
    </row>
    <row r="166" spans="1:65" s="2" customFormat="1" ht="16.5" customHeight="1">
      <c r="A166" s="34"/>
      <c r="B166" s="35"/>
      <c r="C166" s="187" t="s">
        <v>225</v>
      </c>
      <c r="D166" s="187" t="s">
        <v>135</v>
      </c>
      <c r="E166" s="188" t="s">
        <v>212</v>
      </c>
      <c r="F166" s="189" t="s">
        <v>213</v>
      </c>
      <c r="G166" s="190" t="s">
        <v>195</v>
      </c>
      <c r="H166" s="191">
        <v>1</v>
      </c>
      <c r="I166" s="192"/>
      <c r="J166" s="193">
        <f t="shared" si="0"/>
        <v>0</v>
      </c>
      <c r="K166" s="194"/>
      <c r="L166" s="39"/>
      <c r="M166" s="195" t="s">
        <v>0</v>
      </c>
      <c r="N166" s="196" t="s">
        <v>36</v>
      </c>
      <c r="O166" s="71"/>
      <c r="P166" s="197">
        <f t="shared" si="1"/>
        <v>0</v>
      </c>
      <c r="Q166" s="197">
        <v>0</v>
      </c>
      <c r="R166" s="197">
        <f t="shared" si="2"/>
        <v>0</v>
      </c>
      <c r="S166" s="197">
        <v>0.00156</v>
      </c>
      <c r="T166" s="198">
        <f t="shared" si="3"/>
        <v>0.00156</v>
      </c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R166" s="199" t="s">
        <v>196</v>
      </c>
      <c r="AT166" s="199" t="s">
        <v>135</v>
      </c>
      <c r="AU166" s="199" t="s">
        <v>81</v>
      </c>
      <c r="AY166" s="17" t="s">
        <v>132</v>
      </c>
      <c r="BE166" s="200">
        <f t="shared" si="4"/>
        <v>0</v>
      </c>
      <c r="BF166" s="200">
        <f t="shared" si="5"/>
        <v>0</v>
      </c>
      <c r="BG166" s="200">
        <f t="shared" si="6"/>
        <v>0</v>
      </c>
      <c r="BH166" s="200">
        <f t="shared" si="7"/>
        <v>0</v>
      </c>
      <c r="BI166" s="200">
        <f t="shared" si="8"/>
        <v>0</v>
      </c>
      <c r="BJ166" s="17" t="s">
        <v>79</v>
      </c>
      <c r="BK166" s="200">
        <f t="shared" si="9"/>
        <v>0</v>
      </c>
      <c r="BL166" s="17" t="s">
        <v>196</v>
      </c>
      <c r="BM166" s="199" t="s">
        <v>578</v>
      </c>
    </row>
    <row r="167" spans="2:51" s="13" customFormat="1" ht="11.25">
      <c r="B167" s="201"/>
      <c r="C167" s="202"/>
      <c r="D167" s="203" t="s">
        <v>147</v>
      </c>
      <c r="E167" s="204" t="s">
        <v>0</v>
      </c>
      <c r="F167" s="205" t="s">
        <v>215</v>
      </c>
      <c r="G167" s="202"/>
      <c r="H167" s="204" t="s">
        <v>0</v>
      </c>
      <c r="I167" s="206"/>
      <c r="J167" s="202"/>
      <c r="K167" s="202"/>
      <c r="L167" s="207"/>
      <c r="M167" s="208"/>
      <c r="N167" s="209"/>
      <c r="O167" s="209"/>
      <c r="P167" s="209"/>
      <c r="Q167" s="209"/>
      <c r="R167" s="209"/>
      <c r="S167" s="209"/>
      <c r="T167" s="210"/>
      <c r="AT167" s="211" t="s">
        <v>147</v>
      </c>
      <c r="AU167" s="211" t="s">
        <v>81</v>
      </c>
      <c r="AV167" s="13" t="s">
        <v>79</v>
      </c>
      <c r="AW167" s="13" t="s">
        <v>29</v>
      </c>
      <c r="AX167" s="13" t="s">
        <v>71</v>
      </c>
      <c r="AY167" s="211" t="s">
        <v>132</v>
      </c>
    </row>
    <row r="168" spans="2:51" s="14" customFormat="1" ht="11.25">
      <c r="B168" s="212"/>
      <c r="C168" s="213"/>
      <c r="D168" s="203" t="s">
        <v>147</v>
      </c>
      <c r="E168" s="214" t="s">
        <v>0</v>
      </c>
      <c r="F168" s="215" t="s">
        <v>79</v>
      </c>
      <c r="G168" s="213"/>
      <c r="H168" s="216">
        <v>1</v>
      </c>
      <c r="I168" s="217"/>
      <c r="J168" s="213"/>
      <c r="K168" s="213"/>
      <c r="L168" s="218"/>
      <c r="M168" s="219"/>
      <c r="N168" s="220"/>
      <c r="O168" s="220"/>
      <c r="P168" s="220"/>
      <c r="Q168" s="220"/>
      <c r="R168" s="220"/>
      <c r="S168" s="220"/>
      <c r="T168" s="221"/>
      <c r="AT168" s="222" t="s">
        <v>147</v>
      </c>
      <c r="AU168" s="222" t="s">
        <v>81</v>
      </c>
      <c r="AV168" s="14" t="s">
        <v>81</v>
      </c>
      <c r="AW168" s="14" t="s">
        <v>29</v>
      </c>
      <c r="AX168" s="14" t="s">
        <v>79</v>
      </c>
      <c r="AY168" s="222" t="s">
        <v>132</v>
      </c>
    </row>
    <row r="169" spans="1:65" s="2" customFormat="1" ht="24.2" customHeight="1">
      <c r="A169" s="34"/>
      <c r="B169" s="35"/>
      <c r="C169" s="187" t="s">
        <v>229</v>
      </c>
      <c r="D169" s="187" t="s">
        <v>135</v>
      </c>
      <c r="E169" s="188" t="s">
        <v>238</v>
      </c>
      <c r="F169" s="189" t="s">
        <v>239</v>
      </c>
      <c r="G169" s="190" t="s">
        <v>138</v>
      </c>
      <c r="H169" s="191">
        <v>1</v>
      </c>
      <c r="I169" s="192"/>
      <c r="J169" s="193">
        <f aca="true" t="shared" si="10" ref="J169:J174">ROUND(I169*H169,2)</f>
        <v>0</v>
      </c>
      <c r="K169" s="194"/>
      <c r="L169" s="39"/>
      <c r="M169" s="195" t="s">
        <v>0</v>
      </c>
      <c r="N169" s="196" t="s">
        <v>36</v>
      </c>
      <c r="O169" s="71"/>
      <c r="P169" s="197">
        <f aca="true" t="shared" si="11" ref="P169:P174">O169*H169</f>
        <v>0</v>
      </c>
      <c r="Q169" s="197">
        <v>0.00012</v>
      </c>
      <c r="R169" s="197">
        <f aca="true" t="shared" si="12" ref="R169:R174">Q169*H169</f>
        <v>0.00012</v>
      </c>
      <c r="S169" s="197">
        <v>0</v>
      </c>
      <c r="T169" s="198">
        <f aca="true" t="shared" si="13" ref="T169:T174">S169*H169</f>
        <v>0</v>
      </c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R169" s="199" t="s">
        <v>196</v>
      </c>
      <c r="AT169" s="199" t="s">
        <v>135</v>
      </c>
      <c r="AU169" s="199" t="s">
        <v>81</v>
      </c>
      <c r="AY169" s="17" t="s">
        <v>132</v>
      </c>
      <c r="BE169" s="200">
        <f aca="true" t="shared" si="14" ref="BE169:BE174">IF(N169="základní",J169,0)</f>
        <v>0</v>
      </c>
      <c r="BF169" s="200">
        <f aca="true" t="shared" si="15" ref="BF169:BF174">IF(N169="snížená",J169,0)</f>
        <v>0</v>
      </c>
      <c r="BG169" s="200">
        <f aca="true" t="shared" si="16" ref="BG169:BG174">IF(N169="zákl. přenesená",J169,0)</f>
        <v>0</v>
      </c>
      <c r="BH169" s="200">
        <f aca="true" t="shared" si="17" ref="BH169:BH174">IF(N169="sníž. přenesená",J169,0)</f>
        <v>0</v>
      </c>
      <c r="BI169" s="200">
        <f aca="true" t="shared" si="18" ref="BI169:BI174">IF(N169="nulová",J169,0)</f>
        <v>0</v>
      </c>
      <c r="BJ169" s="17" t="s">
        <v>79</v>
      </c>
      <c r="BK169" s="200">
        <f aca="true" t="shared" si="19" ref="BK169:BK174">ROUND(I169*H169,2)</f>
        <v>0</v>
      </c>
      <c r="BL169" s="17" t="s">
        <v>196</v>
      </c>
      <c r="BM169" s="199" t="s">
        <v>579</v>
      </c>
    </row>
    <row r="170" spans="1:65" s="2" customFormat="1" ht="16.5" customHeight="1">
      <c r="A170" s="34"/>
      <c r="B170" s="35"/>
      <c r="C170" s="234" t="s">
        <v>233</v>
      </c>
      <c r="D170" s="234" t="s">
        <v>199</v>
      </c>
      <c r="E170" s="235" t="s">
        <v>241</v>
      </c>
      <c r="F170" s="236" t="s">
        <v>242</v>
      </c>
      <c r="G170" s="237" t="s">
        <v>138</v>
      </c>
      <c r="H170" s="238">
        <v>1</v>
      </c>
      <c r="I170" s="239"/>
      <c r="J170" s="240">
        <f t="shared" si="10"/>
        <v>0</v>
      </c>
      <c r="K170" s="241"/>
      <c r="L170" s="242"/>
      <c r="M170" s="243" t="s">
        <v>0</v>
      </c>
      <c r="N170" s="244" t="s">
        <v>36</v>
      </c>
      <c r="O170" s="71"/>
      <c r="P170" s="197">
        <f t="shared" si="11"/>
        <v>0</v>
      </c>
      <c r="Q170" s="197">
        <v>0.0018</v>
      </c>
      <c r="R170" s="197">
        <f t="shared" si="12"/>
        <v>0.0018</v>
      </c>
      <c r="S170" s="197">
        <v>0</v>
      </c>
      <c r="T170" s="198">
        <f t="shared" si="13"/>
        <v>0</v>
      </c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R170" s="199" t="s">
        <v>202</v>
      </c>
      <c r="AT170" s="199" t="s">
        <v>199</v>
      </c>
      <c r="AU170" s="199" t="s">
        <v>81</v>
      </c>
      <c r="AY170" s="17" t="s">
        <v>132</v>
      </c>
      <c r="BE170" s="200">
        <f t="shared" si="14"/>
        <v>0</v>
      </c>
      <c r="BF170" s="200">
        <f t="shared" si="15"/>
        <v>0</v>
      </c>
      <c r="BG170" s="200">
        <f t="shared" si="16"/>
        <v>0</v>
      </c>
      <c r="BH170" s="200">
        <f t="shared" si="17"/>
        <v>0</v>
      </c>
      <c r="BI170" s="200">
        <f t="shared" si="18"/>
        <v>0</v>
      </c>
      <c r="BJ170" s="17" t="s">
        <v>79</v>
      </c>
      <c r="BK170" s="200">
        <f t="shared" si="19"/>
        <v>0</v>
      </c>
      <c r="BL170" s="17" t="s">
        <v>196</v>
      </c>
      <c r="BM170" s="199" t="s">
        <v>580</v>
      </c>
    </row>
    <row r="171" spans="1:65" s="2" customFormat="1" ht="16.5" customHeight="1">
      <c r="A171" s="34"/>
      <c r="B171" s="35"/>
      <c r="C171" s="234" t="s">
        <v>237</v>
      </c>
      <c r="D171" s="234" t="s">
        <v>199</v>
      </c>
      <c r="E171" s="235" t="s">
        <v>245</v>
      </c>
      <c r="F171" s="236" t="s">
        <v>246</v>
      </c>
      <c r="G171" s="237" t="s">
        <v>247</v>
      </c>
      <c r="H171" s="238">
        <v>1</v>
      </c>
      <c r="I171" s="239"/>
      <c r="J171" s="240">
        <f t="shared" si="10"/>
        <v>0</v>
      </c>
      <c r="K171" s="241"/>
      <c r="L171" s="242"/>
      <c r="M171" s="243" t="s">
        <v>0</v>
      </c>
      <c r="N171" s="244" t="s">
        <v>36</v>
      </c>
      <c r="O171" s="71"/>
      <c r="P171" s="197">
        <f t="shared" si="11"/>
        <v>0</v>
      </c>
      <c r="Q171" s="197">
        <v>0.00098</v>
      </c>
      <c r="R171" s="197">
        <f t="shared" si="12"/>
        <v>0.00098</v>
      </c>
      <c r="S171" s="197">
        <v>0</v>
      </c>
      <c r="T171" s="198">
        <f t="shared" si="13"/>
        <v>0</v>
      </c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R171" s="199" t="s">
        <v>202</v>
      </c>
      <c r="AT171" s="199" t="s">
        <v>199</v>
      </c>
      <c r="AU171" s="199" t="s">
        <v>81</v>
      </c>
      <c r="AY171" s="17" t="s">
        <v>132</v>
      </c>
      <c r="BE171" s="200">
        <f t="shared" si="14"/>
        <v>0</v>
      </c>
      <c r="BF171" s="200">
        <f t="shared" si="15"/>
        <v>0</v>
      </c>
      <c r="BG171" s="200">
        <f t="shared" si="16"/>
        <v>0</v>
      </c>
      <c r="BH171" s="200">
        <f t="shared" si="17"/>
        <v>0</v>
      </c>
      <c r="BI171" s="200">
        <f t="shared" si="18"/>
        <v>0</v>
      </c>
      <c r="BJ171" s="17" t="s">
        <v>79</v>
      </c>
      <c r="BK171" s="200">
        <f t="shared" si="19"/>
        <v>0</v>
      </c>
      <c r="BL171" s="17" t="s">
        <v>196</v>
      </c>
      <c r="BM171" s="199" t="s">
        <v>581</v>
      </c>
    </row>
    <row r="172" spans="1:65" s="2" customFormat="1" ht="24.2" customHeight="1">
      <c r="A172" s="34"/>
      <c r="B172" s="35"/>
      <c r="C172" s="187" t="s">
        <v>6</v>
      </c>
      <c r="D172" s="187" t="s">
        <v>135</v>
      </c>
      <c r="E172" s="188" t="s">
        <v>485</v>
      </c>
      <c r="F172" s="189" t="s">
        <v>486</v>
      </c>
      <c r="G172" s="190" t="s">
        <v>161</v>
      </c>
      <c r="H172" s="191">
        <v>0.013</v>
      </c>
      <c r="I172" s="192"/>
      <c r="J172" s="193">
        <f t="shared" si="10"/>
        <v>0</v>
      </c>
      <c r="K172" s="194"/>
      <c r="L172" s="39"/>
      <c r="M172" s="195" t="s">
        <v>0</v>
      </c>
      <c r="N172" s="196" t="s">
        <v>36</v>
      </c>
      <c r="O172" s="71"/>
      <c r="P172" s="197">
        <f t="shared" si="11"/>
        <v>0</v>
      </c>
      <c r="Q172" s="197">
        <v>0</v>
      </c>
      <c r="R172" s="197">
        <f t="shared" si="12"/>
        <v>0</v>
      </c>
      <c r="S172" s="197">
        <v>0</v>
      </c>
      <c r="T172" s="198">
        <f t="shared" si="13"/>
        <v>0</v>
      </c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R172" s="199" t="s">
        <v>196</v>
      </c>
      <c r="AT172" s="199" t="s">
        <v>135</v>
      </c>
      <c r="AU172" s="199" t="s">
        <v>81</v>
      </c>
      <c r="AY172" s="17" t="s">
        <v>132</v>
      </c>
      <c r="BE172" s="200">
        <f t="shared" si="14"/>
        <v>0</v>
      </c>
      <c r="BF172" s="200">
        <f t="shared" si="15"/>
        <v>0</v>
      </c>
      <c r="BG172" s="200">
        <f t="shared" si="16"/>
        <v>0</v>
      </c>
      <c r="BH172" s="200">
        <f t="shared" si="17"/>
        <v>0</v>
      </c>
      <c r="BI172" s="200">
        <f t="shared" si="18"/>
        <v>0</v>
      </c>
      <c r="BJ172" s="17" t="s">
        <v>79</v>
      </c>
      <c r="BK172" s="200">
        <f t="shared" si="19"/>
        <v>0</v>
      </c>
      <c r="BL172" s="17" t="s">
        <v>196</v>
      </c>
      <c r="BM172" s="199" t="s">
        <v>582</v>
      </c>
    </row>
    <row r="173" spans="1:65" s="2" customFormat="1" ht="24.2" customHeight="1">
      <c r="A173" s="34"/>
      <c r="B173" s="35"/>
      <c r="C173" s="187" t="s">
        <v>244</v>
      </c>
      <c r="D173" s="187" t="s">
        <v>135</v>
      </c>
      <c r="E173" s="188" t="s">
        <v>262</v>
      </c>
      <c r="F173" s="189" t="s">
        <v>263</v>
      </c>
      <c r="G173" s="190" t="s">
        <v>161</v>
      </c>
      <c r="H173" s="191">
        <v>0.013</v>
      </c>
      <c r="I173" s="192"/>
      <c r="J173" s="193">
        <f t="shared" si="10"/>
        <v>0</v>
      </c>
      <c r="K173" s="194"/>
      <c r="L173" s="39"/>
      <c r="M173" s="195" t="s">
        <v>0</v>
      </c>
      <c r="N173" s="196" t="s">
        <v>36</v>
      </c>
      <c r="O173" s="71"/>
      <c r="P173" s="197">
        <f t="shared" si="11"/>
        <v>0</v>
      </c>
      <c r="Q173" s="197">
        <v>0</v>
      </c>
      <c r="R173" s="197">
        <f t="shared" si="12"/>
        <v>0</v>
      </c>
      <c r="S173" s="197">
        <v>0</v>
      </c>
      <c r="T173" s="198">
        <f t="shared" si="13"/>
        <v>0</v>
      </c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R173" s="199" t="s">
        <v>196</v>
      </c>
      <c r="AT173" s="199" t="s">
        <v>135</v>
      </c>
      <c r="AU173" s="199" t="s">
        <v>81</v>
      </c>
      <c r="AY173" s="17" t="s">
        <v>132</v>
      </c>
      <c r="BE173" s="200">
        <f t="shared" si="14"/>
        <v>0</v>
      </c>
      <c r="BF173" s="200">
        <f t="shared" si="15"/>
        <v>0</v>
      </c>
      <c r="BG173" s="200">
        <f t="shared" si="16"/>
        <v>0</v>
      </c>
      <c r="BH173" s="200">
        <f t="shared" si="17"/>
        <v>0</v>
      </c>
      <c r="BI173" s="200">
        <f t="shared" si="18"/>
        <v>0</v>
      </c>
      <c r="BJ173" s="17" t="s">
        <v>79</v>
      </c>
      <c r="BK173" s="200">
        <f t="shared" si="19"/>
        <v>0</v>
      </c>
      <c r="BL173" s="17" t="s">
        <v>196</v>
      </c>
      <c r="BM173" s="199" t="s">
        <v>583</v>
      </c>
    </row>
    <row r="174" spans="1:65" s="2" customFormat="1" ht="24.2" customHeight="1">
      <c r="A174" s="34"/>
      <c r="B174" s="35"/>
      <c r="C174" s="187" t="s">
        <v>249</v>
      </c>
      <c r="D174" s="187" t="s">
        <v>135</v>
      </c>
      <c r="E174" s="188" t="s">
        <v>266</v>
      </c>
      <c r="F174" s="189" t="s">
        <v>267</v>
      </c>
      <c r="G174" s="190" t="s">
        <v>161</v>
      </c>
      <c r="H174" s="191">
        <v>0.013</v>
      </c>
      <c r="I174" s="192"/>
      <c r="J174" s="193">
        <f t="shared" si="10"/>
        <v>0</v>
      </c>
      <c r="K174" s="194"/>
      <c r="L174" s="39"/>
      <c r="M174" s="195" t="s">
        <v>0</v>
      </c>
      <c r="N174" s="196" t="s">
        <v>36</v>
      </c>
      <c r="O174" s="71"/>
      <c r="P174" s="197">
        <f t="shared" si="11"/>
        <v>0</v>
      </c>
      <c r="Q174" s="197">
        <v>0</v>
      </c>
      <c r="R174" s="197">
        <f t="shared" si="12"/>
        <v>0</v>
      </c>
      <c r="S174" s="197">
        <v>0</v>
      </c>
      <c r="T174" s="198">
        <f t="shared" si="13"/>
        <v>0</v>
      </c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R174" s="199" t="s">
        <v>196</v>
      </c>
      <c r="AT174" s="199" t="s">
        <v>135</v>
      </c>
      <c r="AU174" s="199" t="s">
        <v>81</v>
      </c>
      <c r="AY174" s="17" t="s">
        <v>132</v>
      </c>
      <c r="BE174" s="200">
        <f t="shared" si="14"/>
        <v>0</v>
      </c>
      <c r="BF174" s="200">
        <f t="shared" si="15"/>
        <v>0</v>
      </c>
      <c r="BG174" s="200">
        <f t="shared" si="16"/>
        <v>0</v>
      </c>
      <c r="BH174" s="200">
        <f t="shared" si="17"/>
        <v>0</v>
      </c>
      <c r="BI174" s="200">
        <f t="shared" si="18"/>
        <v>0</v>
      </c>
      <c r="BJ174" s="17" t="s">
        <v>79</v>
      </c>
      <c r="BK174" s="200">
        <f t="shared" si="19"/>
        <v>0</v>
      </c>
      <c r="BL174" s="17" t="s">
        <v>196</v>
      </c>
      <c r="BM174" s="199" t="s">
        <v>584</v>
      </c>
    </row>
    <row r="175" spans="2:63" s="12" customFormat="1" ht="22.9" customHeight="1">
      <c r="B175" s="171"/>
      <c r="C175" s="172"/>
      <c r="D175" s="173" t="s">
        <v>70</v>
      </c>
      <c r="E175" s="185" t="s">
        <v>269</v>
      </c>
      <c r="F175" s="185" t="s">
        <v>270</v>
      </c>
      <c r="G175" s="172"/>
      <c r="H175" s="172"/>
      <c r="I175" s="175"/>
      <c r="J175" s="186">
        <f>BK175</f>
        <v>0</v>
      </c>
      <c r="K175" s="172"/>
      <c r="L175" s="177"/>
      <c r="M175" s="178"/>
      <c r="N175" s="179"/>
      <c r="O175" s="179"/>
      <c r="P175" s="180">
        <f>SUM(P176:P180)</f>
        <v>0</v>
      </c>
      <c r="Q175" s="179"/>
      <c r="R175" s="180">
        <f>SUM(R176:R180)</f>
        <v>0.0003</v>
      </c>
      <c r="S175" s="179"/>
      <c r="T175" s="181">
        <f>SUM(T176:T180)</f>
        <v>5E-05</v>
      </c>
      <c r="AR175" s="182" t="s">
        <v>81</v>
      </c>
      <c r="AT175" s="183" t="s">
        <v>70</v>
      </c>
      <c r="AU175" s="183" t="s">
        <v>79</v>
      </c>
      <c r="AY175" s="182" t="s">
        <v>132</v>
      </c>
      <c r="BK175" s="184">
        <f>SUM(BK176:BK180)</f>
        <v>0</v>
      </c>
    </row>
    <row r="176" spans="1:65" s="2" customFormat="1" ht="16.5" customHeight="1">
      <c r="A176" s="34"/>
      <c r="B176" s="35"/>
      <c r="C176" s="187" t="s">
        <v>253</v>
      </c>
      <c r="D176" s="187" t="s">
        <v>135</v>
      </c>
      <c r="E176" s="188" t="s">
        <v>272</v>
      </c>
      <c r="F176" s="189" t="s">
        <v>273</v>
      </c>
      <c r="G176" s="190" t="s">
        <v>138</v>
      </c>
      <c r="H176" s="191">
        <v>1</v>
      </c>
      <c r="I176" s="192"/>
      <c r="J176" s="193">
        <f>ROUND(I176*H176,2)</f>
        <v>0</v>
      </c>
      <c r="K176" s="194"/>
      <c r="L176" s="39"/>
      <c r="M176" s="195" t="s">
        <v>0</v>
      </c>
      <c r="N176" s="196" t="s">
        <v>36</v>
      </c>
      <c r="O176" s="71"/>
      <c r="P176" s="197">
        <f>O176*H176</f>
        <v>0</v>
      </c>
      <c r="Q176" s="197">
        <v>0</v>
      </c>
      <c r="R176" s="197">
        <f>Q176*H176</f>
        <v>0</v>
      </c>
      <c r="S176" s="197">
        <v>0</v>
      </c>
      <c r="T176" s="198">
        <f>S176*H176</f>
        <v>0</v>
      </c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R176" s="199" t="s">
        <v>196</v>
      </c>
      <c r="AT176" s="199" t="s">
        <v>135</v>
      </c>
      <c r="AU176" s="199" t="s">
        <v>81</v>
      </c>
      <c r="AY176" s="17" t="s">
        <v>132</v>
      </c>
      <c r="BE176" s="200">
        <f>IF(N176="základní",J176,0)</f>
        <v>0</v>
      </c>
      <c r="BF176" s="200">
        <f>IF(N176="snížená",J176,0)</f>
        <v>0</v>
      </c>
      <c r="BG176" s="200">
        <f>IF(N176="zákl. přenesená",J176,0)</f>
        <v>0</v>
      </c>
      <c r="BH176" s="200">
        <f>IF(N176="sníž. přenesená",J176,0)</f>
        <v>0</v>
      </c>
      <c r="BI176" s="200">
        <f>IF(N176="nulová",J176,0)</f>
        <v>0</v>
      </c>
      <c r="BJ176" s="17" t="s">
        <v>79</v>
      </c>
      <c r="BK176" s="200">
        <f>ROUND(I176*H176,2)</f>
        <v>0</v>
      </c>
      <c r="BL176" s="17" t="s">
        <v>196</v>
      </c>
      <c r="BM176" s="199" t="s">
        <v>585</v>
      </c>
    </row>
    <row r="177" spans="2:51" s="13" customFormat="1" ht="11.25">
      <c r="B177" s="201"/>
      <c r="C177" s="202"/>
      <c r="D177" s="203" t="s">
        <v>147</v>
      </c>
      <c r="E177" s="204" t="s">
        <v>0</v>
      </c>
      <c r="F177" s="205" t="s">
        <v>151</v>
      </c>
      <c r="G177" s="202"/>
      <c r="H177" s="204" t="s">
        <v>0</v>
      </c>
      <c r="I177" s="206"/>
      <c r="J177" s="202"/>
      <c r="K177" s="202"/>
      <c r="L177" s="207"/>
      <c r="M177" s="208"/>
      <c r="N177" s="209"/>
      <c r="O177" s="209"/>
      <c r="P177" s="209"/>
      <c r="Q177" s="209"/>
      <c r="R177" s="209"/>
      <c r="S177" s="209"/>
      <c r="T177" s="210"/>
      <c r="AT177" s="211" t="s">
        <v>147</v>
      </c>
      <c r="AU177" s="211" t="s">
        <v>81</v>
      </c>
      <c r="AV177" s="13" t="s">
        <v>79</v>
      </c>
      <c r="AW177" s="13" t="s">
        <v>29</v>
      </c>
      <c r="AX177" s="13" t="s">
        <v>71</v>
      </c>
      <c r="AY177" s="211" t="s">
        <v>132</v>
      </c>
    </row>
    <row r="178" spans="2:51" s="14" customFormat="1" ht="11.25">
      <c r="B178" s="212"/>
      <c r="C178" s="213"/>
      <c r="D178" s="203" t="s">
        <v>147</v>
      </c>
      <c r="E178" s="214" t="s">
        <v>0</v>
      </c>
      <c r="F178" s="215" t="s">
        <v>79</v>
      </c>
      <c r="G178" s="213"/>
      <c r="H178" s="216">
        <v>1</v>
      </c>
      <c r="I178" s="217"/>
      <c r="J178" s="213"/>
      <c r="K178" s="213"/>
      <c r="L178" s="218"/>
      <c r="M178" s="219"/>
      <c r="N178" s="220"/>
      <c r="O178" s="220"/>
      <c r="P178" s="220"/>
      <c r="Q178" s="220"/>
      <c r="R178" s="220"/>
      <c r="S178" s="220"/>
      <c r="T178" s="221"/>
      <c r="AT178" s="222" t="s">
        <v>147</v>
      </c>
      <c r="AU178" s="222" t="s">
        <v>81</v>
      </c>
      <c r="AV178" s="14" t="s">
        <v>81</v>
      </c>
      <c r="AW178" s="14" t="s">
        <v>29</v>
      </c>
      <c r="AX178" s="14" t="s">
        <v>79</v>
      </c>
      <c r="AY178" s="222" t="s">
        <v>132</v>
      </c>
    </row>
    <row r="179" spans="1:65" s="2" customFormat="1" ht="24.2" customHeight="1">
      <c r="A179" s="34"/>
      <c r="B179" s="35"/>
      <c r="C179" s="234" t="s">
        <v>257</v>
      </c>
      <c r="D179" s="234" t="s">
        <v>199</v>
      </c>
      <c r="E179" s="235" t="s">
        <v>276</v>
      </c>
      <c r="F179" s="236" t="s">
        <v>586</v>
      </c>
      <c r="G179" s="237" t="s">
        <v>138</v>
      </c>
      <c r="H179" s="238">
        <v>1</v>
      </c>
      <c r="I179" s="239"/>
      <c r="J179" s="240">
        <f>ROUND(I179*H179,2)</f>
        <v>0</v>
      </c>
      <c r="K179" s="241"/>
      <c r="L179" s="242"/>
      <c r="M179" s="243" t="s">
        <v>0</v>
      </c>
      <c r="N179" s="244" t="s">
        <v>36</v>
      </c>
      <c r="O179" s="71"/>
      <c r="P179" s="197">
        <f>O179*H179</f>
        <v>0</v>
      </c>
      <c r="Q179" s="197">
        <v>0.0003</v>
      </c>
      <c r="R179" s="197">
        <f>Q179*H179</f>
        <v>0.0003</v>
      </c>
      <c r="S179" s="197">
        <v>0</v>
      </c>
      <c r="T179" s="198">
        <f>S179*H179</f>
        <v>0</v>
      </c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R179" s="199" t="s">
        <v>202</v>
      </c>
      <c r="AT179" s="199" t="s">
        <v>199</v>
      </c>
      <c r="AU179" s="199" t="s">
        <v>81</v>
      </c>
      <c r="AY179" s="17" t="s">
        <v>132</v>
      </c>
      <c r="BE179" s="200">
        <f>IF(N179="základní",J179,0)</f>
        <v>0</v>
      </c>
      <c r="BF179" s="200">
        <f>IF(N179="snížená",J179,0)</f>
        <v>0</v>
      </c>
      <c r="BG179" s="200">
        <f>IF(N179="zákl. přenesená",J179,0)</f>
        <v>0</v>
      </c>
      <c r="BH179" s="200">
        <f>IF(N179="sníž. přenesená",J179,0)</f>
        <v>0</v>
      </c>
      <c r="BI179" s="200">
        <f>IF(N179="nulová",J179,0)</f>
        <v>0</v>
      </c>
      <c r="BJ179" s="17" t="s">
        <v>79</v>
      </c>
      <c r="BK179" s="200">
        <f>ROUND(I179*H179,2)</f>
        <v>0</v>
      </c>
      <c r="BL179" s="17" t="s">
        <v>196</v>
      </c>
      <c r="BM179" s="199" t="s">
        <v>587</v>
      </c>
    </row>
    <row r="180" spans="1:65" s="2" customFormat="1" ht="21.75" customHeight="1">
      <c r="A180" s="34"/>
      <c r="B180" s="35"/>
      <c r="C180" s="187" t="s">
        <v>261</v>
      </c>
      <c r="D180" s="187" t="s">
        <v>135</v>
      </c>
      <c r="E180" s="188" t="s">
        <v>280</v>
      </c>
      <c r="F180" s="189" t="s">
        <v>281</v>
      </c>
      <c r="G180" s="190" t="s">
        <v>138</v>
      </c>
      <c r="H180" s="191">
        <v>1</v>
      </c>
      <c r="I180" s="192"/>
      <c r="J180" s="193">
        <f>ROUND(I180*H180,2)</f>
        <v>0</v>
      </c>
      <c r="K180" s="194"/>
      <c r="L180" s="39"/>
      <c r="M180" s="195" t="s">
        <v>0</v>
      </c>
      <c r="N180" s="196" t="s">
        <v>36</v>
      </c>
      <c r="O180" s="71"/>
      <c r="P180" s="197">
        <f>O180*H180</f>
        <v>0</v>
      </c>
      <c r="Q180" s="197">
        <v>0</v>
      </c>
      <c r="R180" s="197">
        <f>Q180*H180</f>
        <v>0</v>
      </c>
      <c r="S180" s="197">
        <v>5E-05</v>
      </c>
      <c r="T180" s="198">
        <f>S180*H180</f>
        <v>5E-05</v>
      </c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R180" s="199" t="s">
        <v>196</v>
      </c>
      <c r="AT180" s="199" t="s">
        <v>135</v>
      </c>
      <c r="AU180" s="199" t="s">
        <v>81</v>
      </c>
      <c r="AY180" s="17" t="s">
        <v>132</v>
      </c>
      <c r="BE180" s="200">
        <f>IF(N180="základní",J180,0)</f>
        <v>0</v>
      </c>
      <c r="BF180" s="200">
        <f>IF(N180="snížená",J180,0)</f>
        <v>0</v>
      </c>
      <c r="BG180" s="200">
        <f>IF(N180="zákl. přenesená",J180,0)</f>
        <v>0</v>
      </c>
      <c r="BH180" s="200">
        <f>IF(N180="sníž. přenesená",J180,0)</f>
        <v>0</v>
      </c>
      <c r="BI180" s="200">
        <f>IF(N180="nulová",J180,0)</f>
        <v>0</v>
      </c>
      <c r="BJ180" s="17" t="s">
        <v>79</v>
      </c>
      <c r="BK180" s="200">
        <f>ROUND(I180*H180,2)</f>
        <v>0</v>
      </c>
      <c r="BL180" s="17" t="s">
        <v>196</v>
      </c>
      <c r="BM180" s="199" t="s">
        <v>588</v>
      </c>
    </row>
    <row r="181" spans="2:63" s="12" customFormat="1" ht="22.9" customHeight="1">
      <c r="B181" s="171"/>
      <c r="C181" s="172"/>
      <c r="D181" s="173" t="s">
        <v>70</v>
      </c>
      <c r="E181" s="185" t="s">
        <v>283</v>
      </c>
      <c r="F181" s="185" t="s">
        <v>284</v>
      </c>
      <c r="G181" s="172"/>
      <c r="H181" s="172"/>
      <c r="I181" s="175"/>
      <c r="J181" s="186">
        <f>BK181</f>
        <v>0</v>
      </c>
      <c r="K181" s="172"/>
      <c r="L181" s="177"/>
      <c r="M181" s="178"/>
      <c r="N181" s="179"/>
      <c r="O181" s="179"/>
      <c r="P181" s="180">
        <f>SUM(P182:P186)</f>
        <v>0</v>
      </c>
      <c r="Q181" s="179"/>
      <c r="R181" s="180">
        <f>SUM(R182:R186)</f>
        <v>0.1</v>
      </c>
      <c r="S181" s="179"/>
      <c r="T181" s="181">
        <f>SUM(T182:T186)</f>
        <v>0</v>
      </c>
      <c r="AR181" s="182" t="s">
        <v>81</v>
      </c>
      <c r="AT181" s="183" t="s">
        <v>70</v>
      </c>
      <c r="AU181" s="183" t="s">
        <v>79</v>
      </c>
      <c r="AY181" s="182" t="s">
        <v>132</v>
      </c>
      <c r="BK181" s="184">
        <f>SUM(BK182:BK186)</f>
        <v>0</v>
      </c>
    </row>
    <row r="182" spans="1:65" s="2" customFormat="1" ht="24.2" customHeight="1">
      <c r="A182" s="34"/>
      <c r="B182" s="35"/>
      <c r="C182" s="187" t="s">
        <v>265</v>
      </c>
      <c r="D182" s="187" t="s">
        <v>135</v>
      </c>
      <c r="E182" s="188" t="s">
        <v>321</v>
      </c>
      <c r="F182" s="189" t="s">
        <v>322</v>
      </c>
      <c r="G182" s="190" t="s">
        <v>138</v>
      </c>
      <c r="H182" s="191">
        <v>1</v>
      </c>
      <c r="I182" s="192"/>
      <c r="J182" s="193">
        <f>ROUND(I182*H182,2)</f>
        <v>0</v>
      </c>
      <c r="K182" s="194"/>
      <c r="L182" s="39"/>
      <c r="M182" s="195" t="s">
        <v>0</v>
      </c>
      <c r="N182" s="196" t="s">
        <v>36</v>
      </c>
      <c r="O182" s="71"/>
      <c r="P182" s="197">
        <f>O182*H182</f>
        <v>0</v>
      </c>
      <c r="Q182" s="197">
        <v>0.1</v>
      </c>
      <c r="R182" s="197">
        <f>Q182*H182</f>
        <v>0.1</v>
      </c>
      <c r="S182" s="197">
        <v>0</v>
      </c>
      <c r="T182" s="198">
        <f>S182*H182</f>
        <v>0</v>
      </c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R182" s="199" t="s">
        <v>196</v>
      </c>
      <c r="AT182" s="199" t="s">
        <v>135</v>
      </c>
      <c r="AU182" s="199" t="s">
        <v>81</v>
      </c>
      <c r="AY182" s="17" t="s">
        <v>132</v>
      </c>
      <c r="BE182" s="200">
        <f>IF(N182="základní",J182,0)</f>
        <v>0</v>
      </c>
      <c r="BF182" s="200">
        <f>IF(N182="snížená",J182,0)</f>
        <v>0</v>
      </c>
      <c r="BG182" s="200">
        <f>IF(N182="zákl. přenesená",J182,0)</f>
        <v>0</v>
      </c>
      <c r="BH182" s="200">
        <f>IF(N182="sníž. přenesená",J182,0)</f>
        <v>0</v>
      </c>
      <c r="BI182" s="200">
        <f>IF(N182="nulová",J182,0)</f>
        <v>0</v>
      </c>
      <c r="BJ182" s="17" t="s">
        <v>79</v>
      </c>
      <c r="BK182" s="200">
        <f>ROUND(I182*H182,2)</f>
        <v>0</v>
      </c>
      <c r="BL182" s="17" t="s">
        <v>196</v>
      </c>
      <c r="BM182" s="199" t="s">
        <v>589</v>
      </c>
    </row>
    <row r="183" spans="1:65" s="2" customFormat="1" ht="16.5" customHeight="1">
      <c r="A183" s="34"/>
      <c r="B183" s="35"/>
      <c r="C183" s="234" t="s">
        <v>271</v>
      </c>
      <c r="D183" s="234" t="s">
        <v>199</v>
      </c>
      <c r="E183" s="235" t="s">
        <v>325</v>
      </c>
      <c r="F183" s="236" t="s">
        <v>326</v>
      </c>
      <c r="G183" s="237" t="s">
        <v>138</v>
      </c>
      <c r="H183" s="238">
        <v>1</v>
      </c>
      <c r="I183" s="239"/>
      <c r="J183" s="240">
        <f>ROUND(I183*H183,2)</f>
        <v>0</v>
      </c>
      <c r="K183" s="241"/>
      <c r="L183" s="242"/>
      <c r="M183" s="243" t="s">
        <v>0</v>
      </c>
      <c r="N183" s="244" t="s">
        <v>36</v>
      </c>
      <c r="O183" s="71"/>
      <c r="P183" s="197">
        <f>O183*H183</f>
        <v>0</v>
      </c>
      <c r="Q183" s="197">
        <v>0</v>
      </c>
      <c r="R183" s="197">
        <f>Q183*H183</f>
        <v>0</v>
      </c>
      <c r="S183" s="197">
        <v>0</v>
      </c>
      <c r="T183" s="198">
        <f>S183*H183</f>
        <v>0</v>
      </c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R183" s="199" t="s">
        <v>202</v>
      </c>
      <c r="AT183" s="199" t="s">
        <v>199</v>
      </c>
      <c r="AU183" s="199" t="s">
        <v>81</v>
      </c>
      <c r="AY183" s="17" t="s">
        <v>132</v>
      </c>
      <c r="BE183" s="200">
        <f>IF(N183="základní",J183,0)</f>
        <v>0</v>
      </c>
      <c r="BF183" s="200">
        <f>IF(N183="snížená",J183,0)</f>
        <v>0</v>
      </c>
      <c r="BG183" s="200">
        <f>IF(N183="zákl. přenesená",J183,0)</f>
        <v>0</v>
      </c>
      <c r="BH183" s="200">
        <f>IF(N183="sníž. přenesená",J183,0)</f>
        <v>0</v>
      </c>
      <c r="BI183" s="200">
        <f>IF(N183="nulová",J183,0)</f>
        <v>0</v>
      </c>
      <c r="BJ183" s="17" t="s">
        <v>79</v>
      </c>
      <c r="BK183" s="200">
        <f>ROUND(I183*H183,2)</f>
        <v>0</v>
      </c>
      <c r="BL183" s="17" t="s">
        <v>196</v>
      </c>
      <c r="BM183" s="199" t="s">
        <v>590</v>
      </c>
    </row>
    <row r="184" spans="1:65" s="2" customFormat="1" ht="24.2" customHeight="1">
      <c r="A184" s="34"/>
      <c r="B184" s="35"/>
      <c r="C184" s="187" t="s">
        <v>275</v>
      </c>
      <c r="D184" s="187" t="s">
        <v>135</v>
      </c>
      <c r="E184" s="188" t="s">
        <v>591</v>
      </c>
      <c r="F184" s="189" t="s">
        <v>592</v>
      </c>
      <c r="G184" s="190" t="s">
        <v>161</v>
      </c>
      <c r="H184" s="191">
        <v>0.1</v>
      </c>
      <c r="I184" s="192"/>
      <c r="J184" s="193">
        <f>ROUND(I184*H184,2)</f>
        <v>0</v>
      </c>
      <c r="K184" s="194"/>
      <c r="L184" s="39"/>
      <c r="M184" s="195" t="s">
        <v>0</v>
      </c>
      <c r="N184" s="196" t="s">
        <v>36</v>
      </c>
      <c r="O184" s="71"/>
      <c r="P184" s="197">
        <f>O184*H184</f>
        <v>0</v>
      </c>
      <c r="Q184" s="197">
        <v>0</v>
      </c>
      <c r="R184" s="197">
        <f>Q184*H184</f>
        <v>0</v>
      </c>
      <c r="S184" s="197">
        <v>0</v>
      </c>
      <c r="T184" s="198">
        <f>S184*H184</f>
        <v>0</v>
      </c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R184" s="199" t="s">
        <v>196</v>
      </c>
      <c r="AT184" s="199" t="s">
        <v>135</v>
      </c>
      <c r="AU184" s="199" t="s">
        <v>81</v>
      </c>
      <c r="AY184" s="17" t="s">
        <v>132</v>
      </c>
      <c r="BE184" s="200">
        <f>IF(N184="základní",J184,0)</f>
        <v>0</v>
      </c>
      <c r="BF184" s="200">
        <f>IF(N184="snížená",J184,0)</f>
        <v>0</v>
      </c>
      <c r="BG184" s="200">
        <f>IF(N184="zákl. přenesená",J184,0)</f>
        <v>0</v>
      </c>
      <c r="BH184" s="200">
        <f>IF(N184="sníž. přenesená",J184,0)</f>
        <v>0</v>
      </c>
      <c r="BI184" s="200">
        <f>IF(N184="nulová",J184,0)</f>
        <v>0</v>
      </c>
      <c r="BJ184" s="17" t="s">
        <v>79</v>
      </c>
      <c r="BK184" s="200">
        <f>ROUND(I184*H184,2)</f>
        <v>0</v>
      </c>
      <c r="BL184" s="17" t="s">
        <v>196</v>
      </c>
      <c r="BM184" s="199" t="s">
        <v>593</v>
      </c>
    </row>
    <row r="185" spans="1:65" s="2" customFormat="1" ht="24.2" customHeight="1">
      <c r="A185" s="34"/>
      <c r="B185" s="35"/>
      <c r="C185" s="187" t="s">
        <v>279</v>
      </c>
      <c r="D185" s="187" t="s">
        <v>135</v>
      </c>
      <c r="E185" s="188" t="s">
        <v>345</v>
      </c>
      <c r="F185" s="189" t="s">
        <v>346</v>
      </c>
      <c r="G185" s="190" t="s">
        <v>161</v>
      </c>
      <c r="H185" s="191">
        <v>0.1</v>
      </c>
      <c r="I185" s="192"/>
      <c r="J185" s="193">
        <f>ROUND(I185*H185,2)</f>
        <v>0</v>
      </c>
      <c r="K185" s="194"/>
      <c r="L185" s="39"/>
      <c r="M185" s="195" t="s">
        <v>0</v>
      </c>
      <c r="N185" s="196" t="s">
        <v>36</v>
      </c>
      <c r="O185" s="71"/>
      <c r="P185" s="197">
        <f>O185*H185</f>
        <v>0</v>
      </c>
      <c r="Q185" s="197">
        <v>0</v>
      </c>
      <c r="R185" s="197">
        <f>Q185*H185</f>
        <v>0</v>
      </c>
      <c r="S185" s="197">
        <v>0</v>
      </c>
      <c r="T185" s="198">
        <f>S185*H185</f>
        <v>0</v>
      </c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R185" s="199" t="s">
        <v>196</v>
      </c>
      <c r="AT185" s="199" t="s">
        <v>135</v>
      </c>
      <c r="AU185" s="199" t="s">
        <v>81</v>
      </c>
      <c r="AY185" s="17" t="s">
        <v>132</v>
      </c>
      <c r="BE185" s="200">
        <f>IF(N185="základní",J185,0)</f>
        <v>0</v>
      </c>
      <c r="BF185" s="200">
        <f>IF(N185="snížená",J185,0)</f>
        <v>0</v>
      </c>
      <c r="BG185" s="200">
        <f>IF(N185="zákl. přenesená",J185,0)</f>
        <v>0</v>
      </c>
      <c r="BH185" s="200">
        <f>IF(N185="sníž. přenesená",J185,0)</f>
        <v>0</v>
      </c>
      <c r="BI185" s="200">
        <f>IF(N185="nulová",J185,0)</f>
        <v>0</v>
      </c>
      <c r="BJ185" s="17" t="s">
        <v>79</v>
      </c>
      <c r="BK185" s="200">
        <f>ROUND(I185*H185,2)</f>
        <v>0</v>
      </c>
      <c r="BL185" s="17" t="s">
        <v>196</v>
      </c>
      <c r="BM185" s="199" t="s">
        <v>594</v>
      </c>
    </row>
    <row r="186" spans="1:65" s="2" customFormat="1" ht="24.2" customHeight="1">
      <c r="A186" s="34"/>
      <c r="B186" s="35"/>
      <c r="C186" s="187" t="s">
        <v>285</v>
      </c>
      <c r="D186" s="187" t="s">
        <v>135</v>
      </c>
      <c r="E186" s="188" t="s">
        <v>349</v>
      </c>
      <c r="F186" s="189" t="s">
        <v>350</v>
      </c>
      <c r="G186" s="190" t="s">
        <v>161</v>
      </c>
      <c r="H186" s="191">
        <v>0.1</v>
      </c>
      <c r="I186" s="192"/>
      <c r="J186" s="193">
        <f>ROUND(I186*H186,2)</f>
        <v>0</v>
      </c>
      <c r="K186" s="194"/>
      <c r="L186" s="39"/>
      <c r="M186" s="195" t="s">
        <v>0</v>
      </c>
      <c r="N186" s="196" t="s">
        <v>36</v>
      </c>
      <c r="O186" s="71"/>
      <c r="P186" s="197">
        <f>O186*H186</f>
        <v>0</v>
      </c>
      <c r="Q186" s="197">
        <v>0</v>
      </c>
      <c r="R186" s="197">
        <f>Q186*H186</f>
        <v>0</v>
      </c>
      <c r="S186" s="197">
        <v>0</v>
      </c>
      <c r="T186" s="198">
        <f>S186*H186</f>
        <v>0</v>
      </c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R186" s="199" t="s">
        <v>196</v>
      </c>
      <c r="AT186" s="199" t="s">
        <v>135</v>
      </c>
      <c r="AU186" s="199" t="s">
        <v>81</v>
      </c>
      <c r="AY186" s="17" t="s">
        <v>132</v>
      </c>
      <c r="BE186" s="200">
        <f>IF(N186="základní",J186,0)</f>
        <v>0</v>
      </c>
      <c r="BF186" s="200">
        <f>IF(N186="snížená",J186,0)</f>
        <v>0</v>
      </c>
      <c r="BG186" s="200">
        <f>IF(N186="zákl. přenesená",J186,0)</f>
        <v>0</v>
      </c>
      <c r="BH186" s="200">
        <f>IF(N186="sníž. přenesená",J186,0)</f>
        <v>0</v>
      </c>
      <c r="BI186" s="200">
        <f>IF(N186="nulová",J186,0)</f>
        <v>0</v>
      </c>
      <c r="BJ186" s="17" t="s">
        <v>79</v>
      </c>
      <c r="BK186" s="200">
        <f>ROUND(I186*H186,2)</f>
        <v>0</v>
      </c>
      <c r="BL186" s="17" t="s">
        <v>196</v>
      </c>
      <c r="BM186" s="199" t="s">
        <v>595</v>
      </c>
    </row>
    <row r="187" spans="2:63" s="12" customFormat="1" ht="22.9" customHeight="1">
      <c r="B187" s="171"/>
      <c r="C187" s="172"/>
      <c r="D187" s="173" t="s">
        <v>70</v>
      </c>
      <c r="E187" s="185" t="s">
        <v>352</v>
      </c>
      <c r="F187" s="185" t="s">
        <v>353</v>
      </c>
      <c r="G187" s="172"/>
      <c r="H187" s="172"/>
      <c r="I187" s="175"/>
      <c r="J187" s="186">
        <f>BK187</f>
        <v>0</v>
      </c>
      <c r="K187" s="172"/>
      <c r="L187" s="177"/>
      <c r="M187" s="178"/>
      <c r="N187" s="179"/>
      <c r="O187" s="179"/>
      <c r="P187" s="180">
        <f>SUM(P188:P202)</f>
        <v>0</v>
      </c>
      <c r="Q187" s="179"/>
      <c r="R187" s="180">
        <f>SUM(R188:R202)</f>
        <v>0.0038561999999999997</v>
      </c>
      <c r="S187" s="179"/>
      <c r="T187" s="181">
        <f>SUM(T188:T202)</f>
        <v>0</v>
      </c>
      <c r="AR187" s="182" t="s">
        <v>81</v>
      </c>
      <c r="AT187" s="183" t="s">
        <v>70</v>
      </c>
      <c r="AU187" s="183" t="s">
        <v>79</v>
      </c>
      <c r="AY187" s="182" t="s">
        <v>132</v>
      </c>
      <c r="BK187" s="184">
        <f>SUM(BK188:BK202)</f>
        <v>0</v>
      </c>
    </row>
    <row r="188" spans="1:65" s="2" customFormat="1" ht="16.5" customHeight="1">
      <c r="A188" s="34"/>
      <c r="B188" s="35"/>
      <c r="C188" s="187" t="s">
        <v>202</v>
      </c>
      <c r="D188" s="187" t="s">
        <v>135</v>
      </c>
      <c r="E188" s="188" t="s">
        <v>366</v>
      </c>
      <c r="F188" s="189" t="s">
        <v>367</v>
      </c>
      <c r="G188" s="190" t="s">
        <v>357</v>
      </c>
      <c r="H188" s="191">
        <v>7.4</v>
      </c>
      <c r="I188" s="192"/>
      <c r="J188" s="193">
        <f>ROUND(I188*H188,2)</f>
        <v>0</v>
      </c>
      <c r="K188" s="194"/>
      <c r="L188" s="39"/>
      <c r="M188" s="195" t="s">
        <v>0</v>
      </c>
      <c r="N188" s="196" t="s">
        <v>36</v>
      </c>
      <c r="O188" s="71"/>
      <c r="P188" s="197">
        <f>O188*H188</f>
        <v>0</v>
      </c>
      <c r="Q188" s="197">
        <v>1E-05</v>
      </c>
      <c r="R188" s="197">
        <f>Q188*H188</f>
        <v>7.400000000000001E-05</v>
      </c>
      <c r="S188" s="197">
        <v>0</v>
      </c>
      <c r="T188" s="198">
        <f>S188*H188</f>
        <v>0</v>
      </c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R188" s="199" t="s">
        <v>196</v>
      </c>
      <c r="AT188" s="199" t="s">
        <v>135</v>
      </c>
      <c r="AU188" s="199" t="s">
        <v>81</v>
      </c>
      <c r="AY188" s="17" t="s">
        <v>132</v>
      </c>
      <c r="BE188" s="200">
        <f>IF(N188="základní",J188,0)</f>
        <v>0</v>
      </c>
      <c r="BF188" s="200">
        <f>IF(N188="snížená",J188,0)</f>
        <v>0</v>
      </c>
      <c r="BG188" s="200">
        <f>IF(N188="zákl. přenesená",J188,0)</f>
        <v>0</v>
      </c>
      <c r="BH188" s="200">
        <f>IF(N188="sníž. přenesená",J188,0)</f>
        <v>0</v>
      </c>
      <c r="BI188" s="200">
        <f>IF(N188="nulová",J188,0)</f>
        <v>0</v>
      </c>
      <c r="BJ188" s="17" t="s">
        <v>79</v>
      </c>
      <c r="BK188" s="200">
        <f>ROUND(I188*H188,2)</f>
        <v>0</v>
      </c>
      <c r="BL188" s="17" t="s">
        <v>196</v>
      </c>
      <c r="BM188" s="199" t="s">
        <v>596</v>
      </c>
    </row>
    <row r="189" spans="2:51" s="13" customFormat="1" ht="11.25">
      <c r="B189" s="201"/>
      <c r="C189" s="202"/>
      <c r="D189" s="203" t="s">
        <v>147</v>
      </c>
      <c r="E189" s="204" t="s">
        <v>0</v>
      </c>
      <c r="F189" s="205" t="s">
        <v>151</v>
      </c>
      <c r="G189" s="202"/>
      <c r="H189" s="204" t="s">
        <v>0</v>
      </c>
      <c r="I189" s="206"/>
      <c r="J189" s="202"/>
      <c r="K189" s="202"/>
      <c r="L189" s="207"/>
      <c r="M189" s="208"/>
      <c r="N189" s="209"/>
      <c r="O189" s="209"/>
      <c r="P189" s="209"/>
      <c r="Q189" s="209"/>
      <c r="R189" s="209"/>
      <c r="S189" s="209"/>
      <c r="T189" s="210"/>
      <c r="AT189" s="211" t="s">
        <v>147</v>
      </c>
      <c r="AU189" s="211" t="s">
        <v>81</v>
      </c>
      <c r="AV189" s="13" t="s">
        <v>79</v>
      </c>
      <c r="AW189" s="13" t="s">
        <v>29</v>
      </c>
      <c r="AX189" s="13" t="s">
        <v>71</v>
      </c>
      <c r="AY189" s="211" t="s">
        <v>132</v>
      </c>
    </row>
    <row r="190" spans="2:51" s="14" customFormat="1" ht="11.25">
      <c r="B190" s="212"/>
      <c r="C190" s="213"/>
      <c r="D190" s="203" t="s">
        <v>147</v>
      </c>
      <c r="E190" s="214" t="s">
        <v>0</v>
      </c>
      <c r="F190" s="215" t="s">
        <v>369</v>
      </c>
      <c r="G190" s="213"/>
      <c r="H190" s="216">
        <v>7.4</v>
      </c>
      <c r="I190" s="217"/>
      <c r="J190" s="213"/>
      <c r="K190" s="213"/>
      <c r="L190" s="218"/>
      <c r="M190" s="219"/>
      <c r="N190" s="220"/>
      <c r="O190" s="220"/>
      <c r="P190" s="220"/>
      <c r="Q190" s="220"/>
      <c r="R190" s="220"/>
      <c r="S190" s="220"/>
      <c r="T190" s="221"/>
      <c r="AT190" s="222" t="s">
        <v>147</v>
      </c>
      <c r="AU190" s="222" t="s">
        <v>81</v>
      </c>
      <c r="AV190" s="14" t="s">
        <v>81</v>
      </c>
      <c r="AW190" s="14" t="s">
        <v>29</v>
      </c>
      <c r="AX190" s="14" t="s">
        <v>79</v>
      </c>
      <c r="AY190" s="222" t="s">
        <v>132</v>
      </c>
    </row>
    <row r="191" spans="1:65" s="2" customFormat="1" ht="16.5" customHeight="1">
      <c r="A191" s="34"/>
      <c r="B191" s="35"/>
      <c r="C191" s="234" t="s">
        <v>292</v>
      </c>
      <c r="D191" s="234" t="s">
        <v>199</v>
      </c>
      <c r="E191" s="235" t="s">
        <v>371</v>
      </c>
      <c r="F191" s="236" t="s">
        <v>372</v>
      </c>
      <c r="G191" s="237" t="s">
        <v>357</v>
      </c>
      <c r="H191" s="238">
        <v>7.77</v>
      </c>
      <c r="I191" s="239"/>
      <c r="J191" s="240">
        <f>ROUND(I191*H191,2)</f>
        <v>0</v>
      </c>
      <c r="K191" s="241"/>
      <c r="L191" s="242"/>
      <c r="M191" s="243" t="s">
        <v>0</v>
      </c>
      <c r="N191" s="244" t="s">
        <v>36</v>
      </c>
      <c r="O191" s="71"/>
      <c r="P191" s="197">
        <f>O191*H191</f>
        <v>0</v>
      </c>
      <c r="Q191" s="197">
        <v>0.0003</v>
      </c>
      <c r="R191" s="197">
        <f>Q191*H191</f>
        <v>0.0023309999999999997</v>
      </c>
      <c r="S191" s="197">
        <v>0</v>
      </c>
      <c r="T191" s="198">
        <f>S191*H191</f>
        <v>0</v>
      </c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R191" s="199" t="s">
        <v>202</v>
      </c>
      <c r="AT191" s="199" t="s">
        <v>199</v>
      </c>
      <c r="AU191" s="199" t="s">
        <v>81</v>
      </c>
      <c r="AY191" s="17" t="s">
        <v>132</v>
      </c>
      <c r="BE191" s="200">
        <f>IF(N191="základní",J191,0)</f>
        <v>0</v>
      </c>
      <c r="BF191" s="200">
        <f>IF(N191="snížená",J191,0)</f>
        <v>0</v>
      </c>
      <c r="BG191" s="200">
        <f>IF(N191="zákl. přenesená",J191,0)</f>
        <v>0</v>
      </c>
      <c r="BH191" s="200">
        <f>IF(N191="sníž. přenesená",J191,0)</f>
        <v>0</v>
      </c>
      <c r="BI191" s="200">
        <f>IF(N191="nulová",J191,0)</f>
        <v>0</v>
      </c>
      <c r="BJ191" s="17" t="s">
        <v>79</v>
      </c>
      <c r="BK191" s="200">
        <f>ROUND(I191*H191,2)</f>
        <v>0</v>
      </c>
      <c r="BL191" s="17" t="s">
        <v>196</v>
      </c>
      <c r="BM191" s="199" t="s">
        <v>597</v>
      </c>
    </row>
    <row r="192" spans="2:51" s="14" customFormat="1" ht="11.25">
      <c r="B192" s="212"/>
      <c r="C192" s="213"/>
      <c r="D192" s="203" t="s">
        <v>147</v>
      </c>
      <c r="E192" s="213"/>
      <c r="F192" s="215" t="s">
        <v>374</v>
      </c>
      <c r="G192" s="213"/>
      <c r="H192" s="216">
        <v>7.77</v>
      </c>
      <c r="I192" s="217"/>
      <c r="J192" s="213"/>
      <c r="K192" s="213"/>
      <c r="L192" s="218"/>
      <c r="M192" s="219"/>
      <c r="N192" s="220"/>
      <c r="O192" s="220"/>
      <c r="P192" s="220"/>
      <c r="Q192" s="220"/>
      <c r="R192" s="220"/>
      <c r="S192" s="220"/>
      <c r="T192" s="221"/>
      <c r="AT192" s="222" t="s">
        <v>147</v>
      </c>
      <c r="AU192" s="222" t="s">
        <v>81</v>
      </c>
      <c r="AV192" s="14" t="s">
        <v>81</v>
      </c>
      <c r="AW192" s="14" t="s">
        <v>3</v>
      </c>
      <c r="AX192" s="14" t="s">
        <v>79</v>
      </c>
      <c r="AY192" s="222" t="s">
        <v>132</v>
      </c>
    </row>
    <row r="193" spans="1:65" s="2" customFormat="1" ht="16.5" customHeight="1">
      <c r="A193" s="34"/>
      <c r="B193" s="35"/>
      <c r="C193" s="187" t="s">
        <v>296</v>
      </c>
      <c r="D193" s="187" t="s">
        <v>135</v>
      </c>
      <c r="E193" s="188" t="s">
        <v>355</v>
      </c>
      <c r="F193" s="189" t="s">
        <v>356</v>
      </c>
      <c r="G193" s="190" t="s">
        <v>357</v>
      </c>
      <c r="H193" s="191">
        <v>20</v>
      </c>
      <c r="I193" s="192"/>
      <c r="J193" s="193">
        <f>ROUND(I193*H193,2)</f>
        <v>0</v>
      </c>
      <c r="K193" s="194"/>
      <c r="L193" s="39"/>
      <c r="M193" s="195" t="s">
        <v>0</v>
      </c>
      <c r="N193" s="196" t="s">
        <v>36</v>
      </c>
      <c r="O193" s="71"/>
      <c r="P193" s="197">
        <f>O193*H193</f>
        <v>0</v>
      </c>
      <c r="Q193" s="197">
        <v>3E-05</v>
      </c>
      <c r="R193" s="197">
        <f>Q193*H193</f>
        <v>0.0006000000000000001</v>
      </c>
      <c r="S193" s="197">
        <v>0</v>
      </c>
      <c r="T193" s="198">
        <f>S193*H193</f>
        <v>0</v>
      </c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R193" s="199" t="s">
        <v>196</v>
      </c>
      <c r="AT193" s="199" t="s">
        <v>135</v>
      </c>
      <c r="AU193" s="199" t="s">
        <v>81</v>
      </c>
      <c r="AY193" s="17" t="s">
        <v>132</v>
      </c>
      <c r="BE193" s="200">
        <f>IF(N193="základní",J193,0)</f>
        <v>0</v>
      </c>
      <c r="BF193" s="200">
        <f>IF(N193="snížená",J193,0)</f>
        <v>0</v>
      </c>
      <c r="BG193" s="200">
        <f>IF(N193="zákl. přenesená",J193,0)</f>
        <v>0</v>
      </c>
      <c r="BH193" s="200">
        <f>IF(N193="sníž. přenesená",J193,0)</f>
        <v>0</v>
      </c>
      <c r="BI193" s="200">
        <f>IF(N193="nulová",J193,0)</f>
        <v>0</v>
      </c>
      <c r="BJ193" s="17" t="s">
        <v>79</v>
      </c>
      <c r="BK193" s="200">
        <f>ROUND(I193*H193,2)</f>
        <v>0</v>
      </c>
      <c r="BL193" s="17" t="s">
        <v>196</v>
      </c>
      <c r="BM193" s="199" t="s">
        <v>598</v>
      </c>
    </row>
    <row r="194" spans="1:65" s="2" customFormat="1" ht="24.2" customHeight="1">
      <c r="A194" s="34"/>
      <c r="B194" s="35"/>
      <c r="C194" s="187" t="s">
        <v>300</v>
      </c>
      <c r="D194" s="187" t="s">
        <v>135</v>
      </c>
      <c r="E194" s="188" t="s">
        <v>360</v>
      </c>
      <c r="F194" s="189" t="s">
        <v>361</v>
      </c>
      <c r="G194" s="190" t="s">
        <v>145</v>
      </c>
      <c r="H194" s="191">
        <v>17.024</v>
      </c>
      <c r="I194" s="192"/>
      <c r="J194" s="193">
        <f>ROUND(I194*H194,2)</f>
        <v>0</v>
      </c>
      <c r="K194" s="194"/>
      <c r="L194" s="39"/>
      <c r="M194" s="195" t="s">
        <v>0</v>
      </c>
      <c r="N194" s="196" t="s">
        <v>36</v>
      </c>
      <c r="O194" s="71"/>
      <c r="P194" s="197">
        <f>O194*H194</f>
        <v>0</v>
      </c>
      <c r="Q194" s="197">
        <v>5E-05</v>
      </c>
      <c r="R194" s="197">
        <f>Q194*H194</f>
        <v>0.0008512000000000001</v>
      </c>
      <c r="S194" s="197">
        <v>0</v>
      </c>
      <c r="T194" s="198">
        <f>S194*H194</f>
        <v>0</v>
      </c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R194" s="199" t="s">
        <v>196</v>
      </c>
      <c r="AT194" s="199" t="s">
        <v>135</v>
      </c>
      <c r="AU194" s="199" t="s">
        <v>81</v>
      </c>
      <c r="AY194" s="17" t="s">
        <v>132</v>
      </c>
      <c r="BE194" s="200">
        <f>IF(N194="základní",J194,0)</f>
        <v>0</v>
      </c>
      <c r="BF194" s="200">
        <f>IF(N194="snížená",J194,0)</f>
        <v>0</v>
      </c>
      <c r="BG194" s="200">
        <f>IF(N194="zákl. přenesená",J194,0)</f>
        <v>0</v>
      </c>
      <c r="BH194" s="200">
        <f>IF(N194="sníž. přenesená",J194,0)</f>
        <v>0</v>
      </c>
      <c r="BI194" s="200">
        <f>IF(N194="nulová",J194,0)</f>
        <v>0</v>
      </c>
      <c r="BJ194" s="17" t="s">
        <v>79</v>
      </c>
      <c r="BK194" s="200">
        <f>ROUND(I194*H194,2)</f>
        <v>0</v>
      </c>
      <c r="BL194" s="17" t="s">
        <v>196</v>
      </c>
      <c r="BM194" s="199" t="s">
        <v>599</v>
      </c>
    </row>
    <row r="195" spans="2:51" s="13" customFormat="1" ht="11.25">
      <c r="B195" s="201"/>
      <c r="C195" s="202"/>
      <c r="D195" s="203" t="s">
        <v>147</v>
      </c>
      <c r="E195" s="204" t="s">
        <v>0</v>
      </c>
      <c r="F195" s="205" t="s">
        <v>151</v>
      </c>
      <c r="G195" s="202"/>
      <c r="H195" s="204" t="s">
        <v>0</v>
      </c>
      <c r="I195" s="206"/>
      <c r="J195" s="202"/>
      <c r="K195" s="202"/>
      <c r="L195" s="207"/>
      <c r="M195" s="208"/>
      <c r="N195" s="209"/>
      <c r="O195" s="209"/>
      <c r="P195" s="209"/>
      <c r="Q195" s="209"/>
      <c r="R195" s="209"/>
      <c r="S195" s="209"/>
      <c r="T195" s="210"/>
      <c r="AT195" s="211" t="s">
        <v>147</v>
      </c>
      <c r="AU195" s="211" t="s">
        <v>81</v>
      </c>
      <c r="AV195" s="13" t="s">
        <v>79</v>
      </c>
      <c r="AW195" s="13" t="s">
        <v>29</v>
      </c>
      <c r="AX195" s="13" t="s">
        <v>71</v>
      </c>
      <c r="AY195" s="211" t="s">
        <v>132</v>
      </c>
    </row>
    <row r="196" spans="2:51" s="14" customFormat="1" ht="11.25">
      <c r="B196" s="212"/>
      <c r="C196" s="213"/>
      <c r="D196" s="203" t="s">
        <v>147</v>
      </c>
      <c r="E196" s="214" t="s">
        <v>0</v>
      </c>
      <c r="F196" s="215" t="s">
        <v>363</v>
      </c>
      <c r="G196" s="213"/>
      <c r="H196" s="216">
        <v>15.644</v>
      </c>
      <c r="I196" s="217"/>
      <c r="J196" s="213"/>
      <c r="K196" s="213"/>
      <c r="L196" s="218"/>
      <c r="M196" s="219"/>
      <c r="N196" s="220"/>
      <c r="O196" s="220"/>
      <c r="P196" s="220"/>
      <c r="Q196" s="220"/>
      <c r="R196" s="220"/>
      <c r="S196" s="220"/>
      <c r="T196" s="221"/>
      <c r="AT196" s="222" t="s">
        <v>147</v>
      </c>
      <c r="AU196" s="222" t="s">
        <v>81</v>
      </c>
      <c r="AV196" s="14" t="s">
        <v>81</v>
      </c>
      <c r="AW196" s="14" t="s">
        <v>29</v>
      </c>
      <c r="AX196" s="14" t="s">
        <v>71</v>
      </c>
      <c r="AY196" s="222" t="s">
        <v>132</v>
      </c>
    </row>
    <row r="197" spans="2:51" s="13" customFormat="1" ht="11.25">
      <c r="B197" s="201"/>
      <c r="C197" s="202"/>
      <c r="D197" s="203" t="s">
        <v>147</v>
      </c>
      <c r="E197" s="204" t="s">
        <v>0</v>
      </c>
      <c r="F197" s="205" t="s">
        <v>220</v>
      </c>
      <c r="G197" s="202"/>
      <c r="H197" s="204" t="s">
        <v>0</v>
      </c>
      <c r="I197" s="206"/>
      <c r="J197" s="202"/>
      <c r="K197" s="202"/>
      <c r="L197" s="207"/>
      <c r="M197" s="208"/>
      <c r="N197" s="209"/>
      <c r="O197" s="209"/>
      <c r="P197" s="209"/>
      <c r="Q197" s="209"/>
      <c r="R197" s="209"/>
      <c r="S197" s="209"/>
      <c r="T197" s="210"/>
      <c r="AT197" s="211" t="s">
        <v>147</v>
      </c>
      <c r="AU197" s="211" t="s">
        <v>81</v>
      </c>
      <c r="AV197" s="13" t="s">
        <v>79</v>
      </c>
      <c r="AW197" s="13" t="s">
        <v>29</v>
      </c>
      <c r="AX197" s="13" t="s">
        <v>71</v>
      </c>
      <c r="AY197" s="211" t="s">
        <v>132</v>
      </c>
    </row>
    <row r="198" spans="2:51" s="14" customFormat="1" ht="11.25">
      <c r="B198" s="212"/>
      <c r="C198" s="213"/>
      <c r="D198" s="203" t="s">
        <v>147</v>
      </c>
      <c r="E198" s="214" t="s">
        <v>0</v>
      </c>
      <c r="F198" s="215" t="s">
        <v>364</v>
      </c>
      <c r="G198" s="213"/>
      <c r="H198" s="216">
        <v>1.38</v>
      </c>
      <c r="I198" s="217"/>
      <c r="J198" s="213"/>
      <c r="K198" s="213"/>
      <c r="L198" s="218"/>
      <c r="M198" s="219"/>
      <c r="N198" s="220"/>
      <c r="O198" s="220"/>
      <c r="P198" s="220"/>
      <c r="Q198" s="220"/>
      <c r="R198" s="220"/>
      <c r="S198" s="220"/>
      <c r="T198" s="221"/>
      <c r="AT198" s="222" t="s">
        <v>147</v>
      </c>
      <c r="AU198" s="222" t="s">
        <v>81</v>
      </c>
      <c r="AV198" s="14" t="s">
        <v>81</v>
      </c>
      <c r="AW198" s="14" t="s">
        <v>29</v>
      </c>
      <c r="AX198" s="14" t="s">
        <v>71</v>
      </c>
      <c r="AY198" s="222" t="s">
        <v>132</v>
      </c>
    </row>
    <row r="199" spans="2:51" s="15" customFormat="1" ht="11.25">
      <c r="B199" s="223"/>
      <c r="C199" s="224"/>
      <c r="D199" s="203" t="s">
        <v>147</v>
      </c>
      <c r="E199" s="225" t="s">
        <v>0</v>
      </c>
      <c r="F199" s="226" t="s">
        <v>155</v>
      </c>
      <c r="G199" s="224"/>
      <c r="H199" s="227">
        <v>17.024</v>
      </c>
      <c r="I199" s="228"/>
      <c r="J199" s="224"/>
      <c r="K199" s="224"/>
      <c r="L199" s="229"/>
      <c r="M199" s="230"/>
      <c r="N199" s="231"/>
      <c r="O199" s="231"/>
      <c r="P199" s="231"/>
      <c r="Q199" s="231"/>
      <c r="R199" s="231"/>
      <c r="S199" s="231"/>
      <c r="T199" s="232"/>
      <c r="AT199" s="233" t="s">
        <v>147</v>
      </c>
      <c r="AU199" s="233" t="s">
        <v>81</v>
      </c>
      <c r="AV199" s="15" t="s">
        <v>139</v>
      </c>
      <c r="AW199" s="15" t="s">
        <v>29</v>
      </c>
      <c r="AX199" s="15" t="s">
        <v>79</v>
      </c>
      <c r="AY199" s="233" t="s">
        <v>132</v>
      </c>
    </row>
    <row r="200" spans="1:65" s="2" customFormat="1" ht="24.2" customHeight="1">
      <c r="A200" s="34"/>
      <c r="B200" s="35"/>
      <c r="C200" s="187" t="s">
        <v>304</v>
      </c>
      <c r="D200" s="187" t="s">
        <v>135</v>
      </c>
      <c r="E200" s="188" t="s">
        <v>535</v>
      </c>
      <c r="F200" s="189" t="s">
        <v>536</v>
      </c>
      <c r="G200" s="190" t="s">
        <v>161</v>
      </c>
      <c r="H200" s="191">
        <v>0.004</v>
      </c>
      <c r="I200" s="192"/>
      <c r="J200" s="193">
        <f>ROUND(I200*H200,2)</f>
        <v>0</v>
      </c>
      <c r="K200" s="194"/>
      <c r="L200" s="39"/>
      <c r="M200" s="195" t="s">
        <v>0</v>
      </c>
      <c r="N200" s="196" t="s">
        <v>36</v>
      </c>
      <c r="O200" s="71"/>
      <c r="P200" s="197">
        <f>O200*H200</f>
        <v>0</v>
      </c>
      <c r="Q200" s="197">
        <v>0</v>
      </c>
      <c r="R200" s="197">
        <f>Q200*H200</f>
        <v>0</v>
      </c>
      <c r="S200" s="197">
        <v>0</v>
      </c>
      <c r="T200" s="198">
        <f>S200*H200</f>
        <v>0</v>
      </c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R200" s="199" t="s">
        <v>196</v>
      </c>
      <c r="AT200" s="199" t="s">
        <v>135</v>
      </c>
      <c r="AU200" s="199" t="s">
        <v>81</v>
      </c>
      <c r="AY200" s="17" t="s">
        <v>132</v>
      </c>
      <c r="BE200" s="200">
        <f>IF(N200="základní",J200,0)</f>
        <v>0</v>
      </c>
      <c r="BF200" s="200">
        <f>IF(N200="snížená",J200,0)</f>
        <v>0</v>
      </c>
      <c r="BG200" s="200">
        <f>IF(N200="zákl. přenesená",J200,0)</f>
        <v>0</v>
      </c>
      <c r="BH200" s="200">
        <f>IF(N200="sníž. přenesená",J200,0)</f>
        <v>0</v>
      </c>
      <c r="BI200" s="200">
        <f>IF(N200="nulová",J200,0)</f>
        <v>0</v>
      </c>
      <c r="BJ200" s="17" t="s">
        <v>79</v>
      </c>
      <c r="BK200" s="200">
        <f>ROUND(I200*H200,2)</f>
        <v>0</v>
      </c>
      <c r="BL200" s="17" t="s">
        <v>196</v>
      </c>
      <c r="BM200" s="199" t="s">
        <v>600</v>
      </c>
    </row>
    <row r="201" spans="1:65" s="2" customFormat="1" ht="24.2" customHeight="1">
      <c r="A201" s="34"/>
      <c r="B201" s="35"/>
      <c r="C201" s="187" t="s">
        <v>308</v>
      </c>
      <c r="D201" s="187" t="s">
        <v>135</v>
      </c>
      <c r="E201" s="188" t="s">
        <v>380</v>
      </c>
      <c r="F201" s="189" t="s">
        <v>381</v>
      </c>
      <c r="G201" s="190" t="s">
        <v>161</v>
      </c>
      <c r="H201" s="191">
        <v>0.004</v>
      </c>
      <c r="I201" s="192"/>
      <c r="J201" s="193">
        <f>ROUND(I201*H201,2)</f>
        <v>0</v>
      </c>
      <c r="K201" s="194"/>
      <c r="L201" s="39"/>
      <c r="M201" s="195" t="s">
        <v>0</v>
      </c>
      <c r="N201" s="196" t="s">
        <v>36</v>
      </c>
      <c r="O201" s="71"/>
      <c r="P201" s="197">
        <f>O201*H201</f>
        <v>0</v>
      </c>
      <c r="Q201" s="197">
        <v>0</v>
      </c>
      <c r="R201" s="197">
        <f>Q201*H201</f>
        <v>0</v>
      </c>
      <c r="S201" s="197">
        <v>0</v>
      </c>
      <c r="T201" s="198">
        <f>S201*H201</f>
        <v>0</v>
      </c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R201" s="199" t="s">
        <v>196</v>
      </c>
      <c r="AT201" s="199" t="s">
        <v>135</v>
      </c>
      <c r="AU201" s="199" t="s">
        <v>81</v>
      </c>
      <c r="AY201" s="17" t="s">
        <v>132</v>
      </c>
      <c r="BE201" s="200">
        <f>IF(N201="základní",J201,0)</f>
        <v>0</v>
      </c>
      <c r="BF201" s="200">
        <f>IF(N201="snížená",J201,0)</f>
        <v>0</v>
      </c>
      <c r="BG201" s="200">
        <f>IF(N201="zákl. přenesená",J201,0)</f>
        <v>0</v>
      </c>
      <c r="BH201" s="200">
        <f>IF(N201="sníž. přenesená",J201,0)</f>
        <v>0</v>
      </c>
      <c r="BI201" s="200">
        <f>IF(N201="nulová",J201,0)</f>
        <v>0</v>
      </c>
      <c r="BJ201" s="17" t="s">
        <v>79</v>
      </c>
      <c r="BK201" s="200">
        <f>ROUND(I201*H201,2)</f>
        <v>0</v>
      </c>
      <c r="BL201" s="17" t="s">
        <v>196</v>
      </c>
      <c r="BM201" s="199" t="s">
        <v>601</v>
      </c>
    </row>
    <row r="202" spans="1:65" s="2" customFormat="1" ht="24.2" customHeight="1">
      <c r="A202" s="34"/>
      <c r="B202" s="35"/>
      <c r="C202" s="187" t="s">
        <v>312</v>
      </c>
      <c r="D202" s="187" t="s">
        <v>135</v>
      </c>
      <c r="E202" s="188" t="s">
        <v>384</v>
      </c>
      <c r="F202" s="189" t="s">
        <v>385</v>
      </c>
      <c r="G202" s="190" t="s">
        <v>161</v>
      </c>
      <c r="H202" s="191">
        <v>0.004</v>
      </c>
      <c r="I202" s="192"/>
      <c r="J202" s="193">
        <f>ROUND(I202*H202,2)</f>
        <v>0</v>
      </c>
      <c r="K202" s="194"/>
      <c r="L202" s="39"/>
      <c r="M202" s="195" t="s">
        <v>0</v>
      </c>
      <c r="N202" s="196" t="s">
        <v>36</v>
      </c>
      <c r="O202" s="71"/>
      <c r="P202" s="197">
        <f>O202*H202</f>
        <v>0</v>
      </c>
      <c r="Q202" s="197">
        <v>0</v>
      </c>
      <c r="R202" s="197">
        <f>Q202*H202</f>
        <v>0</v>
      </c>
      <c r="S202" s="197">
        <v>0</v>
      </c>
      <c r="T202" s="198">
        <f>S202*H202</f>
        <v>0</v>
      </c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R202" s="199" t="s">
        <v>196</v>
      </c>
      <c r="AT202" s="199" t="s">
        <v>135</v>
      </c>
      <c r="AU202" s="199" t="s">
        <v>81</v>
      </c>
      <c r="AY202" s="17" t="s">
        <v>132</v>
      </c>
      <c r="BE202" s="200">
        <f>IF(N202="základní",J202,0)</f>
        <v>0</v>
      </c>
      <c r="BF202" s="200">
        <f>IF(N202="snížená",J202,0)</f>
        <v>0</v>
      </c>
      <c r="BG202" s="200">
        <f>IF(N202="zákl. přenesená",J202,0)</f>
        <v>0</v>
      </c>
      <c r="BH202" s="200">
        <f>IF(N202="sníž. přenesená",J202,0)</f>
        <v>0</v>
      </c>
      <c r="BI202" s="200">
        <f>IF(N202="nulová",J202,0)</f>
        <v>0</v>
      </c>
      <c r="BJ202" s="17" t="s">
        <v>79</v>
      </c>
      <c r="BK202" s="200">
        <f>ROUND(I202*H202,2)</f>
        <v>0</v>
      </c>
      <c r="BL202" s="17" t="s">
        <v>196</v>
      </c>
      <c r="BM202" s="199" t="s">
        <v>602</v>
      </c>
    </row>
    <row r="203" spans="2:63" s="12" customFormat="1" ht="22.9" customHeight="1">
      <c r="B203" s="171"/>
      <c r="C203" s="172"/>
      <c r="D203" s="173" t="s">
        <v>70</v>
      </c>
      <c r="E203" s="185" t="s">
        <v>387</v>
      </c>
      <c r="F203" s="185" t="s">
        <v>388</v>
      </c>
      <c r="G203" s="172"/>
      <c r="H203" s="172"/>
      <c r="I203" s="175"/>
      <c r="J203" s="186">
        <f>BK203</f>
        <v>0</v>
      </c>
      <c r="K203" s="172"/>
      <c r="L203" s="177"/>
      <c r="M203" s="178"/>
      <c r="N203" s="179"/>
      <c r="O203" s="179"/>
      <c r="P203" s="180">
        <f>SUM(P204:P236)</f>
        <v>0</v>
      </c>
      <c r="Q203" s="179"/>
      <c r="R203" s="180">
        <f>SUM(R204:R236)</f>
        <v>0.12993196</v>
      </c>
      <c r="S203" s="179"/>
      <c r="T203" s="181">
        <f>SUM(T204:T236)</f>
        <v>0.02756706</v>
      </c>
      <c r="AR203" s="182" t="s">
        <v>81</v>
      </c>
      <c r="AT203" s="183" t="s">
        <v>70</v>
      </c>
      <c r="AU203" s="183" t="s">
        <v>79</v>
      </c>
      <c r="AY203" s="182" t="s">
        <v>132</v>
      </c>
      <c r="BK203" s="184">
        <f>SUM(BK204:BK236)</f>
        <v>0</v>
      </c>
    </row>
    <row r="204" spans="1:65" s="2" customFormat="1" ht="24.2" customHeight="1">
      <c r="A204" s="34"/>
      <c r="B204" s="35"/>
      <c r="C204" s="187" t="s">
        <v>316</v>
      </c>
      <c r="D204" s="187" t="s">
        <v>135</v>
      </c>
      <c r="E204" s="188" t="s">
        <v>390</v>
      </c>
      <c r="F204" s="189" t="s">
        <v>391</v>
      </c>
      <c r="G204" s="190" t="s">
        <v>145</v>
      </c>
      <c r="H204" s="191">
        <v>88.926</v>
      </c>
      <c r="I204" s="192"/>
      <c r="J204" s="193">
        <f>ROUND(I204*H204,2)</f>
        <v>0</v>
      </c>
      <c r="K204" s="194"/>
      <c r="L204" s="39"/>
      <c r="M204" s="195" t="s">
        <v>0</v>
      </c>
      <c r="N204" s="196" t="s">
        <v>36</v>
      </c>
      <c r="O204" s="71"/>
      <c r="P204" s="197">
        <f>O204*H204</f>
        <v>0</v>
      </c>
      <c r="Q204" s="197">
        <v>0</v>
      </c>
      <c r="R204" s="197">
        <f>Q204*H204</f>
        <v>0</v>
      </c>
      <c r="S204" s="197">
        <v>0</v>
      </c>
      <c r="T204" s="198">
        <f>S204*H204</f>
        <v>0</v>
      </c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R204" s="199" t="s">
        <v>196</v>
      </c>
      <c r="AT204" s="199" t="s">
        <v>135</v>
      </c>
      <c r="AU204" s="199" t="s">
        <v>81</v>
      </c>
      <c r="AY204" s="17" t="s">
        <v>132</v>
      </c>
      <c r="BE204" s="200">
        <f>IF(N204="základní",J204,0)</f>
        <v>0</v>
      </c>
      <c r="BF204" s="200">
        <f>IF(N204="snížená",J204,0)</f>
        <v>0</v>
      </c>
      <c r="BG204" s="200">
        <f>IF(N204="zákl. přenesená",J204,0)</f>
        <v>0</v>
      </c>
      <c r="BH204" s="200">
        <f>IF(N204="sníž. přenesená",J204,0)</f>
        <v>0</v>
      </c>
      <c r="BI204" s="200">
        <f>IF(N204="nulová",J204,0)</f>
        <v>0</v>
      </c>
      <c r="BJ204" s="17" t="s">
        <v>79</v>
      </c>
      <c r="BK204" s="200">
        <f>ROUND(I204*H204,2)</f>
        <v>0</v>
      </c>
      <c r="BL204" s="17" t="s">
        <v>196</v>
      </c>
      <c r="BM204" s="199" t="s">
        <v>603</v>
      </c>
    </row>
    <row r="205" spans="1:65" s="2" customFormat="1" ht="16.5" customHeight="1">
      <c r="A205" s="34"/>
      <c r="B205" s="35"/>
      <c r="C205" s="187" t="s">
        <v>320</v>
      </c>
      <c r="D205" s="187" t="s">
        <v>135</v>
      </c>
      <c r="E205" s="188" t="s">
        <v>394</v>
      </c>
      <c r="F205" s="189" t="s">
        <v>395</v>
      </c>
      <c r="G205" s="190" t="s">
        <v>145</v>
      </c>
      <c r="H205" s="191">
        <v>88.926</v>
      </c>
      <c r="I205" s="192"/>
      <c r="J205" s="193">
        <f>ROUND(I205*H205,2)</f>
        <v>0</v>
      </c>
      <c r="K205" s="194"/>
      <c r="L205" s="39"/>
      <c r="M205" s="195" t="s">
        <v>0</v>
      </c>
      <c r="N205" s="196" t="s">
        <v>36</v>
      </c>
      <c r="O205" s="71"/>
      <c r="P205" s="197">
        <f>O205*H205</f>
        <v>0</v>
      </c>
      <c r="Q205" s="197">
        <v>0.001</v>
      </c>
      <c r="R205" s="197">
        <f>Q205*H205</f>
        <v>0.088926</v>
      </c>
      <c r="S205" s="197">
        <v>0.00031</v>
      </c>
      <c r="T205" s="198">
        <f>S205*H205</f>
        <v>0.02756706</v>
      </c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R205" s="199" t="s">
        <v>196</v>
      </c>
      <c r="AT205" s="199" t="s">
        <v>135</v>
      </c>
      <c r="AU205" s="199" t="s">
        <v>81</v>
      </c>
      <c r="AY205" s="17" t="s">
        <v>132</v>
      </c>
      <c r="BE205" s="200">
        <f>IF(N205="základní",J205,0)</f>
        <v>0</v>
      </c>
      <c r="BF205" s="200">
        <f>IF(N205="snížená",J205,0)</f>
        <v>0</v>
      </c>
      <c r="BG205" s="200">
        <f>IF(N205="zákl. přenesená",J205,0)</f>
        <v>0</v>
      </c>
      <c r="BH205" s="200">
        <f>IF(N205="sníž. přenesená",J205,0)</f>
        <v>0</v>
      </c>
      <c r="BI205" s="200">
        <f>IF(N205="nulová",J205,0)</f>
        <v>0</v>
      </c>
      <c r="BJ205" s="17" t="s">
        <v>79</v>
      </c>
      <c r="BK205" s="200">
        <f>ROUND(I205*H205,2)</f>
        <v>0</v>
      </c>
      <c r="BL205" s="17" t="s">
        <v>196</v>
      </c>
      <c r="BM205" s="199" t="s">
        <v>604</v>
      </c>
    </row>
    <row r="206" spans="1:65" s="2" customFormat="1" ht="24.2" customHeight="1">
      <c r="A206" s="34"/>
      <c r="B206" s="35"/>
      <c r="C206" s="187" t="s">
        <v>324</v>
      </c>
      <c r="D206" s="187" t="s">
        <v>135</v>
      </c>
      <c r="E206" s="188" t="s">
        <v>398</v>
      </c>
      <c r="F206" s="189" t="s">
        <v>399</v>
      </c>
      <c r="G206" s="190" t="s">
        <v>145</v>
      </c>
      <c r="H206" s="191">
        <v>88.926</v>
      </c>
      <c r="I206" s="192"/>
      <c r="J206" s="193">
        <f>ROUND(I206*H206,2)</f>
        <v>0</v>
      </c>
      <c r="K206" s="194"/>
      <c r="L206" s="39"/>
      <c r="M206" s="195" t="s">
        <v>0</v>
      </c>
      <c r="N206" s="196" t="s">
        <v>36</v>
      </c>
      <c r="O206" s="71"/>
      <c r="P206" s="197">
        <f>O206*H206</f>
        <v>0</v>
      </c>
      <c r="Q206" s="197">
        <v>0</v>
      </c>
      <c r="R206" s="197">
        <f>Q206*H206</f>
        <v>0</v>
      </c>
      <c r="S206" s="197">
        <v>0</v>
      </c>
      <c r="T206" s="198">
        <f>S206*H206</f>
        <v>0</v>
      </c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R206" s="199" t="s">
        <v>196</v>
      </c>
      <c r="AT206" s="199" t="s">
        <v>135</v>
      </c>
      <c r="AU206" s="199" t="s">
        <v>81</v>
      </c>
      <c r="AY206" s="17" t="s">
        <v>132</v>
      </c>
      <c r="BE206" s="200">
        <f>IF(N206="základní",J206,0)</f>
        <v>0</v>
      </c>
      <c r="BF206" s="200">
        <f>IF(N206="snížená",J206,0)</f>
        <v>0</v>
      </c>
      <c r="BG206" s="200">
        <f>IF(N206="zákl. přenesená",J206,0)</f>
        <v>0</v>
      </c>
      <c r="BH206" s="200">
        <f>IF(N206="sníž. přenesená",J206,0)</f>
        <v>0</v>
      </c>
      <c r="BI206" s="200">
        <f>IF(N206="nulová",J206,0)</f>
        <v>0</v>
      </c>
      <c r="BJ206" s="17" t="s">
        <v>79</v>
      </c>
      <c r="BK206" s="200">
        <f>ROUND(I206*H206,2)</f>
        <v>0</v>
      </c>
      <c r="BL206" s="17" t="s">
        <v>196</v>
      </c>
      <c r="BM206" s="199" t="s">
        <v>605</v>
      </c>
    </row>
    <row r="207" spans="1:65" s="2" customFormat="1" ht="24.2" customHeight="1">
      <c r="A207" s="34"/>
      <c r="B207" s="35"/>
      <c r="C207" s="187" t="s">
        <v>328</v>
      </c>
      <c r="D207" s="187" t="s">
        <v>135</v>
      </c>
      <c r="E207" s="188" t="s">
        <v>402</v>
      </c>
      <c r="F207" s="189" t="s">
        <v>403</v>
      </c>
      <c r="G207" s="190" t="s">
        <v>357</v>
      </c>
      <c r="H207" s="191">
        <v>10</v>
      </c>
      <c r="I207" s="192"/>
      <c r="J207" s="193">
        <f>ROUND(I207*H207,2)</f>
        <v>0</v>
      </c>
      <c r="K207" s="194"/>
      <c r="L207" s="39"/>
      <c r="M207" s="195" t="s">
        <v>0</v>
      </c>
      <c r="N207" s="196" t="s">
        <v>36</v>
      </c>
      <c r="O207" s="71"/>
      <c r="P207" s="197">
        <f>O207*H207</f>
        <v>0</v>
      </c>
      <c r="Q207" s="197">
        <v>1E-05</v>
      </c>
      <c r="R207" s="197">
        <f>Q207*H207</f>
        <v>0.0001</v>
      </c>
      <c r="S207" s="197">
        <v>0</v>
      </c>
      <c r="T207" s="198">
        <f>S207*H207</f>
        <v>0</v>
      </c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R207" s="199" t="s">
        <v>196</v>
      </c>
      <c r="AT207" s="199" t="s">
        <v>135</v>
      </c>
      <c r="AU207" s="199" t="s">
        <v>81</v>
      </c>
      <c r="AY207" s="17" t="s">
        <v>132</v>
      </c>
      <c r="BE207" s="200">
        <f>IF(N207="základní",J207,0)</f>
        <v>0</v>
      </c>
      <c r="BF207" s="200">
        <f>IF(N207="snížená",J207,0)</f>
        <v>0</v>
      </c>
      <c r="BG207" s="200">
        <f>IF(N207="zákl. přenesená",J207,0)</f>
        <v>0</v>
      </c>
      <c r="BH207" s="200">
        <f>IF(N207="sníž. přenesená",J207,0)</f>
        <v>0</v>
      </c>
      <c r="BI207" s="200">
        <f>IF(N207="nulová",J207,0)</f>
        <v>0</v>
      </c>
      <c r="BJ207" s="17" t="s">
        <v>79</v>
      </c>
      <c r="BK207" s="200">
        <f>ROUND(I207*H207,2)</f>
        <v>0</v>
      </c>
      <c r="BL207" s="17" t="s">
        <v>196</v>
      </c>
      <c r="BM207" s="199" t="s">
        <v>606</v>
      </c>
    </row>
    <row r="208" spans="1:65" s="2" customFormat="1" ht="16.5" customHeight="1">
      <c r="A208" s="34"/>
      <c r="B208" s="35"/>
      <c r="C208" s="187" t="s">
        <v>332</v>
      </c>
      <c r="D208" s="187" t="s">
        <v>135</v>
      </c>
      <c r="E208" s="188" t="s">
        <v>406</v>
      </c>
      <c r="F208" s="189" t="s">
        <v>407</v>
      </c>
      <c r="G208" s="190" t="s">
        <v>145</v>
      </c>
      <c r="H208" s="191">
        <v>26.32</v>
      </c>
      <c r="I208" s="192"/>
      <c r="J208" s="193">
        <f>ROUND(I208*H208,2)</f>
        <v>0</v>
      </c>
      <c r="K208" s="194"/>
      <c r="L208" s="39"/>
      <c r="M208" s="195" t="s">
        <v>0</v>
      </c>
      <c r="N208" s="196" t="s">
        <v>36</v>
      </c>
      <c r="O208" s="71"/>
      <c r="P208" s="197">
        <f>O208*H208</f>
        <v>0</v>
      </c>
      <c r="Q208" s="197">
        <v>0</v>
      </c>
      <c r="R208" s="197">
        <f>Q208*H208</f>
        <v>0</v>
      </c>
      <c r="S208" s="197">
        <v>0</v>
      </c>
      <c r="T208" s="198">
        <f>S208*H208</f>
        <v>0</v>
      </c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R208" s="199" t="s">
        <v>196</v>
      </c>
      <c r="AT208" s="199" t="s">
        <v>135</v>
      </c>
      <c r="AU208" s="199" t="s">
        <v>81</v>
      </c>
      <c r="AY208" s="17" t="s">
        <v>132</v>
      </c>
      <c r="BE208" s="200">
        <f>IF(N208="základní",J208,0)</f>
        <v>0</v>
      </c>
      <c r="BF208" s="200">
        <f>IF(N208="snížená",J208,0)</f>
        <v>0</v>
      </c>
      <c r="BG208" s="200">
        <f>IF(N208="zákl. přenesená",J208,0)</f>
        <v>0</v>
      </c>
      <c r="BH208" s="200">
        <f>IF(N208="sníž. přenesená",J208,0)</f>
        <v>0</v>
      </c>
      <c r="BI208" s="200">
        <f>IF(N208="nulová",J208,0)</f>
        <v>0</v>
      </c>
      <c r="BJ208" s="17" t="s">
        <v>79</v>
      </c>
      <c r="BK208" s="200">
        <f>ROUND(I208*H208,2)</f>
        <v>0</v>
      </c>
      <c r="BL208" s="17" t="s">
        <v>196</v>
      </c>
      <c r="BM208" s="199" t="s">
        <v>607</v>
      </c>
    </row>
    <row r="209" spans="2:51" s="13" customFormat="1" ht="11.25">
      <c r="B209" s="201"/>
      <c r="C209" s="202"/>
      <c r="D209" s="203" t="s">
        <v>147</v>
      </c>
      <c r="E209" s="204" t="s">
        <v>0</v>
      </c>
      <c r="F209" s="205" t="s">
        <v>409</v>
      </c>
      <c r="G209" s="202"/>
      <c r="H209" s="204" t="s">
        <v>0</v>
      </c>
      <c r="I209" s="206"/>
      <c r="J209" s="202"/>
      <c r="K209" s="202"/>
      <c r="L209" s="207"/>
      <c r="M209" s="208"/>
      <c r="N209" s="209"/>
      <c r="O209" s="209"/>
      <c r="P209" s="209"/>
      <c r="Q209" s="209"/>
      <c r="R209" s="209"/>
      <c r="S209" s="209"/>
      <c r="T209" s="210"/>
      <c r="AT209" s="211" t="s">
        <v>147</v>
      </c>
      <c r="AU209" s="211" t="s">
        <v>81</v>
      </c>
      <c r="AV209" s="13" t="s">
        <v>79</v>
      </c>
      <c r="AW209" s="13" t="s">
        <v>29</v>
      </c>
      <c r="AX209" s="13" t="s">
        <v>71</v>
      </c>
      <c r="AY209" s="211" t="s">
        <v>132</v>
      </c>
    </row>
    <row r="210" spans="2:51" s="14" customFormat="1" ht="11.25">
      <c r="B210" s="212"/>
      <c r="C210" s="213"/>
      <c r="D210" s="203" t="s">
        <v>147</v>
      </c>
      <c r="E210" s="214" t="s">
        <v>0</v>
      </c>
      <c r="F210" s="215" t="s">
        <v>410</v>
      </c>
      <c r="G210" s="213"/>
      <c r="H210" s="216">
        <v>26.32</v>
      </c>
      <c r="I210" s="217"/>
      <c r="J210" s="213"/>
      <c r="K210" s="213"/>
      <c r="L210" s="218"/>
      <c r="M210" s="219"/>
      <c r="N210" s="220"/>
      <c r="O210" s="220"/>
      <c r="P210" s="220"/>
      <c r="Q210" s="220"/>
      <c r="R210" s="220"/>
      <c r="S210" s="220"/>
      <c r="T210" s="221"/>
      <c r="AT210" s="222" t="s">
        <v>147</v>
      </c>
      <c r="AU210" s="222" t="s">
        <v>81</v>
      </c>
      <c r="AV210" s="14" t="s">
        <v>81</v>
      </c>
      <c r="AW210" s="14" t="s">
        <v>29</v>
      </c>
      <c r="AX210" s="14" t="s">
        <v>71</v>
      </c>
      <c r="AY210" s="222" t="s">
        <v>132</v>
      </c>
    </row>
    <row r="211" spans="2:51" s="15" customFormat="1" ht="11.25">
      <c r="B211" s="223"/>
      <c r="C211" s="224"/>
      <c r="D211" s="203" t="s">
        <v>147</v>
      </c>
      <c r="E211" s="225" t="s">
        <v>0</v>
      </c>
      <c r="F211" s="226" t="s">
        <v>155</v>
      </c>
      <c r="G211" s="224"/>
      <c r="H211" s="227">
        <v>26.32</v>
      </c>
      <c r="I211" s="228"/>
      <c r="J211" s="224"/>
      <c r="K211" s="224"/>
      <c r="L211" s="229"/>
      <c r="M211" s="230"/>
      <c r="N211" s="231"/>
      <c r="O211" s="231"/>
      <c r="P211" s="231"/>
      <c r="Q211" s="231"/>
      <c r="R211" s="231"/>
      <c r="S211" s="231"/>
      <c r="T211" s="232"/>
      <c r="AT211" s="233" t="s">
        <v>147</v>
      </c>
      <c r="AU211" s="233" t="s">
        <v>81</v>
      </c>
      <c r="AV211" s="15" t="s">
        <v>139</v>
      </c>
      <c r="AW211" s="15" t="s">
        <v>29</v>
      </c>
      <c r="AX211" s="15" t="s">
        <v>79</v>
      </c>
      <c r="AY211" s="233" t="s">
        <v>132</v>
      </c>
    </row>
    <row r="212" spans="1:65" s="2" customFormat="1" ht="16.5" customHeight="1">
      <c r="A212" s="34"/>
      <c r="B212" s="35"/>
      <c r="C212" s="234" t="s">
        <v>336</v>
      </c>
      <c r="D212" s="234" t="s">
        <v>199</v>
      </c>
      <c r="E212" s="235" t="s">
        <v>412</v>
      </c>
      <c r="F212" s="236" t="s">
        <v>413</v>
      </c>
      <c r="G212" s="237" t="s">
        <v>145</v>
      </c>
      <c r="H212" s="238">
        <v>31.584</v>
      </c>
      <c r="I212" s="239"/>
      <c r="J212" s="240">
        <f>ROUND(I212*H212,2)</f>
        <v>0</v>
      </c>
      <c r="K212" s="241"/>
      <c r="L212" s="242"/>
      <c r="M212" s="243" t="s">
        <v>0</v>
      </c>
      <c r="N212" s="244" t="s">
        <v>36</v>
      </c>
      <c r="O212" s="71"/>
      <c r="P212" s="197">
        <f>O212*H212</f>
        <v>0</v>
      </c>
      <c r="Q212" s="197">
        <v>0</v>
      </c>
      <c r="R212" s="197">
        <f>Q212*H212</f>
        <v>0</v>
      </c>
      <c r="S212" s="197">
        <v>0</v>
      </c>
      <c r="T212" s="198">
        <f>S212*H212</f>
        <v>0</v>
      </c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  <c r="AR212" s="199" t="s">
        <v>202</v>
      </c>
      <c r="AT212" s="199" t="s">
        <v>199</v>
      </c>
      <c r="AU212" s="199" t="s">
        <v>81</v>
      </c>
      <c r="AY212" s="17" t="s">
        <v>132</v>
      </c>
      <c r="BE212" s="200">
        <f>IF(N212="základní",J212,0)</f>
        <v>0</v>
      </c>
      <c r="BF212" s="200">
        <f>IF(N212="snížená",J212,0)</f>
        <v>0</v>
      </c>
      <c r="BG212" s="200">
        <f>IF(N212="zákl. přenesená",J212,0)</f>
        <v>0</v>
      </c>
      <c r="BH212" s="200">
        <f>IF(N212="sníž. přenesená",J212,0)</f>
        <v>0</v>
      </c>
      <c r="BI212" s="200">
        <f>IF(N212="nulová",J212,0)</f>
        <v>0</v>
      </c>
      <c r="BJ212" s="17" t="s">
        <v>79</v>
      </c>
      <c r="BK212" s="200">
        <f>ROUND(I212*H212,2)</f>
        <v>0</v>
      </c>
      <c r="BL212" s="17" t="s">
        <v>196</v>
      </c>
      <c r="BM212" s="199" t="s">
        <v>608</v>
      </c>
    </row>
    <row r="213" spans="2:51" s="14" customFormat="1" ht="11.25">
      <c r="B213" s="212"/>
      <c r="C213" s="213"/>
      <c r="D213" s="203" t="s">
        <v>147</v>
      </c>
      <c r="E213" s="213"/>
      <c r="F213" s="215" t="s">
        <v>415</v>
      </c>
      <c r="G213" s="213"/>
      <c r="H213" s="216">
        <v>31.584</v>
      </c>
      <c r="I213" s="217"/>
      <c r="J213" s="213"/>
      <c r="K213" s="213"/>
      <c r="L213" s="218"/>
      <c r="M213" s="219"/>
      <c r="N213" s="220"/>
      <c r="O213" s="220"/>
      <c r="P213" s="220"/>
      <c r="Q213" s="220"/>
      <c r="R213" s="220"/>
      <c r="S213" s="220"/>
      <c r="T213" s="221"/>
      <c r="AT213" s="222" t="s">
        <v>147</v>
      </c>
      <c r="AU213" s="222" t="s">
        <v>81</v>
      </c>
      <c r="AV213" s="14" t="s">
        <v>81</v>
      </c>
      <c r="AW213" s="14" t="s">
        <v>3</v>
      </c>
      <c r="AX213" s="14" t="s">
        <v>79</v>
      </c>
      <c r="AY213" s="222" t="s">
        <v>132</v>
      </c>
    </row>
    <row r="214" spans="1:65" s="2" customFormat="1" ht="24.2" customHeight="1">
      <c r="A214" s="34"/>
      <c r="B214" s="35"/>
      <c r="C214" s="187" t="s">
        <v>340</v>
      </c>
      <c r="D214" s="187" t="s">
        <v>135</v>
      </c>
      <c r="E214" s="188" t="s">
        <v>417</v>
      </c>
      <c r="F214" s="189" t="s">
        <v>418</v>
      </c>
      <c r="G214" s="190" t="s">
        <v>145</v>
      </c>
      <c r="H214" s="191">
        <v>10</v>
      </c>
      <c r="I214" s="192"/>
      <c r="J214" s="193">
        <f>ROUND(I214*H214,2)</f>
        <v>0</v>
      </c>
      <c r="K214" s="194"/>
      <c r="L214" s="39"/>
      <c r="M214" s="195" t="s">
        <v>0</v>
      </c>
      <c r="N214" s="196" t="s">
        <v>36</v>
      </c>
      <c r="O214" s="71"/>
      <c r="P214" s="197">
        <f>O214*H214</f>
        <v>0</v>
      </c>
      <c r="Q214" s="197">
        <v>0</v>
      </c>
      <c r="R214" s="197">
        <f>Q214*H214</f>
        <v>0</v>
      </c>
      <c r="S214" s="197">
        <v>0</v>
      </c>
      <c r="T214" s="198">
        <f>S214*H214</f>
        <v>0</v>
      </c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  <c r="AR214" s="199" t="s">
        <v>196</v>
      </c>
      <c r="AT214" s="199" t="s">
        <v>135</v>
      </c>
      <c r="AU214" s="199" t="s">
        <v>81</v>
      </c>
      <c r="AY214" s="17" t="s">
        <v>132</v>
      </c>
      <c r="BE214" s="200">
        <f>IF(N214="základní",J214,0)</f>
        <v>0</v>
      </c>
      <c r="BF214" s="200">
        <f>IF(N214="snížená",J214,0)</f>
        <v>0</v>
      </c>
      <c r="BG214" s="200">
        <f>IF(N214="zákl. přenesená",J214,0)</f>
        <v>0</v>
      </c>
      <c r="BH214" s="200">
        <f>IF(N214="sníž. přenesená",J214,0)</f>
        <v>0</v>
      </c>
      <c r="BI214" s="200">
        <f>IF(N214="nulová",J214,0)</f>
        <v>0</v>
      </c>
      <c r="BJ214" s="17" t="s">
        <v>79</v>
      </c>
      <c r="BK214" s="200">
        <f>ROUND(I214*H214,2)</f>
        <v>0</v>
      </c>
      <c r="BL214" s="17" t="s">
        <v>196</v>
      </c>
      <c r="BM214" s="199" t="s">
        <v>609</v>
      </c>
    </row>
    <row r="215" spans="1:65" s="2" customFormat="1" ht="16.5" customHeight="1">
      <c r="A215" s="34"/>
      <c r="B215" s="35"/>
      <c r="C215" s="234" t="s">
        <v>344</v>
      </c>
      <c r="D215" s="234" t="s">
        <v>199</v>
      </c>
      <c r="E215" s="235" t="s">
        <v>421</v>
      </c>
      <c r="F215" s="236" t="s">
        <v>422</v>
      </c>
      <c r="G215" s="237" t="s">
        <v>145</v>
      </c>
      <c r="H215" s="238">
        <v>12</v>
      </c>
      <c r="I215" s="239"/>
      <c r="J215" s="240">
        <f>ROUND(I215*H215,2)</f>
        <v>0</v>
      </c>
      <c r="K215" s="241"/>
      <c r="L215" s="242"/>
      <c r="M215" s="243" t="s">
        <v>0</v>
      </c>
      <c r="N215" s="244" t="s">
        <v>36</v>
      </c>
      <c r="O215" s="71"/>
      <c r="P215" s="197">
        <f>O215*H215</f>
        <v>0</v>
      </c>
      <c r="Q215" s="197">
        <v>0</v>
      </c>
      <c r="R215" s="197">
        <f>Q215*H215</f>
        <v>0</v>
      </c>
      <c r="S215" s="197">
        <v>0</v>
      </c>
      <c r="T215" s="198">
        <f>S215*H215</f>
        <v>0</v>
      </c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  <c r="AR215" s="199" t="s">
        <v>202</v>
      </c>
      <c r="AT215" s="199" t="s">
        <v>199</v>
      </c>
      <c r="AU215" s="199" t="s">
        <v>81</v>
      </c>
      <c r="AY215" s="17" t="s">
        <v>132</v>
      </c>
      <c r="BE215" s="200">
        <f>IF(N215="základní",J215,0)</f>
        <v>0</v>
      </c>
      <c r="BF215" s="200">
        <f>IF(N215="snížená",J215,0)</f>
        <v>0</v>
      </c>
      <c r="BG215" s="200">
        <f>IF(N215="zákl. přenesená",J215,0)</f>
        <v>0</v>
      </c>
      <c r="BH215" s="200">
        <f>IF(N215="sníž. přenesená",J215,0)</f>
        <v>0</v>
      </c>
      <c r="BI215" s="200">
        <f>IF(N215="nulová",J215,0)</f>
        <v>0</v>
      </c>
      <c r="BJ215" s="17" t="s">
        <v>79</v>
      </c>
      <c r="BK215" s="200">
        <f>ROUND(I215*H215,2)</f>
        <v>0</v>
      </c>
      <c r="BL215" s="17" t="s">
        <v>196</v>
      </c>
      <c r="BM215" s="199" t="s">
        <v>610</v>
      </c>
    </row>
    <row r="216" spans="2:51" s="14" customFormat="1" ht="11.25">
      <c r="B216" s="212"/>
      <c r="C216" s="213"/>
      <c r="D216" s="203" t="s">
        <v>147</v>
      </c>
      <c r="E216" s="213"/>
      <c r="F216" s="215" t="s">
        <v>424</v>
      </c>
      <c r="G216" s="213"/>
      <c r="H216" s="216">
        <v>12</v>
      </c>
      <c r="I216" s="217"/>
      <c r="J216" s="213"/>
      <c r="K216" s="213"/>
      <c r="L216" s="218"/>
      <c r="M216" s="219"/>
      <c r="N216" s="220"/>
      <c r="O216" s="220"/>
      <c r="P216" s="220"/>
      <c r="Q216" s="220"/>
      <c r="R216" s="220"/>
      <c r="S216" s="220"/>
      <c r="T216" s="221"/>
      <c r="AT216" s="222" t="s">
        <v>147</v>
      </c>
      <c r="AU216" s="222" t="s">
        <v>81</v>
      </c>
      <c r="AV216" s="14" t="s">
        <v>81</v>
      </c>
      <c r="AW216" s="14" t="s">
        <v>3</v>
      </c>
      <c r="AX216" s="14" t="s">
        <v>79</v>
      </c>
      <c r="AY216" s="222" t="s">
        <v>132</v>
      </c>
    </row>
    <row r="217" spans="1:65" s="2" customFormat="1" ht="24.2" customHeight="1">
      <c r="A217" s="34"/>
      <c r="B217" s="35"/>
      <c r="C217" s="187" t="s">
        <v>348</v>
      </c>
      <c r="D217" s="187" t="s">
        <v>135</v>
      </c>
      <c r="E217" s="188" t="s">
        <v>426</v>
      </c>
      <c r="F217" s="189" t="s">
        <v>427</v>
      </c>
      <c r="G217" s="190" t="s">
        <v>145</v>
      </c>
      <c r="H217" s="191">
        <v>88.926</v>
      </c>
      <c r="I217" s="192"/>
      <c r="J217" s="193">
        <f>ROUND(I217*H217,2)</f>
        <v>0</v>
      </c>
      <c r="K217" s="194"/>
      <c r="L217" s="39"/>
      <c r="M217" s="195" t="s">
        <v>0</v>
      </c>
      <c r="N217" s="196" t="s">
        <v>36</v>
      </c>
      <c r="O217" s="71"/>
      <c r="P217" s="197">
        <f>O217*H217</f>
        <v>0</v>
      </c>
      <c r="Q217" s="197">
        <v>0.0002</v>
      </c>
      <c r="R217" s="197">
        <f>Q217*H217</f>
        <v>0.0177852</v>
      </c>
      <c r="S217" s="197">
        <v>0</v>
      </c>
      <c r="T217" s="198">
        <f>S217*H217</f>
        <v>0</v>
      </c>
      <c r="U217" s="34"/>
      <c r="V217" s="34"/>
      <c r="W217" s="34"/>
      <c r="X217" s="34"/>
      <c r="Y217" s="34"/>
      <c r="Z217" s="34"/>
      <c r="AA217" s="34"/>
      <c r="AB217" s="34"/>
      <c r="AC217" s="34"/>
      <c r="AD217" s="34"/>
      <c r="AE217" s="34"/>
      <c r="AR217" s="199" t="s">
        <v>196</v>
      </c>
      <c r="AT217" s="199" t="s">
        <v>135</v>
      </c>
      <c r="AU217" s="199" t="s">
        <v>81</v>
      </c>
      <c r="AY217" s="17" t="s">
        <v>132</v>
      </c>
      <c r="BE217" s="200">
        <f>IF(N217="základní",J217,0)</f>
        <v>0</v>
      </c>
      <c r="BF217" s="200">
        <f>IF(N217="snížená",J217,0)</f>
        <v>0</v>
      </c>
      <c r="BG217" s="200">
        <f>IF(N217="zákl. přenesená",J217,0)</f>
        <v>0</v>
      </c>
      <c r="BH217" s="200">
        <f>IF(N217="sníž. přenesená",J217,0)</f>
        <v>0</v>
      </c>
      <c r="BI217" s="200">
        <f>IF(N217="nulová",J217,0)</f>
        <v>0</v>
      </c>
      <c r="BJ217" s="17" t="s">
        <v>79</v>
      </c>
      <c r="BK217" s="200">
        <f>ROUND(I217*H217,2)</f>
        <v>0</v>
      </c>
      <c r="BL217" s="17" t="s">
        <v>196</v>
      </c>
      <c r="BM217" s="199" t="s">
        <v>611</v>
      </c>
    </row>
    <row r="218" spans="1:65" s="2" customFormat="1" ht="33" customHeight="1">
      <c r="A218" s="34"/>
      <c r="B218" s="35"/>
      <c r="C218" s="187" t="s">
        <v>354</v>
      </c>
      <c r="D218" s="187" t="s">
        <v>135</v>
      </c>
      <c r="E218" s="188" t="s">
        <v>430</v>
      </c>
      <c r="F218" s="189" t="s">
        <v>431</v>
      </c>
      <c r="G218" s="190" t="s">
        <v>145</v>
      </c>
      <c r="H218" s="191">
        <v>88.926</v>
      </c>
      <c r="I218" s="192"/>
      <c r="J218" s="193">
        <f>ROUND(I218*H218,2)</f>
        <v>0</v>
      </c>
      <c r="K218" s="194"/>
      <c r="L218" s="39"/>
      <c r="M218" s="195" t="s">
        <v>0</v>
      </c>
      <c r="N218" s="196" t="s">
        <v>36</v>
      </c>
      <c r="O218" s="71"/>
      <c r="P218" s="197">
        <f>O218*H218</f>
        <v>0</v>
      </c>
      <c r="Q218" s="197">
        <v>0.00026</v>
      </c>
      <c r="R218" s="197">
        <f>Q218*H218</f>
        <v>0.023120759999999997</v>
      </c>
      <c r="S218" s="197">
        <v>0</v>
      </c>
      <c r="T218" s="198">
        <f>S218*H218</f>
        <v>0</v>
      </c>
      <c r="U218" s="34"/>
      <c r="V218" s="34"/>
      <c r="W218" s="34"/>
      <c r="X218" s="34"/>
      <c r="Y218" s="34"/>
      <c r="Z218" s="34"/>
      <c r="AA218" s="34"/>
      <c r="AB218" s="34"/>
      <c r="AC218" s="34"/>
      <c r="AD218" s="34"/>
      <c r="AE218" s="34"/>
      <c r="AR218" s="199" t="s">
        <v>196</v>
      </c>
      <c r="AT218" s="199" t="s">
        <v>135</v>
      </c>
      <c r="AU218" s="199" t="s">
        <v>81</v>
      </c>
      <c r="AY218" s="17" t="s">
        <v>132</v>
      </c>
      <c r="BE218" s="200">
        <f>IF(N218="základní",J218,0)</f>
        <v>0</v>
      </c>
      <c r="BF218" s="200">
        <f>IF(N218="snížená",J218,0)</f>
        <v>0</v>
      </c>
      <c r="BG218" s="200">
        <f>IF(N218="zákl. přenesená",J218,0)</f>
        <v>0</v>
      </c>
      <c r="BH218" s="200">
        <f>IF(N218="sníž. přenesená",J218,0)</f>
        <v>0</v>
      </c>
      <c r="BI218" s="200">
        <f>IF(N218="nulová",J218,0)</f>
        <v>0</v>
      </c>
      <c r="BJ218" s="17" t="s">
        <v>79</v>
      </c>
      <c r="BK218" s="200">
        <f>ROUND(I218*H218,2)</f>
        <v>0</v>
      </c>
      <c r="BL218" s="17" t="s">
        <v>196</v>
      </c>
      <c r="BM218" s="199" t="s">
        <v>612</v>
      </c>
    </row>
    <row r="219" spans="2:51" s="13" customFormat="1" ht="11.25">
      <c r="B219" s="201"/>
      <c r="C219" s="202"/>
      <c r="D219" s="203" t="s">
        <v>147</v>
      </c>
      <c r="E219" s="204" t="s">
        <v>0</v>
      </c>
      <c r="F219" s="205" t="s">
        <v>433</v>
      </c>
      <c r="G219" s="202"/>
      <c r="H219" s="204" t="s">
        <v>0</v>
      </c>
      <c r="I219" s="206"/>
      <c r="J219" s="202"/>
      <c r="K219" s="202"/>
      <c r="L219" s="207"/>
      <c r="M219" s="208"/>
      <c r="N219" s="209"/>
      <c r="O219" s="209"/>
      <c r="P219" s="209"/>
      <c r="Q219" s="209"/>
      <c r="R219" s="209"/>
      <c r="S219" s="209"/>
      <c r="T219" s="210"/>
      <c r="AT219" s="211" t="s">
        <v>147</v>
      </c>
      <c r="AU219" s="211" t="s">
        <v>81</v>
      </c>
      <c r="AV219" s="13" t="s">
        <v>79</v>
      </c>
      <c r="AW219" s="13" t="s">
        <v>29</v>
      </c>
      <c r="AX219" s="13" t="s">
        <v>71</v>
      </c>
      <c r="AY219" s="211" t="s">
        <v>132</v>
      </c>
    </row>
    <row r="220" spans="2:51" s="13" customFormat="1" ht="11.25">
      <c r="B220" s="201"/>
      <c r="C220" s="202"/>
      <c r="D220" s="203" t="s">
        <v>147</v>
      </c>
      <c r="E220" s="204" t="s">
        <v>0</v>
      </c>
      <c r="F220" s="205" t="s">
        <v>613</v>
      </c>
      <c r="G220" s="202"/>
      <c r="H220" s="204" t="s">
        <v>0</v>
      </c>
      <c r="I220" s="206"/>
      <c r="J220" s="202"/>
      <c r="K220" s="202"/>
      <c r="L220" s="207"/>
      <c r="M220" s="208"/>
      <c r="N220" s="209"/>
      <c r="O220" s="209"/>
      <c r="P220" s="209"/>
      <c r="Q220" s="209"/>
      <c r="R220" s="209"/>
      <c r="S220" s="209"/>
      <c r="T220" s="210"/>
      <c r="AT220" s="211" t="s">
        <v>147</v>
      </c>
      <c r="AU220" s="211" t="s">
        <v>81</v>
      </c>
      <c r="AV220" s="13" t="s">
        <v>79</v>
      </c>
      <c r="AW220" s="13" t="s">
        <v>29</v>
      </c>
      <c r="AX220" s="13" t="s">
        <v>71</v>
      </c>
      <c r="AY220" s="211" t="s">
        <v>132</v>
      </c>
    </row>
    <row r="221" spans="2:51" s="13" customFormat="1" ht="11.25">
      <c r="B221" s="201"/>
      <c r="C221" s="202"/>
      <c r="D221" s="203" t="s">
        <v>147</v>
      </c>
      <c r="E221" s="204" t="s">
        <v>0</v>
      </c>
      <c r="F221" s="205" t="s">
        <v>435</v>
      </c>
      <c r="G221" s="202"/>
      <c r="H221" s="204" t="s">
        <v>0</v>
      </c>
      <c r="I221" s="206"/>
      <c r="J221" s="202"/>
      <c r="K221" s="202"/>
      <c r="L221" s="207"/>
      <c r="M221" s="208"/>
      <c r="N221" s="209"/>
      <c r="O221" s="209"/>
      <c r="P221" s="209"/>
      <c r="Q221" s="209"/>
      <c r="R221" s="209"/>
      <c r="S221" s="209"/>
      <c r="T221" s="210"/>
      <c r="AT221" s="211" t="s">
        <v>147</v>
      </c>
      <c r="AU221" s="211" t="s">
        <v>81</v>
      </c>
      <c r="AV221" s="13" t="s">
        <v>79</v>
      </c>
      <c r="AW221" s="13" t="s">
        <v>29</v>
      </c>
      <c r="AX221" s="13" t="s">
        <v>71</v>
      </c>
      <c r="AY221" s="211" t="s">
        <v>132</v>
      </c>
    </row>
    <row r="222" spans="2:51" s="14" customFormat="1" ht="11.25">
      <c r="B222" s="212"/>
      <c r="C222" s="213"/>
      <c r="D222" s="203" t="s">
        <v>147</v>
      </c>
      <c r="E222" s="214" t="s">
        <v>0</v>
      </c>
      <c r="F222" s="215" t="s">
        <v>436</v>
      </c>
      <c r="G222" s="213"/>
      <c r="H222" s="216">
        <v>47.024</v>
      </c>
      <c r="I222" s="217"/>
      <c r="J222" s="213"/>
      <c r="K222" s="213"/>
      <c r="L222" s="218"/>
      <c r="M222" s="219"/>
      <c r="N222" s="220"/>
      <c r="O222" s="220"/>
      <c r="P222" s="220"/>
      <c r="Q222" s="220"/>
      <c r="R222" s="220"/>
      <c r="S222" s="220"/>
      <c r="T222" s="221"/>
      <c r="AT222" s="222" t="s">
        <v>147</v>
      </c>
      <c r="AU222" s="222" t="s">
        <v>81</v>
      </c>
      <c r="AV222" s="14" t="s">
        <v>81</v>
      </c>
      <c r="AW222" s="14" t="s">
        <v>29</v>
      </c>
      <c r="AX222" s="14" t="s">
        <v>71</v>
      </c>
      <c r="AY222" s="222" t="s">
        <v>132</v>
      </c>
    </row>
    <row r="223" spans="2:51" s="13" customFormat="1" ht="11.25">
      <c r="B223" s="201"/>
      <c r="C223" s="202"/>
      <c r="D223" s="203" t="s">
        <v>147</v>
      </c>
      <c r="E223" s="204" t="s">
        <v>0</v>
      </c>
      <c r="F223" s="205" t="s">
        <v>149</v>
      </c>
      <c r="G223" s="202"/>
      <c r="H223" s="204" t="s">
        <v>0</v>
      </c>
      <c r="I223" s="206"/>
      <c r="J223" s="202"/>
      <c r="K223" s="202"/>
      <c r="L223" s="207"/>
      <c r="M223" s="208"/>
      <c r="N223" s="209"/>
      <c r="O223" s="209"/>
      <c r="P223" s="209"/>
      <c r="Q223" s="209"/>
      <c r="R223" s="209"/>
      <c r="S223" s="209"/>
      <c r="T223" s="210"/>
      <c r="AT223" s="211" t="s">
        <v>147</v>
      </c>
      <c r="AU223" s="211" t="s">
        <v>81</v>
      </c>
      <c r="AV223" s="13" t="s">
        <v>79</v>
      </c>
      <c r="AW223" s="13" t="s">
        <v>29</v>
      </c>
      <c r="AX223" s="13" t="s">
        <v>71</v>
      </c>
      <c r="AY223" s="211" t="s">
        <v>132</v>
      </c>
    </row>
    <row r="224" spans="2:51" s="14" customFormat="1" ht="11.25">
      <c r="B224" s="212"/>
      <c r="C224" s="213"/>
      <c r="D224" s="203" t="s">
        <v>147</v>
      </c>
      <c r="E224" s="214" t="s">
        <v>0</v>
      </c>
      <c r="F224" s="215" t="s">
        <v>437</v>
      </c>
      <c r="G224" s="213"/>
      <c r="H224" s="216">
        <v>10.661999999999999</v>
      </c>
      <c r="I224" s="217"/>
      <c r="J224" s="213"/>
      <c r="K224" s="213"/>
      <c r="L224" s="218"/>
      <c r="M224" s="219"/>
      <c r="N224" s="220"/>
      <c r="O224" s="220"/>
      <c r="P224" s="220"/>
      <c r="Q224" s="220"/>
      <c r="R224" s="220"/>
      <c r="S224" s="220"/>
      <c r="T224" s="221"/>
      <c r="AT224" s="222" t="s">
        <v>147</v>
      </c>
      <c r="AU224" s="222" t="s">
        <v>81</v>
      </c>
      <c r="AV224" s="14" t="s">
        <v>81</v>
      </c>
      <c r="AW224" s="14" t="s">
        <v>29</v>
      </c>
      <c r="AX224" s="14" t="s">
        <v>71</v>
      </c>
      <c r="AY224" s="222" t="s">
        <v>132</v>
      </c>
    </row>
    <row r="225" spans="2:51" s="13" customFormat="1" ht="11.25">
      <c r="B225" s="201"/>
      <c r="C225" s="202"/>
      <c r="D225" s="203" t="s">
        <v>147</v>
      </c>
      <c r="E225" s="204" t="s">
        <v>0</v>
      </c>
      <c r="F225" s="205" t="s">
        <v>151</v>
      </c>
      <c r="G225" s="202"/>
      <c r="H225" s="204" t="s">
        <v>0</v>
      </c>
      <c r="I225" s="206"/>
      <c r="J225" s="202"/>
      <c r="K225" s="202"/>
      <c r="L225" s="207"/>
      <c r="M225" s="208"/>
      <c r="N225" s="209"/>
      <c r="O225" s="209"/>
      <c r="P225" s="209"/>
      <c r="Q225" s="209"/>
      <c r="R225" s="209"/>
      <c r="S225" s="209"/>
      <c r="T225" s="210"/>
      <c r="AT225" s="211" t="s">
        <v>147</v>
      </c>
      <c r="AU225" s="211" t="s">
        <v>81</v>
      </c>
      <c r="AV225" s="13" t="s">
        <v>79</v>
      </c>
      <c r="AW225" s="13" t="s">
        <v>29</v>
      </c>
      <c r="AX225" s="13" t="s">
        <v>71</v>
      </c>
      <c r="AY225" s="211" t="s">
        <v>132</v>
      </c>
    </row>
    <row r="226" spans="2:51" s="14" customFormat="1" ht="11.25">
      <c r="B226" s="212"/>
      <c r="C226" s="213"/>
      <c r="D226" s="203" t="s">
        <v>147</v>
      </c>
      <c r="E226" s="214" t="s">
        <v>0</v>
      </c>
      <c r="F226" s="215" t="s">
        <v>438</v>
      </c>
      <c r="G226" s="213"/>
      <c r="H226" s="216">
        <v>4.919999999999999</v>
      </c>
      <c r="I226" s="217"/>
      <c r="J226" s="213"/>
      <c r="K226" s="213"/>
      <c r="L226" s="218"/>
      <c r="M226" s="219"/>
      <c r="N226" s="220"/>
      <c r="O226" s="220"/>
      <c r="P226" s="220"/>
      <c r="Q226" s="220"/>
      <c r="R226" s="220"/>
      <c r="S226" s="220"/>
      <c r="T226" s="221"/>
      <c r="AT226" s="222" t="s">
        <v>147</v>
      </c>
      <c r="AU226" s="222" t="s">
        <v>81</v>
      </c>
      <c r="AV226" s="14" t="s">
        <v>81</v>
      </c>
      <c r="AW226" s="14" t="s">
        <v>29</v>
      </c>
      <c r="AX226" s="14" t="s">
        <v>71</v>
      </c>
      <c r="AY226" s="222" t="s">
        <v>132</v>
      </c>
    </row>
    <row r="227" spans="2:51" s="13" customFormat="1" ht="11.25">
      <c r="B227" s="201"/>
      <c r="C227" s="202"/>
      <c r="D227" s="203" t="s">
        <v>147</v>
      </c>
      <c r="E227" s="204" t="s">
        <v>0</v>
      </c>
      <c r="F227" s="205" t="s">
        <v>439</v>
      </c>
      <c r="G227" s="202"/>
      <c r="H227" s="204" t="s">
        <v>0</v>
      </c>
      <c r="I227" s="206"/>
      <c r="J227" s="202"/>
      <c r="K227" s="202"/>
      <c r="L227" s="207"/>
      <c r="M227" s="208"/>
      <c r="N227" s="209"/>
      <c r="O227" s="209"/>
      <c r="P227" s="209"/>
      <c r="Q227" s="209"/>
      <c r="R227" s="209"/>
      <c r="S227" s="209"/>
      <c r="T227" s="210"/>
      <c r="AT227" s="211" t="s">
        <v>147</v>
      </c>
      <c r="AU227" s="211" t="s">
        <v>81</v>
      </c>
      <c r="AV227" s="13" t="s">
        <v>79</v>
      </c>
      <c r="AW227" s="13" t="s">
        <v>29</v>
      </c>
      <c r="AX227" s="13" t="s">
        <v>71</v>
      </c>
      <c r="AY227" s="211" t="s">
        <v>132</v>
      </c>
    </row>
    <row r="228" spans="2:51" s="14" customFormat="1" ht="11.25">
      <c r="B228" s="212"/>
      <c r="C228" s="213"/>
      <c r="D228" s="203" t="s">
        <v>147</v>
      </c>
      <c r="E228" s="214" t="s">
        <v>0</v>
      </c>
      <c r="F228" s="215" t="s">
        <v>410</v>
      </c>
      <c r="G228" s="213"/>
      <c r="H228" s="216">
        <v>26.32</v>
      </c>
      <c r="I228" s="217"/>
      <c r="J228" s="213"/>
      <c r="K228" s="213"/>
      <c r="L228" s="218"/>
      <c r="M228" s="219"/>
      <c r="N228" s="220"/>
      <c r="O228" s="220"/>
      <c r="P228" s="220"/>
      <c r="Q228" s="220"/>
      <c r="R228" s="220"/>
      <c r="S228" s="220"/>
      <c r="T228" s="221"/>
      <c r="AT228" s="222" t="s">
        <v>147</v>
      </c>
      <c r="AU228" s="222" t="s">
        <v>81</v>
      </c>
      <c r="AV228" s="14" t="s">
        <v>81</v>
      </c>
      <c r="AW228" s="14" t="s">
        <v>29</v>
      </c>
      <c r="AX228" s="14" t="s">
        <v>71</v>
      </c>
      <c r="AY228" s="222" t="s">
        <v>132</v>
      </c>
    </row>
    <row r="229" spans="2:51" s="15" customFormat="1" ht="11.25">
      <c r="B229" s="223"/>
      <c r="C229" s="224"/>
      <c r="D229" s="203" t="s">
        <v>147</v>
      </c>
      <c r="E229" s="225" t="s">
        <v>0</v>
      </c>
      <c r="F229" s="226" t="s">
        <v>155</v>
      </c>
      <c r="G229" s="224"/>
      <c r="H229" s="227">
        <v>88.926</v>
      </c>
      <c r="I229" s="228"/>
      <c r="J229" s="224"/>
      <c r="K229" s="224"/>
      <c r="L229" s="229"/>
      <c r="M229" s="230"/>
      <c r="N229" s="231"/>
      <c r="O229" s="231"/>
      <c r="P229" s="231"/>
      <c r="Q229" s="231"/>
      <c r="R229" s="231"/>
      <c r="S229" s="231"/>
      <c r="T229" s="232"/>
      <c r="AT229" s="233" t="s">
        <v>147</v>
      </c>
      <c r="AU229" s="233" t="s">
        <v>81</v>
      </c>
      <c r="AV229" s="15" t="s">
        <v>139</v>
      </c>
      <c r="AW229" s="15" t="s">
        <v>29</v>
      </c>
      <c r="AX229" s="15" t="s">
        <v>79</v>
      </c>
      <c r="AY229" s="233" t="s">
        <v>132</v>
      </c>
    </row>
    <row r="230" spans="1:65" s="2" customFormat="1" ht="24.2" customHeight="1">
      <c r="A230" s="34"/>
      <c r="B230" s="35"/>
      <c r="C230" s="187" t="s">
        <v>359</v>
      </c>
      <c r="D230" s="187" t="s">
        <v>135</v>
      </c>
      <c r="E230" s="188" t="s">
        <v>441</v>
      </c>
      <c r="F230" s="189" t="s">
        <v>442</v>
      </c>
      <c r="G230" s="190" t="s">
        <v>145</v>
      </c>
      <c r="H230" s="191">
        <v>9.1</v>
      </c>
      <c r="I230" s="192"/>
      <c r="J230" s="193">
        <f>ROUND(I230*H230,2)</f>
        <v>0</v>
      </c>
      <c r="K230" s="194"/>
      <c r="L230" s="39"/>
      <c r="M230" s="195" t="s">
        <v>0</v>
      </c>
      <c r="N230" s="196" t="s">
        <v>36</v>
      </c>
      <c r="O230" s="71"/>
      <c r="P230" s="197">
        <f>O230*H230</f>
        <v>0</v>
      </c>
      <c r="Q230" s="197">
        <v>0</v>
      </c>
      <c r="R230" s="197">
        <f>Q230*H230</f>
        <v>0</v>
      </c>
      <c r="S230" s="197">
        <v>0</v>
      </c>
      <c r="T230" s="198">
        <f>S230*H230</f>
        <v>0</v>
      </c>
      <c r="U230" s="34"/>
      <c r="V230" s="34"/>
      <c r="W230" s="34"/>
      <c r="X230" s="34"/>
      <c r="Y230" s="34"/>
      <c r="Z230" s="34"/>
      <c r="AA230" s="34"/>
      <c r="AB230" s="34"/>
      <c r="AC230" s="34"/>
      <c r="AD230" s="34"/>
      <c r="AE230" s="34"/>
      <c r="AR230" s="199" t="s">
        <v>196</v>
      </c>
      <c r="AT230" s="199" t="s">
        <v>135</v>
      </c>
      <c r="AU230" s="199" t="s">
        <v>81</v>
      </c>
      <c r="AY230" s="17" t="s">
        <v>132</v>
      </c>
      <c r="BE230" s="200">
        <f>IF(N230="základní",J230,0)</f>
        <v>0</v>
      </c>
      <c r="BF230" s="200">
        <f>IF(N230="snížená",J230,0)</f>
        <v>0</v>
      </c>
      <c r="BG230" s="200">
        <f>IF(N230="zákl. přenesená",J230,0)</f>
        <v>0</v>
      </c>
      <c r="BH230" s="200">
        <f>IF(N230="sníž. přenesená",J230,0)</f>
        <v>0</v>
      </c>
      <c r="BI230" s="200">
        <f>IF(N230="nulová",J230,0)</f>
        <v>0</v>
      </c>
      <c r="BJ230" s="17" t="s">
        <v>79</v>
      </c>
      <c r="BK230" s="200">
        <f>ROUND(I230*H230,2)</f>
        <v>0</v>
      </c>
      <c r="BL230" s="17" t="s">
        <v>196</v>
      </c>
      <c r="BM230" s="199" t="s">
        <v>614</v>
      </c>
    </row>
    <row r="231" spans="2:51" s="13" customFormat="1" ht="11.25">
      <c r="B231" s="201"/>
      <c r="C231" s="202"/>
      <c r="D231" s="203" t="s">
        <v>147</v>
      </c>
      <c r="E231" s="204" t="s">
        <v>0</v>
      </c>
      <c r="F231" s="205" t="s">
        <v>433</v>
      </c>
      <c r="G231" s="202"/>
      <c r="H231" s="204" t="s">
        <v>0</v>
      </c>
      <c r="I231" s="206"/>
      <c r="J231" s="202"/>
      <c r="K231" s="202"/>
      <c r="L231" s="207"/>
      <c r="M231" s="208"/>
      <c r="N231" s="209"/>
      <c r="O231" s="209"/>
      <c r="P231" s="209"/>
      <c r="Q231" s="209"/>
      <c r="R231" s="209"/>
      <c r="S231" s="209"/>
      <c r="T231" s="210"/>
      <c r="AT231" s="211" t="s">
        <v>147</v>
      </c>
      <c r="AU231" s="211" t="s">
        <v>81</v>
      </c>
      <c r="AV231" s="13" t="s">
        <v>79</v>
      </c>
      <c r="AW231" s="13" t="s">
        <v>29</v>
      </c>
      <c r="AX231" s="13" t="s">
        <v>71</v>
      </c>
      <c r="AY231" s="211" t="s">
        <v>132</v>
      </c>
    </row>
    <row r="232" spans="2:51" s="13" customFormat="1" ht="11.25">
      <c r="B232" s="201"/>
      <c r="C232" s="202"/>
      <c r="D232" s="203" t="s">
        <v>147</v>
      </c>
      <c r="E232" s="204" t="s">
        <v>0</v>
      </c>
      <c r="F232" s="205" t="s">
        <v>151</v>
      </c>
      <c r="G232" s="202"/>
      <c r="H232" s="204" t="s">
        <v>0</v>
      </c>
      <c r="I232" s="206"/>
      <c r="J232" s="202"/>
      <c r="K232" s="202"/>
      <c r="L232" s="207"/>
      <c r="M232" s="208"/>
      <c r="N232" s="209"/>
      <c r="O232" s="209"/>
      <c r="P232" s="209"/>
      <c r="Q232" s="209"/>
      <c r="R232" s="209"/>
      <c r="S232" s="209"/>
      <c r="T232" s="210"/>
      <c r="AT232" s="211" t="s">
        <v>147</v>
      </c>
      <c r="AU232" s="211" t="s">
        <v>81</v>
      </c>
      <c r="AV232" s="13" t="s">
        <v>79</v>
      </c>
      <c r="AW232" s="13" t="s">
        <v>29</v>
      </c>
      <c r="AX232" s="13" t="s">
        <v>71</v>
      </c>
      <c r="AY232" s="211" t="s">
        <v>132</v>
      </c>
    </row>
    <row r="233" spans="2:51" s="14" customFormat="1" ht="11.25">
      <c r="B233" s="212"/>
      <c r="C233" s="213"/>
      <c r="D233" s="203" t="s">
        <v>147</v>
      </c>
      <c r="E233" s="214" t="s">
        <v>0</v>
      </c>
      <c r="F233" s="215" t="s">
        <v>444</v>
      </c>
      <c r="G233" s="213"/>
      <c r="H233" s="216">
        <v>4.92</v>
      </c>
      <c r="I233" s="217"/>
      <c r="J233" s="213"/>
      <c r="K233" s="213"/>
      <c r="L233" s="218"/>
      <c r="M233" s="219"/>
      <c r="N233" s="220"/>
      <c r="O233" s="220"/>
      <c r="P233" s="220"/>
      <c r="Q233" s="220"/>
      <c r="R233" s="220"/>
      <c r="S233" s="220"/>
      <c r="T233" s="221"/>
      <c r="AT233" s="222" t="s">
        <v>147</v>
      </c>
      <c r="AU233" s="222" t="s">
        <v>81</v>
      </c>
      <c r="AV233" s="14" t="s">
        <v>81</v>
      </c>
      <c r="AW233" s="14" t="s">
        <v>29</v>
      </c>
      <c r="AX233" s="14" t="s">
        <v>71</v>
      </c>
      <c r="AY233" s="222" t="s">
        <v>132</v>
      </c>
    </row>
    <row r="234" spans="2:51" s="13" customFormat="1" ht="11.25">
      <c r="B234" s="201"/>
      <c r="C234" s="202"/>
      <c r="D234" s="203" t="s">
        <v>147</v>
      </c>
      <c r="E234" s="204" t="s">
        <v>0</v>
      </c>
      <c r="F234" s="205" t="s">
        <v>439</v>
      </c>
      <c r="G234" s="202"/>
      <c r="H234" s="204" t="s">
        <v>0</v>
      </c>
      <c r="I234" s="206"/>
      <c r="J234" s="202"/>
      <c r="K234" s="202"/>
      <c r="L234" s="207"/>
      <c r="M234" s="208"/>
      <c r="N234" s="209"/>
      <c r="O234" s="209"/>
      <c r="P234" s="209"/>
      <c r="Q234" s="209"/>
      <c r="R234" s="209"/>
      <c r="S234" s="209"/>
      <c r="T234" s="210"/>
      <c r="AT234" s="211" t="s">
        <v>147</v>
      </c>
      <c r="AU234" s="211" t="s">
        <v>81</v>
      </c>
      <c r="AV234" s="13" t="s">
        <v>79</v>
      </c>
      <c r="AW234" s="13" t="s">
        <v>29</v>
      </c>
      <c r="AX234" s="13" t="s">
        <v>71</v>
      </c>
      <c r="AY234" s="211" t="s">
        <v>132</v>
      </c>
    </row>
    <row r="235" spans="2:51" s="14" customFormat="1" ht="11.25">
      <c r="B235" s="212"/>
      <c r="C235" s="213"/>
      <c r="D235" s="203" t="s">
        <v>147</v>
      </c>
      <c r="E235" s="214" t="s">
        <v>0</v>
      </c>
      <c r="F235" s="215" t="s">
        <v>152</v>
      </c>
      <c r="G235" s="213"/>
      <c r="H235" s="216">
        <v>4.18</v>
      </c>
      <c r="I235" s="217"/>
      <c r="J235" s="213"/>
      <c r="K235" s="213"/>
      <c r="L235" s="218"/>
      <c r="M235" s="219"/>
      <c r="N235" s="220"/>
      <c r="O235" s="220"/>
      <c r="P235" s="220"/>
      <c r="Q235" s="220"/>
      <c r="R235" s="220"/>
      <c r="S235" s="220"/>
      <c r="T235" s="221"/>
      <c r="AT235" s="222" t="s">
        <v>147</v>
      </c>
      <c r="AU235" s="222" t="s">
        <v>81</v>
      </c>
      <c r="AV235" s="14" t="s">
        <v>81</v>
      </c>
      <c r="AW235" s="14" t="s">
        <v>29</v>
      </c>
      <c r="AX235" s="14" t="s">
        <v>71</v>
      </c>
      <c r="AY235" s="222" t="s">
        <v>132</v>
      </c>
    </row>
    <row r="236" spans="2:51" s="15" customFormat="1" ht="11.25">
      <c r="B236" s="223"/>
      <c r="C236" s="224"/>
      <c r="D236" s="203" t="s">
        <v>147</v>
      </c>
      <c r="E236" s="225" t="s">
        <v>0</v>
      </c>
      <c r="F236" s="226" t="s">
        <v>155</v>
      </c>
      <c r="G236" s="224"/>
      <c r="H236" s="227">
        <v>9.1</v>
      </c>
      <c r="I236" s="228"/>
      <c r="J236" s="224"/>
      <c r="K236" s="224"/>
      <c r="L236" s="229"/>
      <c r="M236" s="230"/>
      <c r="N236" s="231"/>
      <c r="O236" s="231"/>
      <c r="P236" s="231"/>
      <c r="Q236" s="231"/>
      <c r="R236" s="231"/>
      <c r="S236" s="231"/>
      <c r="T236" s="232"/>
      <c r="AT236" s="233" t="s">
        <v>147</v>
      </c>
      <c r="AU236" s="233" t="s">
        <v>81</v>
      </c>
      <c r="AV236" s="15" t="s">
        <v>139</v>
      </c>
      <c r="AW236" s="15" t="s">
        <v>29</v>
      </c>
      <c r="AX236" s="15" t="s">
        <v>79</v>
      </c>
      <c r="AY236" s="233" t="s">
        <v>132</v>
      </c>
    </row>
    <row r="237" spans="2:63" s="12" customFormat="1" ht="22.9" customHeight="1">
      <c r="B237" s="171"/>
      <c r="C237" s="172"/>
      <c r="D237" s="173" t="s">
        <v>70</v>
      </c>
      <c r="E237" s="185" t="s">
        <v>445</v>
      </c>
      <c r="F237" s="185" t="s">
        <v>446</v>
      </c>
      <c r="G237" s="172"/>
      <c r="H237" s="172"/>
      <c r="I237" s="175"/>
      <c r="J237" s="186">
        <f>BK237</f>
        <v>0</v>
      </c>
      <c r="K237" s="172"/>
      <c r="L237" s="177"/>
      <c r="M237" s="178"/>
      <c r="N237" s="179"/>
      <c r="O237" s="179"/>
      <c r="P237" s="180">
        <f>P238</f>
        <v>0</v>
      </c>
      <c r="Q237" s="179"/>
      <c r="R237" s="180">
        <f>R238</f>
        <v>0</v>
      </c>
      <c r="S237" s="179"/>
      <c r="T237" s="181">
        <f>T238</f>
        <v>0</v>
      </c>
      <c r="AR237" s="182" t="s">
        <v>81</v>
      </c>
      <c r="AT237" s="183" t="s">
        <v>70</v>
      </c>
      <c r="AU237" s="183" t="s">
        <v>79</v>
      </c>
      <c r="AY237" s="182" t="s">
        <v>132</v>
      </c>
      <c r="BK237" s="184">
        <f>BK238</f>
        <v>0</v>
      </c>
    </row>
    <row r="238" spans="1:65" s="2" customFormat="1" ht="21.75" customHeight="1">
      <c r="A238" s="34"/>
      <c r="B238" s="35"/>
      <c r="C238" s="187" t="s">
        <v>365</v>
      </c>
      <c r="D238" s="187" t="s">
        <v>135</v>
      </c>
      <c r="E238" s="188" t="s">
        <v>448</v>
      </c>
      <c r="F238" s="189" t="s">
        <v>449</v>
      </c>
      <c r="G238" s="190" t="s">
        <v>450</v>
      </c>
      <c r="H238" s="191">
        <v>1</v>
      </c>
      <c r="I238" s="192"/>
      <c r="J238" s="193">
        <f>ROUND(I238*H238,2)</f>
        <v>0</v>
      </c>
      <c r="K238" s="194"/>
      <c r="L238" s="39"/>
      <c r="M238" s="245" t="s">
        <v>0</v>
      </c>
      <c r="N238" s="246" t="s">
        <v>36</v>
      </c>
      <c r="O238" s="247"/>
      <c r="P238" s="248">
        <f>O238*H238</f>
        <v>0</v>
      </c>
      <c r="Q238" s="248">
        <v>0</v>
      </c>
      <c r="R238" s="248">
        <f>Q238*H238</f>
        <v>0</v>
      </c>
      <c r="S238" s="248">
        <v>0</v>
      </c>
      <c r="T238" s="249">
        <f>S238*H238</f>
        <v>0</v>
      </c>
      <c r="U238" s="34"/>
      <c r="V238" s="34"/>
      <c r="W238" s="34"/>
      <c r="X238" s="34"/>
      <c r="Y238" s="34"/>
      <c r="Z238" s="34"/>
      <c r="AA238" s="34"/>
      <c r="AB238" s="34"/>
      <c r="AC238" s="34"/>
      <c r="AD238" s="34"/>
      <c r="AE238" s="34"/>
      <c r="AR238" s="199" t="s">
        <v>196</v>
      </c>
      <c r="AT238" s="199" t="s">
        <v>135</v>
      </c>
      <c r="AU238" s="199" t="s">
        <v>81</v>
      </c>
      <c r="AY238" s="17" t="s">
        <v>132</v>
      </c>
      <c r="BE238" s="200">
        <f>IF(N238="základní",J238,0)</f>
        <v>0</v>
      </c>
      <c r="BF238" s="200">
        <f>IF(N238="snížená",J238,0)</f>
        <v>0</v>
      </c>
      <c r="BG238" s="200">
        <f>IF(N238="zákl. přenesená",J238,0)</f>
        <v>0</v>
      </c>
      <c r="BH238" s="200">
        <f>IF(N238="sníž. přenesená",J238,0)</f>
        <v>0</v>
      </c>
      <c r="BI238" s="200">
        <f>IF(N238="nulová",J238,0)</f>
        <v>0</v>
      </c>
      <c r="BJ238" s="17" t="s">
        <v>79</v>
      </c>
      <c r="BK238" s="200">
        <f>ROUND(I238*H238,2)</f>
        <v>0</v>
      </c>
      <c r="BL238" s="17" t="s">
        <v>196</v>
      </c>
      <c r="BM238" s="199" t="s">
        <v>615</v>
      </c>
    </row>
    <row r="239" spans="1:31" s="2" customFormat="1" ht="6.95" customHeight="1">
      <c r="A239" s="34"/>
      <c r="B239" s="54"/>
      <c r="C239" s="55"/>
      <c r="D239" s="55"/>
      <c r="E239" s="55"/>
      <c r="F239" s="55"/>
      <c r="G239" s="55"/>
      <c r="H239" s="55"/>
      <c r="I239" s="55"/>
      <c r="J239" s="55"/>
      <c r="K239" s="55"/>
      <c r="L239" s="39"/>
      <c r="M239" s="34"/>
      <c r="O239" s="34"/>
      <c r="P239" s="34"/>
      <c r="Q239" s="34"/>
      <c r="R239" s="34"/>
      <c r="S239" s="34"/>
      <c r="T239" s="34"/>
      <c r="U239" s="34"/>
      <c r="V239" s="34"/>
      <c r="W239" s="34"/>
      <c r="X239" s="34"/>
      <c r="Y239" s="34"/>
      <c r="Z239" s="34"/>
      <c r="AA239" s="34"/>
      <c r="AB239" s="34"/>
      <c r="AC239" s="34"/>
      <c r="AD239" s="34"/>
      <c r="AE239" s="34"/>
    </row>
  </sheetData>
  <sheetProtection algorithmName="SHA-512" hashValue="NgQ2vML5TdGmD7BBtdjYkMCTGHnzjJZ/xhNFe8UUqCLsAS7/DBXQ2rnz7c4tVhmqGAayPW4bH1LHO7RbV+NPOQ==" saltValue="IhCowzPpuczjJGaC7LaB1s342gLaz34JGmC9uIMvJ5GYfzeWi9LOoGfPssYoSBcd/ZU1moLADtsc7pcDiBogdw==" spinCount="100000" sheet="1" objects="1" scenarios="1" formatColumns="0" formatRows="0" autoFilter="0"/>
  <autoFilter ref="C127:K238"/>
  <mergeCells count="9">
    <mergeCell ref="E87:H87"/>
    <mergeCell ref="E118:H118"/>
    <mergeCell ref="E120:H120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4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90"/>
      <c r="M2" s="290"/>
      <c r="N2" s="290"/>
      <c r="O2" s="290"/>
      <c r="P2" s="290"/>
      <c r="Q2" s="290"/>
      <c r="R2" s="290"/>
      <c r="S2" s="290"/>
      <c r="T2" s="290"/>
      <c r="U2" s="290"/>
      <c r="V2" s="290"/>
      <c r="AT2" s="17" t="s">
        <v>90</v>
      </c>
    </row>
    <row r="3" spans="2:46" s="1" customFormat="1" ht="6.95" customHeight="1">
      <c r="B3" s="108"/>
      <c r="C3" s="109"/>
      <c r="D3" s="109"/>
      <c r="E3" s="109"/>
      <c r="F3" s="109"/>
      <c r="G3" s="109"/>
      <c r="H3" s="109"/>
      <c r="I3" s="109"/>
      <c r="J3" s="109"/>
      <c r="K3" s="109"/>
      <c r="L3" s="20"/>
      <c r="AT3" s="17" t="s">
        <v>81</v>
      </c>
    </row>
    <row r="4" spans="2:46" s="1" customFormat="1" ht="24.95" customHeight="1">
      <c r="B4" s="20"/>
      <c r="D4" s="110" t="s">
        <v>97</v>
      </c>
      <c r="L4" s="20"/>
      <c r="M4" s="111" t="s">
        <v>9</v>
      </c>
      <c r="AT4" s="17" t="s">
        <v>3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12" t="s">
        <v>15</v>
      </c>
      <c r="L6" s="20"/>
    </row>
    <row r="7" spans="2:12" s="1" customFormat="1" ht="16.5" customHeight="1">
      <c r="B7" s="20"/>
      <c r="E7" s="291" t="str">
        <f>'Rekapitulace stavby'!K6</f>
        <v>Šlejnická 5, Praha 6</v>
      </c>
      <c r="F7" s="292"/>
      <c r="G7" s="292"/>
      <c r="H7" s="292"/>
      <c r="L7" s="20"/>
    </row>
    <row r="8" spans="1:31" s="2" customFormat="1" ht="12" customHeight="1">
      <c r="A8" s="34"/>
      <c r="B8" s="39"/>
      <c r="C8" s="34"/>
      <c r="D8" s="112" t="s">
        <v>98</v>
      </c>
      <c r="E8" s="34"/>
      <c r="F8" s="34"/>
      <c r="G8" s="34"/>
      <c r="H8" s="34"/>
      <c r="I8" s="34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9"/>
      <c r="C9" s="34"/>
      <c r="D9" s="34"/>
      <c r="E9" s="293" t="s">
        <v>616</v>
      </c>
      <c r="F9" s="294"/>
      <c r="G9" s="294"/>
      <c r="H9" s="294"/>
      <c r="I9" s="34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1.25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12" t="s">
        <v>17</v>
      </c>
      <c r="E11" s="34"/>
      <c r="F11" s="113" t="s">
        <v>0</v>
      </c>
      <c r="G11" s="34"/>
      <c r="H11" s="34"/>
      <c r="I11" s="112" t="s">
        <v>18</v>
      </c>
      <c r="J11" s="113" t="s">
        <v>0</v>
      </c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12" t="s">
        <v>19</v>
      </c>
      <c r="E12" s="34"/>
      <c r="F12" s="113" t="s">
        <v>20</v>
      </c>
      <c r="G12" s="34"/>
      <c r="H12" s="34"/>
      <c r="I12" s="112" t="s">
        <v>21</v>
      </c>
      <c r="J12" s="114">
        <f>'Rekapitulace stavby'!AN8</f>
        <v>45335</v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12" t="s">
        <v>22</v>
      </c>
      <c r="E14" s="34"/>
      <c r="F14" s="34"/>
      <c r="G14" s="34"/>
      <c r="H14" s="34"/>
      <c r="I14" s="112" t="s">
        <v>23</v>
      </c>
      <c r="J14" s="113" t="str">
        <f>IF('Rekapitulace stavby'!AN10="","",'Rekapitulace stavby'!AN10)</f>
        <v/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13" t="str">
        <f>IF('Rekapitulace stavby'!E11="","",'Rekapitulace stavby'!E11)</f>
        <v xml:space="preserve"> </v>
      </c>
      <c r="F15" s="34"/>
      <c r="G15" s="34"/>
      <c r="H15" s="34"/>
      <c r="I15" s="112" t="s">
        <v>24</v>
      </c>
      <c r="J15" s="113" t="str">
        <f>IF('Rekapitulace stavby'!AN11="","",'Rekapitulace stavby'!AN11)</f>
        <v/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12" t="s">
        <v>25</v>
      </c>
      <c r="E17" s="34"/>
      <c r="F17" s="34"/>
      <c r="G17" s="34"/>
      <c r="H17" s="34"/>
      <c r="I17" s="112" t="s">
        <v>23</v>
      </c>
      <c r="J17" s="30" t="str">
        <f>'Rekapitulace stavby'!AN13</f>
        <v>Vyplň údaj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295" t="str">
        <f>'Rekapitulace stavby'!E14</f>
        <v>Vyplň údaj</v>
      </c>
      <c r="F18" s="296"/>
      <c r="G18" s="296"/>
      <c r="H18" s="296"/>
      <c r="I18" s="112" t="s">
        <v>24</v>
      </c>
      <c r="J18" s="30" t="str">
        <f>'Rekapitulace stavby'!AN14</f>
        <v>Vyplň údaj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12" t="s">
        <v>27</v>
      </c>
      <c r="E20" s="34"/>
      <c r="F20" s="34"/>
      <c r="G20" s="34"/>
      <c r="H20" s="34"/>
      <c r="I20" s="112" t="s">
        <v>23</v>
      </c>
      <c r="J20" s="113" t="str">
        <f>IF('Rekapitulace stavby'!AN16="","",'Rekapitulace stavby'!AN16)</f>
        <v/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13" t="str">
        <f>IF('Rekapitulace stavby'!E17="","",'Rekapitulace stavby'!E17)</f>
        <v xml:space="preserve"> </v>
      </c>
      <c r="F21" s="34"/>
      <c r="G21" s="34"/>
      <c r="H21" s="34"/>
      <c r="I21" s="112" t="s">
        <v>24</v>
      </c>
      <c r="J21" s="113" t="str">
        <f>IF('Rekapitulace stavby'!AN17="","",'Rekapitulace stavby'!AN17)</f>
        <v/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12" t="s">
        <v>28</v>
      </c>
      <c r="E23" s="34"/>
      <c r="F23" s="34"/>
      <c r="G23" s="34"/>
      <c r="H23" s="34"/>
      <c r="I23" s="112" t="s">
        <v>23</v>
      </c>
      <c r="J23" s="113" t="str">
        <f>IF('Rekapitulace stavby'!AN19="","",'Rekapitulace stavby'!AN19)</f>
        <v/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13" t="str">
        <f>IF('Rekapitulace stavby'!E20="","",'Rekapitulace stavby'!E20)</f>
        <v xml:space="preserve"> </v>
      </c>
      <c r="F24" s="34"/>
      <c r="G24" s="34"/>
      <c r="H24" s="34"/>
      <c r="I24" s="112" t="s">
        <v>24</v>
      </c>
      <c r="J24" s="113" t="str">
        <f>IF('Rekapitulace stavby'!AN20="","",'Rekapitulace stavby'!AN20)</f>
        <v/>
      </c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12" t="s">
        <v>30</v>
      </c>
      <c r="E26" s="34"/>
      <c r="F26" s="34"/>
      <c r="G26" s="34"/>
      <c r="H26" s="34"/>
      <c r="I26" s="34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15"/>
      <c r="B27" s="116"/>
      <c r="C27" s="115"/>
      <c r="D27" s="115"/>
      <c r="E27" s="297" t="s">
        <v>0</v>
      </c>
      <c r="F27" s="297"/>
      <c r="G27" s="297"/>
      <c r="H27" s="297"/>
      <c r="I27" s="115"/>
      <c r="J27" s="115"/>
      <c r="K27" s="115"/>
      <c r="L27" s="117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</row>
    <row r="28" spans="1:31" s="2" customFormat="1" ht="6.95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9"/>
      <c r="C29" s="34"/>
      <c r="D29" s="118"/>
      <c r="E29" s="118"/>
      <c r="F29" s="118"/>
      <c r="G29" s="118"/>
      <c r="H29" s="118"/>
      <c r="I29" s="118"/>
      <c r="J29" s="118"/>
      <c r="K29" s="118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19" t="s">
        <v>31</v>
      </c>
      <c r="E30" s="34"/>
      <c r="F30" s="34"/>
      <c r="G30" s="34"/>
      <c r="H30" s="34"/>
      <c r="I30" s="34"/>
      <c r="J30" s="120">
        <f>ROUND(J128,2)</f>
        <v>0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18"/>
      <c r="E31" s="118"/>
      <c r="F31" s="118"/>
      <c r="G31" s="118"/>
      <c r="H31" s="118"/>
      <c r="I31" s="118"/>
      <c r="J31" s="118"/>
      <c r="K31" s="118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9"/>
      <c r="C32" s="34"/>
      <c r="D32" s="34"/>
      <c r="E32" s="34"/>
      <c r="F32" s="121" t="s">
        <v>33</v>
      </c>
      <c r="G32" s="34"/>
      <c r="H32" s="34"/>
      <c r="I32" s="121" t="s">
        <v>32</v>
      </c>
      <c r="J32" s="121" t="s">
        <v>34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>
      <c r="A33" s="34"/>
      <c r="B33" s="39"/>
      <c r="C33" s="34"/>
      <c r="D33" s="122" t="s">
        <v>35</v>
      </c>
      <c r="E33" s="112" t="s">
        <v>36</v>
      </c>
      <c r="F33" s="123">
        <f>ROUND((SUM(BE128:BE248)),2)</f>
        <v>0</v>
      </c>
      <c r="G33" s="34"/>
      <c r="H33" s="34"/>
      <c r="I33" s="124">
        <v>0.21</v>
      </c>
      <c r="J33" s="123">
        <f>ROUND(((SUM(BE128:BE248))*I33),2)</f>
        <v>0</v>
      </c>
      <c r="K33" s="3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112" t="s">
        <v>37</v>
      </c>
      <c r="F34" s="123">
        <f>ROUND((SUM(BF128:BF248)),2)</f>
        <v>0</v>
      </c>
      <c r="G34" s="34"/>
      <c r="H34" s="34"/>
      <c r="I34" s="124">
        <v>0.12</v>
      </c>
      <c r="J34" s="123">
        <f>ROUND(((SUM(BF128:BF248))*I34),2)</f>
        <v>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9"/>
      <c r="C35" s="34"/>
      <c r="D35" s="34"/>
      <c r="E35" s="112" t="s">
        <v>38</v>
      </c>
      <c r="F35" s="123">
        <f>ROUND((SUM(BG128:BG248)),2)</f>
        <v>0</v>
      </c>
      <c r="G35" s="34"/>
      <c r="H35" s="34"/>
      <c r="I35" s="124">
        <v>0.21</v>
      </c>
      <c r="J35" s="123">
        <f>0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 hidden="1">
      <c r="A36" s="34"/>
      <c r="B36" s="39"/>
      <c r="C36" s="34"/>
      <c r="D36" s="34"/>
      <c r="E36" s="112" t="s">
        <v>39</v>
      </c>
      <c r="F36" s="123">
        <f>ROUND((SUM(BH128:BH248)),2)</f>
        <v>0</v>
      </c>
      <c r="G36" s="34"/>
      <c r="H36" s="34"/>
      <c r="I36" s="124">
        <v>0.12</v>
      </c>
      <c r="J36" s="123">
        <f>0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12" t="s">
        <v>40</v>
      </c>
      <c r="F37" s="123">
        <f>ROUND((SUM(BI128:BI248)),2)</f>
        <v>0</v>
      </c>
      <c r="G37" s="34"/>
      <c r="H37" s="34"/>
      <c r="I37" s="124">
        <v>0</v>
      </c>
      <c r="J37" s="123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25"/>
      <c r="D39" s="126" t="s">
        <v>41</v>
      </c>
      <c r="E39" s="127"/>
      <c r="F39" s="127"/>
      <c r="G39" s="128" t="s">
        <v>42</v>
      </c>
      <c r="H39" s="129" t="s">
        <v>43</v>
      </c>
      <c r="I39" s="127"/>
      <c r="J39" s="130">
        <f>SUM(J30:J37)</f>
        <v>0</v>
      </c>
      <c r="K39" s="131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2:12" s="1" customFormat="1" ht="14.45" customHeight="1">
      <c r="B41" s="20"/>
      <c r="L41" s="20"/>
    </row>
    <row r="42" spans="2:12" s="1" customFormat="1" ht="14.45" customHeight="1">
      <c r="B42" s="20"/>
      <c r="L42" s="20"/>
    </row>
    <row r="43" spans="2:12" s="1" customFormat="1" ht="14.45" customHeight="1">
      <c r="B43" s="20"/>
      <c r="L43" s="20"/>
    </row>
    <row r="44" spans="2:12" s="1" customFormat="1" ht="14.45" customHeight="1">
      <c r="B44" s="20"/>
      <c r="L44" s="20"/>
    </row>
    <row r="45" spans="2:12" s="1" customFormat="1" ht="14.45" customHeight="1">
      <c r="B45" s="20"/>
      <c r="L45" s="20"/>
    </row>
    <row r="46" spans="2:12" s="1" customFormat="1" ht="14.45" customHeight="1">
      <c r="B46" s="20"/>
      <c r="L46" s="20"/>
    </row>
    <row r="47" spans="2:12" s="1" customFormat="1" ht="14.45" customHeight="1">
      <c r="B47" s="20"/>
      <c r="L47" s="20"/>
    </row>
    <row r="48" spans="2:12" s="1" customFormat="1" ht="14.45" customHeight="1">
      <c r="B48" s="20"/>
      <c r="L48" s="20"/>
    </row>
    <row r="49" spans="2:12" s="1" customFormat="1" ht="14.45" customHeight="1">
      <c r="B49" s="20"/>
      <c r="L49" s="20"/>
    </row>
    <row r="50" spans="2:12" s="2" customFormat="1" ht="14.45" customHeight="1">
      <c r="B50" s="51"/>
      <c r="D50" s="132" t="s">
        <v>44</v>
      </c>
      <c r="E50" s="133"/>
      <c r="F50" s="133"/>
      <c r="G50" s="132" t="s">
        <v>45</v>
      </c>
      <c r="H50" s="133"/>
      <c r="I50" s="133"/>
      <c r="J50" s="133"/>
      <c r="K50" s="133"/>
      <c r="L50" s="51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1:31" s="2" customFormat="1" ht="12.75">
      <c r="A61" s="34"/>
      <c r="B61" s="39"/>
      <c r="C61" s="34"/>
      <c r="D61" s="134" t="s">
        <v>46</v>
      </c>
      <c r="E61" s="135"/>
      <c r="F61" s="136" t="s">
        <v>47</v>
      </c>
      <c r="G61" s="134" t="s">
        <v>46</v>
      </c>
      <c r="H61" s="135"/>
      <c r="I61" s="135"/>
      <c r="J61" s="137" t="s">
        <v>47</v>
      </c>
      <c r="K61" s="135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1:31" s="2" customFormat="1" ht="12.75">
      <c r="A65" s="34"/>
      <c r="B65" s="39"/>
      <c r="C65" s="34"/>
      <c r="D65" s="132" t="s">
        <v>48</v>
      </c>
      <c r="E65" s="138"/>
      <c r="F65" s="138"/>
      <c r="G65" s="132" t="s">
        <v>49</v>
      </c>
      <c r="H65" s="138"/>
      <c r="I65" s="138"/>
      <c r="J65" s="138"/>
      <c r="K65" s="138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1:31" s="2" customFormat="1" ht="12.75">
      <c r="A76" s="34"/>
      <c r="B76" s="39"/>
      <c r="C76" s="34"/>
      <c r="D76" s="134" t="s">
        <v>46</v>
      </c>
      <c r="E76" s="135"/>
      <c r="F76" s="136" t="s">
        <v>47</v>
      </c>
      <c r="G76" s="134" t="s">
        <v>46</v>
      </c>
      <c r="H76" s="135"/>
      <c r="I76" s="135"/>
      <c r="J76" s="137" t="s">
        <v>47</v>
      </c>
      <c r="K76" s="135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>
      <c r="A77" s="34"/>
      <c r="B77" s="139"/>
      <c r="C77" s="140"/>
      <c r="D77" s="140"/>
      <c r="E77" s="140"/>
      <c r="F77" s="140"/>
      <c r="G77" s="140"/>
      <c r="H77" s="140"/>
      <c r="I77" s="140"/>
      <c r="J77" s="140"/>
      <c r="K77" s="140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5" customHeight="1" hidden="1">
      <c r="A81" s="34"/>
      <c r="B81" s="141"/>
      <c r="C81" s="142"/>
      <c r="D81" s="142"/>
      <c r="E81" s="142"/>
      <c r="F81" s="142"/>
      <c r="G81" s="142"/>
      <c r="H81" s="142"/>
      <c r="I81" s="142"/>
      <c r="J81" s="142"/>
      <c r="K81" s="142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 hidden="1">
      <c r="A82" s="34"/>
      <c r="B82" s="35"/>
      <c r="C82" s="23" t="s">
        <v>100</v>
      </c>
      <c r="D82" s="36"/>
      <c r="E82" s="36"/>
      <c r="F82" s="36"/>
      <c r="G82" s="36"/>
      <c r="H82" s="36"/>
      <c r="I82" s="36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 hidden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 hidden="1">
      <c r="A84" s="34"/>
      <c r="B84" s="35"/>
      <c r="C84" s="29" t="s">
        <v>15</v>
      </c>
      <c r="D84" s="36"/>
      <c r="E84" s="36"/>
      <c r="F84" s="36"/>
      <c r="G84" s="36"/>
      <c r="H84" s="36"/>
      <c r="I84" s="36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6.5" customHeight="1" hidden="1">
      <c r="A85" s="34"/>
      <c r="B85" s="35"/>
      <c r="C85" s="36"/>
      <c r="D85" s="36"/>
      <c r="E85" s="298" t="str">
        <f>E7</f>
        <v>Šlejnická 5, Praha 6</v>
      </c>
      <c r="F85" s="299"/>
      <c r="G85" s="299"/>
      <c r="H85" s="299"/>
      <c r="I85" s="36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12" customHeight="1" hidden="1">
      <c r="A86" s="34"/>
      <c r="B86" s="35"/>
      <c r="C86" s="29" t="s">
        <v>98</v>
      </c>
      <c r="D86" s="36"/>
      <c r="E86" s="36"/>
      <c r="F86" s="36"/>
      <c r="G86" s="36"/>
      <c r="H86" s="36"/>
      <c r="I86" s="36"/>
      <c r="J86" s="36"/>
      <c r="K86" s="36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6.5" customHeight="1" hidden="1">
      <c r="A87" s="34"/>
      <c r="B87" s="35"/>
      <c r="C87" s="36"/>
      <c r="D87" s="36"/>
      <c r="E87" s="250" t="str">
        <f>E9</f>
        <v>06 - Oprava bytu č. 604</v>
      </c>
      <c r="F87" s="300"/>
      <c r="G87" s="300"/>
      <c r="H87" s="300"/>
      <c r="I87" s="36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6.95" customHeight="1" hidden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2" customHeight="1" hidden="1">
      <c r="A89" s="34"/>
      <c r="B89" s="35"/>
      <c r="C89" s="29" t="s">
        <v>19</v>
      </c>
      <c r="D89" s="36"/>
      <c r="E89" s="36"/>
      <c r="F89" s="27" t="str">
        <f>F12</f>
        <v xml:space="preserve"> </v>
      </c>
      <c r="G89" s="36"/>
      <c r="H89" s="36"/>
      <c r="I89" s="29" t="s">
        <v>21</v>
      </c>
      <c r="J89" s="66">
        <f>IF(J12="","",J12)</f>
        <v>45335</v>
      </c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5" customHeight="1" hidden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5.2" customHeight="1" hidden="1">
      <c r="A91" s="34"/>
      <c r="B91" s="35"/>
      <c r="C91" s="29" t="s">
        <v>22</v>
      </c>
      <c r="D91" s="36"/>
      <c r="E91" s="36"/>
      <c r="F91" s="27" t="str">
        <f>E15</f>
        <v xml:space="preserve"> </v>
      </c>
      <c r="G91" s="36"/>
      <c r="H91" s="36"/>
      <c r="I91" s="29" t="s">
        <v>27</v>
      </c>
      <c r="J91" s="32" t="str">
        <f>E21</f>
        <v xml:space="preserve"> 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15.2" customHeight="1" hidden="1">
      <c r="A92" s="34"/>
      <c r="B92" s="35"/>
      <c r="C92" s="29" t="s">
        <v>25</v>
      </c>
      <c r="D92" s="36"/>
      <c r="E92" s="36"/>
      <c r="F92" s="27" t="str">
        <f>IF(E18="","",E18)</f>
        <v>Vyplň údaj</v>
      </c>
      <c r="G92" s="36"/>
      <c r="H92" s="36"/>
      <c r="I92" s="29" t="s">
        <v>28</v>
      </c>
      <c r="J92" s="32" t="str">
        <f>E24</f>
        <v xml:space="preserve"> </v>
      </c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0.35" customHeight="1" hidden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29.25" customHeight="1" hidden="1">
      <c r="A94" s="34"/>
      <c r="B94" s="35"/>
      <c r="C94" s="143" t="s">
        <v>101</v>
      </c>
      <c r="D94" s="144"/>
      <c r="E94" s="144"/>
      <c r="F94" s="144"/>
      <c r="G94" s="144"/>
      <c r="H94" s="144"/>
      <c r="I94" s="144"/>
      <c r="J94" s="145" t="s">
        <v>102</v>
      </c>
      <c r="K94" s="144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 hidden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2" customFormat="1" ht="22.9" customHeight="1" hidden="1">
      <c r="A96" s="34"/>
      <c r="B96" s="35"/>
      <c r="C96" s="146" t="s">
        <v>103</v>
      </c>
      <c r="D96" s="36"/>
      <c r="E96" s="36"/>
      <c r="F96" s="36"/>
      <c r="G96" s="36"/>
      <c r="H96" s="36"/>
      <c r="I96" s="36"/>
      <c r="J96" s="84">
        <f>J128</f>
        <v>0</v>
      </c>
      <c r="K96" s="36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7" t="s">
        <v>104</v>
      </c>
    </row>
    <row r="97" spans="2:12" s="9" customFormat="1" ht="24.95" customHeight="1" hidden="1">
      <c r="B97" s="147"/>
      <c r="C97" s="148"/>
      <c r="D97" s="149" t="s">
        <v>105</v>
      </c>
      <c r="E97" s="150"/>
      <c r="F97" s="150"/>
      <c r="G97" s="150"/>
      <c r="H97" s="150"/>
      <c r="I97" s="150"/>
      <c r="J97" s="151">
        <f>J129</f>
        <v>0</v>
      </c>
      <c r="K97" s="148"/>
      <c r="L97" s="152"/>
    </row>
    <row r="98" spans="2:12" s="10" customFormat="1" ht="19.9" customHeight="1" hidden="1">
      <c r="B98" s="153"/>
      <c r="C98" s="154"/>
      <c r="D98" s="155" t="s">
        <v>106</v>
      </c>
      <c r="E98" s="156"/>
      <c r="F98" s="156"/>
      <c r="G98" s="156"/>
      <c r="H98" s="156"/>
      <c r="I98" s="156"/>
      <c r="J98" s="157">
        <f>J130</f>
        <v>0</v>
      </c>
      <c r="K98" s="154"/>
      <c r="L98" s="158"/>
    </row>
    <row r="99" spans="2:12" s="10" customFormat="1" ht="19.9" customHeight="1" hidden="1">
      <c r="B99" s="153"/>
      <c r="C99" s="154"/>
      <c r="D99" s="155" t="s">
        <v>107</v>
      </c>
      <c r="E99" s="156"/>
      <c r="F99" s="156"/>
      <c r="G99" s="156"/>
      <c r="H99" s="156"/>
      <c r="I99" s="156"/>
      <c r="J99" s="157">
        <f>J135</f>
        <v>0</v>
      </c>
      <c r="K99" s="154"/>
      <c r="L99" s="158"/>
    </row>
    <row r="100" spans="2:12" s="10" customFormat="1" ht="19.9" customHeight="1" hidden="1">
      <c r="B100" s="153"/>
      <c r="C100" s="154"/>
      <c r="D100" s="155" t="s">
        <v>108</v>
      </c>
      <c r="E100" s="156"/>
      <c r="F100" s="156"/>
      <c r="G100" s="156"/>
      <c r="H100" s="156"/>
      <c r="I100" s="156"/>
      <c r="J100" s="157">
        <f>J148</f>
        <v>0</v>
      </c>
      <c r="K100" s="154"/>
      <c r="L100" s="158"/>
    </row>
    <row r="101" spans="2:12" s="10" customFormat="1" ht="19.9" customHeight="1" hidden="1">
      <c r="B101" s="153"/>
      <c r="C101" s="154"/>
      <c r="D101" s="155" t="s">
        <v>109</v>
      </c>
      <c r="E101" s="156"/>
      <c r="F101" s="156"/>
      <c r="G101" s="156"/>
      <c r="H101" s="156"/>
      <c r="I101" s="156"/>
      <c r="J101" s="157">
        <f>J156</f>
        <v>0</v>
      </c>
      <c r="K101" s="154"/>
      <c r="L101" s="158"/>
    </row>
    <row r="102" spans="2:12" s="9" customFormat="1" ht="24.95" customHeight="1" hidden="1">
      <c r="B102" s="147"/>
      <c r="C102" s="148"/>
      <c r="D102" s="149" t="s">
        <v>110</v>
      </c>
      <c r="E102" s="150"/>
      <c r="F102" s="150"/>
      <c r="G102" s="150"/>
      <c r="H102" s="150"/>
      <c r="I102" s="150"/>
      <c r="J102" s="151">
        <f>J159</f>
        <v>0</v>
      </c>
      <c r="K102" s="148"/>
      <c r="L102" s="152"/>
    </row>
    <row r="103" spans="2:12" s="10" customFormat="1" ht="19.9" customHeight="1" hidden="1">
      <c r="B103" s="153"/>
      <c r="C103" s="154"/>
      <c r="D103" s="155" t="s">
        <v>111</v>
      </c>
      <c r="E103" s="156"/>
      <c r="F103" s="156"/>
      <c r="G103" s="156"/>
      <c r="H103" s="156"/>
      <c r="I103" s="156"/>
      <c r="J103" s="157">
        <f>J160</f>
        <v>0</v>
      </c>
      <c r="K103" s="154"/>
      <c r="L103" s="158"/>
    </row>
    <row r="104" spans="2:12" s="10" customFormat="1" ht="19.9" customHeight="1" hidden="1">
      <c r="B104" s="153"/>
      <c r="C104" s="154"/>
      <c r="D104" s="155" t="s">
        <v>112</v>
      </c>
      <c r="E104" s="156"/>
      <c r="F104" s="156"/>
      <c r="G104" s="156"/>
      <c r="H104" s="156"/>
      <c r="I104" s="156"/>
      <c r="J104" s="157">
        <f>J185</f>
        <v>0</v>
      </c>
      <c r="K104" s="154"/>
      <c r="L104" s="158"/>
    </row>
    <row r="105" spans="2:12" s="10" customFormat="1" ht="19.9" customHeight="1" hidden="1">
      <c r="B105" s="153"/>
      <c r="C105" s="154"/>
      <c r="D105" s="155" t="s">
        <v>113</v>
      </c>
      <c r="E105" s="156"/>
      <c r="F105" s="156"/>
      <c r="G105" s="156"/>
      <c r="H105" s="156"/>
      <c r="I105" s="156"/>
      <c r="J105" s="157">
        <f>J191</f>
        <v>0</v>
      </c>
      <c r="K105" s="154"/>
      <c r="L105" s="158"/>
    </row>
    <row r="106" spans="2:12" s="10" customFormat="1" ht="19.9" customHeight="1" hidden="1">
      <c r="B106" s="153"/>
      <c r="C106" s="154"/>
      <c r="D106" s="155" t="s">
        <v>114</v>
      </c>
      <c r="E106" s="156"/>
      <c r="F106" s="156"/>
      <c r="G106" s="156"/>
      <c r="H106" s="156"/>
      <c r="I106" s="156"/>
      <c r="J106" s="157">
        <f>J197</f>
        <v>0</v>
      </c>
      <c r="K106" s="154"/>
      <c r="L106" s="158"/>
    </row>
    <row r="107" spans="2:12" s="10" customFormat="1" ht="19.9" customHeight="1" hidden="1">
      <c r="B107" s="153"/>
      <c r="C107" s="154"/>
      <c r="D107" s="155" t="s">
        <v>115</v>
      </c>
      <c r="E107" s="156"/>
      <c r="F107" s="156"/>
      <c r="G107" s="156"/>
      <c r="H107" s="156"/>
      <c r="I107" s="156"/>
      <c r="J107" s="157">
        <f>J213</f>
        <v>0</v>
      </c>
      <c r="K107" s="154"/>
      <c r="L107" s="158"/>
    </row>
    <row r="108" spans="2:12" s="10" customFormat="1" ht="19.9" customHeight="1" hidden="1">
      <c r="B108" s="153"/>
      <c r="C108" s="154"/>
      <c r="D108" s="155" t="s">
        <v>116</v>
      </c>
      <c r="E108" s="156"/>
      <c r="F108" s="156"/>
      <c r="G108" s="156"/>
      <c r="H108" s="156"/>
      <c r="I108" s="156"/>
      <c r="J108" s="157">
        <f>J247</f>
        <v>0</v>
      </c>
      <c r="K108" s="154"/>
      <c r="L108" s="158"/>
    </row>
    <row r="109" spans="1:31" s="2" customFormat="1" ht="21.75" customHeight="1" hidden="1">
      <c r="A109" s="34"/>
      <c r="B109" s="35"/>
      <c r="C109" s="36"/>
      <c r="D109" s="36"/>
      <c r="E109" s="36"/>
      <c r="F109" s="36"/>
      <c r="G109" s="36"/>
      <c r="H109" s="36"/>
      <c r="I109" s="36"/>
      <c r="J109" s="36"/>
      <c r="K109" s="36"/>
      <c r="L109" s="51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0" spans="1:31" s="2" customFormat="1" ht="6.95" customHeight="1" hidden="1">
      <c r="A110" s="34"/>
      <c r="B110" s="54"/>
      <c r="C110" s="55"/>
      <c r="D110" s="55"/>
      <c r="E110" s="55"/>
      <c r="F110" s="55"/>
      <c r="G110" s="55"/>
      <c r="H110" s="55"/>
      <c r="I110" s="55"/>
      <c r="J110" s="55"/>
      <c r="K110" s="55"/>
      <c r="L110" s="51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ht="11.25" hidden="1"/>
    <row r="112" ht="11.25" hidden="1"/>
    <row r="113" ht="11.25" hidden="1"/>
    <row r="114" spans="1:31" s="2" customFormat="1" ht="6.95" customHeight="1">
      <c r="A114" s="34"/>
      <c r="B114" s="56"/>
      <c r="C114" s="57"/>
      <c r="D114" s="57"/>
      <c r="E114" s="57"/>
      <c r="F114" s="57"/>
      <c r="G114" s="57"/>
      <c r="H114" s="57"/>
      <c r="I114" s="57"/>
      <c r="J114" s="57"/>
      <c r="K114" s="57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31" s="2" customFormat="1" ht="24.95" customHeight="1">
      <c r="A115" s="34"/>
      <c r="B115" s="35"/>
      <c r="C115" s="23" t="s">
        <v>117</v>
      </c>
      <c r="D115" s="36"/>
      <c r="E115" s="36"/>
      <c r="F115" s="36"/>
      <c r="G115" s="36"/>
      <c r="H115" s="36"/>
      <c r="I115" s="36"/>
      <c r="J115" s="36"/>
      <c r="K115" s="36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31" s="2" customFormat="1" ht="6.95" customHeight="1">
      <c r="A116" s="34"/>
      <c r="B116" s="35"/>
      <c r="C116" s="36"/>
      <c r="D116" s="36"/>
      <c r="E116" s="36"/>
      <c r="F116" s="36"/>
      <c r="G116" s="36"/>
      <c r="H116" s="36"/>
      <c r="I116" s="36"/>
      <c r="J116" s="36"/>
      <c r="K116" s="36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31" s="2" customFormat="1" ht="12" customHeight="1">
      <c r="A117" s="34"/>
      <c r="B117" s="35"/>
      <c r="C117" s="29" t="s">
        <v>15</v>
      </c>
      <c r="D117" s="36"/>
      <c r="E117" s="36"/>
      <c r="F117" s="36"/>
      <c r="G117" s="36"/>
      <c r="H117" s="36"/>
      <c r="I117" s="36"/>
      <c r="J117" s="36"/>
      <c r="K117" s="36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31" s="2" customFormat="1" ht="16.5" customHeight="1">
      <c r="A118" s="34"/>
      <c r="B118" s="35"/>
      <c r="C118" s="36"/>
      <c r="D118" s="36"/>
      <c r="E118" s="298" t="str">
        <f>E7</f>
        <v>Šlejnická 5, Praha 6</v>
      </c>
      <c r="F118" s="299"/>
      <c r="G118" s="299"/>
      <c r="H118" s="299"/>
      <c r="I118" s="36"/>
      <c r="J118" s="36"/>
      <c r="K118" s="36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31" s="2" customFormat="1" ht="12" customHeight="1">
      <c r="A119" s="34"/>
      <c r="B119" s="35"/>
      <c r="C119" s="29" t="s">
        <v>98</v>
      </c>
      <c r="D119" s="36"/>
      <c r="E119" s="36"/>
      <c r="F119" s="36"/>
      <c r="G119" s="36"/>
      <c r="H119" s="36"/>
      <c r="I119" s="36"/>
      <c r="J119" s="36"/>
      <c r="K119" s="36"/>
      <c r="L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31" s="2" customFormat="1" ht="16.5" customHeight="1">
      <c r="A120" s="34"/>
      <c r="B120" s="35"/>
      <c r="C120" s="36"/>
      <c r="D120" s="36"/>
      <c r="E120" s="250" t="str">
        <f>E9</f>
        <v>06 - Oprava bytu č. 604</v>
      </c>
      <c r="F120" s="300"/>
      <c r="G120" s="300"/>
      <c r="H120" s="300"/>
      <c r="I120" s="36"/>
      <c r="J120" s="36"/>
      <c r="K120" s="36"/>
      <c r="L120" s="51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pans="1:31" s="2" customFormat="1" ht="6.95" customHeight="1">
      <c r="A121" s="34"/>
      <c r="B121" s="35"/>
      <c r="C121" s="36"/>
      <c r="D121" s="36"/>
      <c r="E121" s="36"/>
      <c r="F121" s="36"/>
      <c r="G121" s="36"/>
      <c r="H121" s="36"/>
      <c r="I121" s="36"/>
      <c r="J121" s="36"/>
      <c r="K121" s="36"/>
      <c r="L121" s="51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pans="1:31" s="2" customFormat="1" ht="12" customHeight="1">
      <c r="A122" s="34"/>
      <c r="B122" s="35"/>
      <c r="C122" s="29" t="s">
        <v>19</v>
      </c>
      <c r="D122" s="36"/>
      <c r="E122" s="36"/>
      <c r="F122" s="27" t="str">
        <f>F12</f>
        <v xml:space="preserve"> </v>
      </c>
      <c r="G122" s="36"/>
      <c r="H122" s="36"/>
      <c r="I122" s="29" t="s">
        <v>21</v>
      </c>
      <c r="J122" s="66">
        <f>IF(J12="","",J12)</f>
        <v>45335</v>
      </c>
      <c r="K122" s="36"/>
      <c r="L122" s="51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pans="1:31" s="2" customFormat="1" ht="6.95" customHeight="1">
      <c r="A123" s="34"/>
      <c r="B123" s="35"/>
      <c r="C123" s="36"/>
      <c r="D123" s="36"/>
      <c r="E123" s="36"/>
      <c r="F123" s="36"/>
      <c r="G123" s="36"/>
      <c r="H123" s="36"/>
      <c r="I123" s="36"/>
      <c r="J123" s="36"/>
      <c r="K123" s="36"/>
      <c r="L123" s="51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</row>
    <row r="124" spans="1:31" s="2" customFormat="1" ht="15.2" customHeight="1">
      <c r="A124" s="34"/>
      <c r="B124" s="35"/>
      <c r="C124" s="29" t="s">
        <v>22</v>
      </c>
      <c r="D124" s="36"/>
      <c r="E124" s="36"/>
      <c r="F124" s="27" t="str">
        <f>E15</f>
        <v xml:space="preserve"> </v>
      </c>
      <c r="G124" s="36"/>
      <c r="H124" s="36"/>
      <c r="I124" s="29" t="s">
        <v>27</v>
      </c>
      <c r="J124" s="32" t="str">
        <f>E21</f>
        <v xml:space="preserve"> </v>
      </c>
      <c r="K124" s="36"/>
      <c r="L124" s="51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</row>
    <row r="125" spans="1:31" s="2" customFormat="1" ht="15.2" customHeight="1">
      <c r="A125" s="34"/>
      <c r="B125" s="35"/>
      <c r="C125" s="29" t="s">
        <v>25</v>
      </c>
      <c r="D125" s="36"/>
      <c r="E125" s="36"/>
      <c r="F125" s="27" t="str">
        <f>IF(E18="","",E18)</f>
        <v>Vyplň údaj</v>
      </c>
      <c r="G125" s="36"/>
      <c r="H125" s="36"/>
      <c r="I125" s="29" t="s">
        <v>28</v>
      </c>
      <c r="J125" s="32" t="str">
        <f>E24</f>
        <v xml:space="preserve"> </v>
      </c>
      <c r="K125" s="36"/>
      <c r="L125" s="51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</row>
    <row r="126" spans="1:31" s="2" customFormat="1" ht="10.35" customHeight="1">
      <c r="A126" s="34"/>
      <c r="B126" s="35"/>
      <c r="C126" s="36"/>
      <c r="D126" s="36"/>
      <c r="E126" s="36"/>
      <c r="F126" s="36"/>
      <c r="G126" s="36"/>
      <c r="H126" s="36"/>
      <c r="I126" s="36"/>
      <c r="J126" s="36"/>
      <c r="K126" s="36"/>
      <c r="L126" s="51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</row>
    <row r="127" spans="1:31" s="11" customFormat="1" ht="29.25" customHeight="1">
      <c r="A127" s="159"/>
      <c r="B127" s="160"/>
      <c r="C127" s="161" t="s">
        <v>118</v>
      </c>
      <c r="D127" s="162" t="s">
        <v>56</v>
      </c>
      <c r="E127" s="162" t="s">
        <v>52</v>
      </c>
      <c r="F127" s="162" t="s">
        <v>53</v>
      </c>
      <c r="G127" s="162" t="s">
        <v>119</v>
      </c>
      <c r="H127" s="162" t="s">
        <v>120</v>
      </c>
      <c r="I127" s="162" t="s">
        <v>121</v>
      </c>
      <c r="J127" s="163" t="s">
        <v>102</v>
      </c>
      <c r="K127" s="164" t="s">
        <v>122</v>
      </c>
      <c r="L127" s="165"/>
      <c r="M127" s="75" t="s">
        <v>0</v>
      </c>
      <c r="N127" s="76" t="s">
        <v>35</v>
      </c>
      <c r="O127" s="76" t="s">
        <v>123</v>
      </c>
      <c r="P127" s="76" t="s">
        <v>124</v>
      </c>
      <c r="Q127" s="76" t="s">
        <v>125</v>
      </c>
      <c r="R127" s="76" t="s">
        <v>126</v>
      </c>
      <c r="S127" s="76" t="s">
        <v>127</v>
      </c>
      <c r="T127" s="77" t="s">
        <v>128</v>
      </c>
      <c r="U127" s="159"/>
      <c r="V127" s="159"/>
      <c r="W127" s="159"/>
      <c r="X127" s="159"/>
      <c r="Y127" s="159"/>
      <c r="Z127" s="159"/>
      <c r="AA127" s="159"/>
      <c r="AB127" s="159"/>
      <c r="AC127" s="159"/>
      <c r="AD127" s="159"/>
      <c r="AE127" s="159"/>
    </row>
    <row r="128" spans="1:63" s="2" customFormat="1" ht="22.9" customHeight="1">
      <c r="A128" s="34"/>
      <c r="B128" s="35"/>
      <c r="C128" s="82" t="s">
        <v>129</v>
      </c>
      <c r="D128" s="36"/>
      <c r="E128" s="36"/>
      <c r="F128" s="36"/>
      <c r="G128" s="36"/>
      <c r="H128" s="36"/>
      <c r="I128" s="36"/>
      <c r="J128" s="166">
        <f>BK128</f>
        <v>0</v>
      </c>
      <c r="K128" s="36"/>
      <c r="L128" s="39"/>
      <c r="M128" s="78"/>
      <c r="N128" s="167"/>
      <c r="O128" s="79"/>
      <c r="P128" s="168">
        <f>P129+P159</f>
        <v>0</v>
      </c>
      <c r="Q128" s="79"/>
      <c r="R128" s="168">
        <f>R129+R159</f>
        <v>0.33505392</v>
      </c>
      <c r="S128" s="79"/>
      <c r="T128" s="169">
        <f>T129+T159</f>
        <v>0.09987362000000001</v>
      </c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T128" s="17" t="s">
        <v>70</v>
      </c>
      <c r="AU128" s="17" t="s">
        <v>104</v>
      </c>
      <c r="BK128" s="170">
        <f>BK129+BK159</f>
        <v>0</v>
      </c>
    </row>
    <row r="129" spans="2:63" s="12" customFormat="1" ht="25.9" customHeight="1">
      <c r="B129" s="171"/>
      <c r="C129" s="172"/>
      <c r="D129" s="173" t="s">
        <v>70</v>
      </c>
      <c r="E129" s="174" t="s">
        <v>130</v>
      </c>
      <c r="F129" s="174" t="s">
        <v>131</v>
      </c>
      <c r="G129" s="172"/>
      <c r="H129" s="172"/>
      <c r="I129" s="175"/>
      <c r="J129" s="176">
        <f>BK129</f>
        <v>0</v>
      </c>
      <c r="K129" s="172"/>
      <c r="L129" s="177"/>
      <c r="M129" s="178"/>
      <c r="N129" s="179"/>
      <c r="O129" s="179"/>
      <c r="P129" s="180">
        <f>P130+P135+P148+P156</f>
        <v>0</v>
      </c>
      <c r="Q129" s="179"/>
      <c r="R129" s="180">
        <f>R130+R135+R148+R156</f>
        <v>0.0750868</v>
      </c>
      <c r="S129" s="179"/>
      <c r="T129" s="181">
        <f>T130+T135+T148+T156</f>
        <v>0</v>
      </c>
      <c r="AR129" s="182" t="s">
        <v>79</v>
      </c>
      <c r="AT129" s="183" t="s">
        <v>70</v>
      </c>
      <c r="AU129" s="183" t="s">
        <v>71</v>
      </c>
      <c r="AY129" s="182" t="s">
        <v>132</v>
      </c>
      <c r="BK129" s="184">
        <f>BK130+BK135+BK148+BK156</f>
        <v>0</v>
      </c>
    </row>
    <row r="130" spans="2:63" s="12" customFormat="1" ht="22.9" customHeight="1">
      <c r="B130" s="171"/>
      <c r="C130" s="172"/>
      <c r="D130" s="173" t="s">
        <v>70</v>
      </c>
      <c r="E130" s="185" t="s">
        <v>133</v>
      </c>
      <c r="F130" s="185" t="s">
        <v>134</v>
      </c>
      <c r="G130" s="172"/>
      <c r="H130" s="172"/>
      <c r="I130" s="175"/>
      <c r="J130" s="186">
        <f>BK130</f>
        <v>0</v>
      </c>
      <c r="K130" s="172"/>
      <c r="L130" s="177"/>
      <c r="M130" s="178"/>
      <c r="N130" s="179"/>
      <c r="O130" s="179"/>
      <c r="P130" s="180">
        <f>SUM(P131:P134)</f>
        <v>0</v>
      </c>
      <c r="Q130" s="179"/>
      <c r="R130" s="180">
        <f>SUM(R131:R134)</f>
        <v>0.0739</v>
      </c>
      <c r="S130" s="179"/>
      <c r="T130" s="181">
        <f>SUM(T131:T134)</f>
        <v>0</v>
      </c>
      <c r="AR130" s="182" t="s">
        <v>79</v>
      </c>
      <c r="AT130" s="183" t="s">
        <v>70</v>
      </c>
      <c r="AU130" s="183" t="s">
        <v>79</v>
      </c>
      <c r="AY130" s="182" t="s">
        <v>132</v>
      </c>
      <c r="BK130" s="184">
        <f>SUM(BK131:BK134)</f>
        <v>0</v>
      </c>
    </row>
    <row r="131" spans="1:65" s="2" customFormat="1" ht="24.2" customHeight="1">
      <c r="A131" s="34"/>
      <c r="B131" s="35"/>
      <c r="C131" s="187" t="s">
        <v>79</v>
      </c>
      <c r="D131" s="187" t="s">
        <v>135</v>
      </c>
      <c r="E131" s="188" t="s">
        <v>136</v>
      </c>
      <c r="F131" s="189" t="s">
        <v>137</v>
      </c>
      <c r="G131" s="190" t="s">
        <v>138</v>
      </c>
      <c r="H131" s="191">
        <v>10</v>
      </c>
      <c r="I131" s="192"/>
      <c r="J131" s="193">
        <f>ROUND(I131*H131,2)</f>
        <v>0</v>
      </c>
      <c r="K131" s="194"/>
      <c r="L131" s="39"/>
      <c r="M131" s="195" t="s">
        <v>0</v>
      </c>
      <c r="N131" s="196" t="s">
        <v>36</v>
      </c>
      <c r="O131" s="71"/>
      <c r="P131" s="197">
        <f>O131*H131</f>
        <v>0</v>
      </c>
      <c r="Q131" s="197">
        <v>0.0034</v>
      </c>
      <c r="R131" s="197">
        <f>Q131*H131</f>
        <v>0.033999999999999996</v>
      </c>
      <c r="S131" s="197">
        <v>0</v>
      </c>
      <c r="T131" s="198">
        <f>S131*H131</f>
        <v>0</v>
      </c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R131" s="199" t="s">
        <v>139</v>
      </c>
      <c r="AT131" s="199" t="s">
        <v>135</v>
      </c>
      <c r="AU131" s="199" t="s">
        <v>81</v>
      </c>
      <c r="AY131" s="17" t="s">
        <v>132</v>
      </c>
      <c r="BE131" s="200">
        <f>IF(N131="základní",J131,0)</f>
        <v>0</v>
      </c>
      <c r="BF131" s="200">
        <f>IF(N131="snížená",J131,0)</f>
        <v>0</v>
      </c>
      <c r="BG131" s="200">
        <f>IF(N131="zákl. přenesená",J131,0)</f>
        <v>0</v>
      </c>
      <c r="BH131" s="200">
        <f>IF(N131="sníž. přenesená",J131,0)</f>
        <v>0</v>
      </c>
      <c r="BI131" s="200">
        <f>IF(N131="nulová",J131,0)</f>
        <v>0</v>
      </c>
      <c r="BJ131" s="17" t="s">
        <v>79</v>
      </c>
      <c r="BK131" s="200">
        <f>ROUND(I131*H131,2)</f>
        <v>0</v>
      </c>
      <c r="BL131" s="17" t="s">
        <v>139</v>
      </c>
      <c r="BM131" s="199" t="s">
        <v>617</v>
      </c>
    </row>
    <row r="132" spans="1:65" s="2" customFormat="1" ht="24.2" customHeight="1">
      <c r="A132" s="34"/>
      <c r="B132" s="35"/>
      <c r="C132" s="187" t="s">
        <v>81</v>
      </c>
      <c r="D132" s="187" t="s">
        <v>135</v>
      </c>
      <c r="E132" s="188" t="s">
        <v>555</v>
      </c>
      <c r="F132" s="189" t="s">
        <v>556</v>
      </c>
      <c r="G132" s="190" t="s">
        <v>145</v>
      </c>
      <c r="H132" s="191">
        <v>1</v>
      </c>
      <c r="I132" s="192"/>
      <c r="J132" s="193">
        <f>ROUND(I132*H132,2)</f>
        <v>0</v>
      </c>
      <c r="K132" s="194"/>
      <c r="L132" s="39"/>
      <c r="M132" s="195" t="s">
        <v>0</v>
      </c>
      <c r="N132" s="196" t="s">
        <v>36</v>
      </c>
      <c r="O132" s="71"/>
      <c r="P132" s="197">
        <f>O132*H132</f>
        <v>0</v>
      </c>
      <c r="Q132" s="197">
        <v>0.0399</v>
      </c>
      <c r="R132" s="197">
        <f>Q132*H132</f>
        <v>0.0399</v>
      </c>
      <c r="S132" s="197">
        <v>0</v>
      </c>
      <c r="T132" s="198">
        <f>S132*H132</f>
        <v>0</v>
      </c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R132" s="199" t="s">
        <v>139</v>
      </c>
      <c r="AT132" s="199" t="s">
        <v>135</v>
      </c>
      <c r="AU132" s="199" t="s">
        <v>81</v>
      </c>
      <c r="AY132" s="17" t="s">
        <v>132</v>
      </c>
      <c r="BE132" s="200">
        <f>IF(N132="základní",J132,0)</f>
        <v>0</v>
      </c>
      <c r="BF132" s="200">
        <f>IF(N132="snížená",J132,0)</f>
        <v>0</v>
      </c>
      <c r="BG132" s="200">
        <f>IF(N132="zákl. přenesená",J132,0)</f>
        <v>0</v>
      </c>
      <c r="BH132" s="200">
        <f>IF(N132="sníž. přenesená",J132,0)</f>
        <v>0</v>
      </c>
      <c r="BI132" s="200">
        <f>IF(N132="nulová",J132,0)</f>
        <v>0</v>
      </c>
      <c r="BJ132" s="17" t="s">
        <v>79</v>
      </c>
      <c r="BK132" s="200">
        <f>ROUND(I132*H132,2)</f>
        <v>0</v>
      </c>
      <c r="BL132" s="17" t="s">
        <v>139</v>
      </c>
      <c r="BM132" s="199" t="s">
        <v>618</v>
      </c>
    </row>
    <row r="133" spans="2:51" s="13" customFormat="1" ht="11.25">
      <c r="B133" s="201"/>
      <c r="C133" s="202"/>
      <c r="D133" s="203" t="s">
        <v>147</v>
      </c>
      <c r="E133" s="204" t="s">
        <v>0</v>
      </c>
      <c r="F133" s="205" t="s">
        <v>558</v>
      </c>
      <c r="G133" s="202"/>
      <c r="H133" s="204" t="s">
        <v>0</v>
      </c>
      <c r="I133" s="206"/>
      <c r="J133" s="202"/>
      <c r="K133" s="202"/>
      <c r="L133" s="207"/>
      <c r="M133" s="208"/>
      <c r="N133" s="209"/>
      <c r="O133" s="209"/>
      <c r="P133" s="209"/>
      <c r="Q133" s="209"/>
      <c r="R133" s="209"/>
      <c r="S133" s="209"/>
      <c r="T133" s="210"/>
      <c r="AT133" s="211" t="s">
        <v>147</v>
      </c>
      <c r="AU133" s="211" t="s">
        <v>81</v>
      </c>
      <c r="AV133" s="13" t="s">
        <v>79</v>
      </c>
      <c r="AW133" s="13" t="s">
        <v>29</v>
      </c>
      <c r="AX133" s="13" t="s">
        <v>71</v>
      </c>
      <c r="AY133" s="211" t="s">
        <v>132</v>
      </c>
    </row>
    <row r="134" spans="2:51" s="14" customFormat="1" ht="11.25">
      <c r="B134" s="212"/>
      <c r="C134" s="213"/>
      <c r="D134" s="203" t="s">
        <v>147</v>
      </c>
      <c r="E134" s="214" t="s">
        <v>0</v>
      </c>
      <c r="F134" s="215" t="s">
        <v>559</v>
      </c>
      <c r="G134" s="213"/>
      <c r="H134" s="216">
        <v>1</v>
      </c>
      <c r="I134" s="217"/>
      <c r="J134" s="213"/>
      <c r="K134" s="213"/>
      <c r="L134" s="218"/>
      <c r="M134" s="219"/>
      <c r="N134" s="220"/>
      <c r="O134" s="220"/>
      <c r="P134" s="220"/>
      <c r="Q134" s="220"/>
      <c r="R134" s="220"/>
      <c r="S134" s="220"/>
      <c r="T134" s="221"/>
      <c r="AT134" s="222" t="s">
        <v>147</v>
      </c>
      <c r="AU134" s="222" t="s">
        <v>81</v>
      </c>
      <c r="AV134" s="14" t="s">
        <v>81</v>
      </c>
      <c r="AW134" s="14" t="s">
        <v>29</v>
      </c>
      <c r="AX134" s="14" t="s">
        <v>79</v>
      </c>
      <c r="AY134" s="222" t="s">
        <v>132</v>
      </c>
    </row>
    <row r="135" spans="2:63" s="12" customFormat="1" ht="22.9" customHeight="1">
      <c r="B135" s="171"/>
      <c r="C135" s="172"/>
      <c r="D135" s="173" t="s">
        <v>70</v>
      </c>
      <c r="E135" s="185" t="s">
        <v>141</v>
      </c>
      <c r="F135" s="185" t="s">
        <v>142</v>
      </c>
      <c r="G135" s="172"/>
      <c r="H135" s="172"/>
      <c r="I135" s="175"/>
      <c r="J135" s="186">
        <f>BK135</f>
        <v>0</v>
      </c>
      <c r="K135" s="172"/>
      <c r="L135" s="177"/>
      <c r="M135" s="178"/>
      <c r="N135" s="179"/>
      <c r="O135" s="179"/>
      <c r="P135" s="180">
        <f>SUM(P136:P147)</f>
        <v>0</v>
      </c>
      <c r="Q135" s="179"/>
      <c r="R135" s="180">
        <f>SUM(R136:R147)</f>
        <v>0.0011868</v>
      </c>
      <c r="S135" s="179"/>
      <c r="T135" s="181">
        <f>SUM(T136:T147)</f>
        <v>0</v>
      </c>
      <c r="AR135" s="182" t="s">
        <v>79</v>
      </c>
      <c r="AT135" s="183" t="s">
        <v>70</v>
      </c>
      <c r="AU135" s="183" t="s">
        <v>79</v>
      </c>
      <c r="AY135" s="182" t="s">
        <v>132</v>
      </c>
      <c r="BK135" s="184">
        <f>SUM(BK136:BK147)</f>
        <v>0</v>
      </c>
    </row>
    <row r="136" spans="1:65" s="2" customFormat="1" ht="24.2" customHeight="1">
      <c r="A136" s="34"/>
      <c r="B136" s="35"/>
      <c r="C136" s="187" t="s">
        <v>158</v>
      </c>
      <c r="D136" s="187" t="s">
        <v>135</v>
      </c>
      <c r="E136" s="188" t="s">
        <v>143</v>
      </c>
      <c r="F136" s="189" t="s">
        <v>144</v>
      </c>
      <c r="G136" s="190" t="s">
        <v>145</v>
      </c>
      <c r="H136" s="191">
        <v>28.42</v>
      </c>
      <c r="I136" s="192"/>
      <c r="J136" s="193">
        <f>ROUND(I136*H136,2)</f>
        <v>0</v>
      </c>
      <c r="K136" s="194"/>
      <c r="L136" s="39"/>
      <c r="M136" s="195" t="s">
        <v>0</v>
      </c>
      <c r="N136" s="196" t="s">
        <v>36</v>
      </c>
      <c r="O136" s="71"/>
      <c r="P136" s="197">
        <f>O136*H136</f>
        <v>0</v>
      </c>
      <c r="Q136" s="197">
        <v>4E-05</v>
      </c>
      <c r="R136" s="197">
        <f>Q136*H136</f>
        <v>0.0011368</v>
      </c>
      <c r="S136" s="197">
        <v>0</v>
      </c>
      <c r="T136" s="198">
        <f>S136*H136</f>
        <v>0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199" t="s">
        <v>139</v>
      </c>
      <c r="AT136" s="199" t="s">
        <v>135</v>
      </c>
      <c r="AU136" s="199" t="s">
        <v>81</v>
      </c>
      <c r="AY136" s="17" t="s">
        <v>132</v>
      </c>
      <c r="BE136" s="200">
        <f>IF(N136="základní",J136,0)</f>
        <v>0</v>
      </c>
      <c r="BF136" s="200">
        <f>IF(N136="snížená",J136,0)</f>
        <v>0</v>
      </c>
      <c r="BG136" s="200">
        <f>IF(N136="zákl. přenesená",J136,0)</f>
        <v>0</v>
      </c>
      <c r="BH136" s="200">
        <f>IF(N136="sníž. přenesená",J136,0)</f>
        <v>0</v>
      </c>
      <c r="BI136" s="200">
        <f>IF(N136="nulová",J136,0)</f>
        <v>0</v>
      </c>
      <c r="BJ136" s="17" t="s">
        <v>79</v>
      </c>
      <c r="BK136" s="200">
        <f>ROUND(I136*H136,2)</f>
        <v>0</v>
      </c>
      <c r="BL136" s="17" t="s">
        <v>139</v>
      </c>
      <c r="BM136" s="199" t="s">
        <v>619</v>
      </c>
    </row>
    <row r="137" spans="2:51" s="13" customFormat="1" ht="22.5">
      <c r="B137" s="201"/>
      <c r="C137" s="202"/>
      <c r="D137" s="203" t="s">
        <v>147</v>
      </c>
      <c r="E137" s="204" t="s">
        <v>0</v>
      </c>
      <c r="F137" s="205" t="s">
        <v>148</v>
      </c>
      <c r="G137" s="202"/>
      <c r="H137" s="204" t="s">
        <v>0</v>
      </c>
      <c r="I137" s="206"/>
      <c r="J137" s="202"/>
      <c r="K137" s="202"/>
      <c r="L137" s="207"/>
      <c r="M137" s="208"/>
      <c r="N137" s="209"/>
      <c r="O137" s="209"/>
      <c r="P137" s="209"/>
      <c r="Q137" s="209"/>
      <c r="R137" s="209"/>
      <c r="S137" s="209"/>
      <c r="T137" s="210"/>
      <c r="AT137" s="211" t="s">
        <v>147</v>
      </c>
      <c r="AU137" s="211" t="s">
        <v>81</v>
      </c>
      <c r="AV137" s="13" t="s">
        <v>79</v>
      </c>
      <c r="AW137" s="13" t="s">
        <v>29</v>
      </c>
      <c r="AX137" s="13" t="s">
        <v>71</v>
      </c>
      <c r="AY137" s="211" t="s">
        <v>132</v>
      </c>
    </row>
    <row r="138" spans="2:51" s="13" customFormat="1" ht="11.25">
      <c r="B138" s="201"/>
      <c r="C138" s="202"/>
      <c r="D138" s="203" t="s">
        <v>147</v>
      </c>
      <c r="E138" s="204" t="s">
        <v>0</v>
      </c>
      <c r="F138" s="205" t="s">
        <v>149</v>
      </c>
      <c r="G138" s="202"/>
      <c r="H138" s="204" t="s">
        <v>0</v>
      </c>
      <c r="I138" s="206"/>
      <c r="J138" s="202"/>
      <c r="K138" s="202"/>
      <c r="L138" s="207"/>
      <c r="M138" s="208"/>
      <c r="N138" s="209"/>
      <c r="O138" s="209"/>
      <c r="P138" s="209"/>
      <c r="Q138" s="209"/>
      <c r="R138" s="209"/>
      <c r="S138" s="209"/>
      <c r="T138" s="210"/>
      <c r="AT138" s="211" t="s">
        <v>147</v>
      </c>
      <c r="AU138" s="211" t="s">
        <v>81</v>
      </c>
      <c r="AV138" s="13" t="s">
        <v>79</v>
      </c>
      <c r="AW138" s="13" t="s">
        <v>29</v>
      </c>
      <c r="AX138" s="13" t="s">
        <v>71</v>
      </c>
      <c r="AY138" s="211" t="s">
        <v>132</v>
      </c>
    </row>
    <row r="139" spans="2:51" s="14" customFormat="1" ht="11.25">
      <c r="B139" s="212"/>
      <c r="C139" s="213"/>
      <c r="D139" s="203" t="s">
        <v>147</v>
      </c>
      <c r="E139" s="214" t="s">
        <v>0</v>
      </c>
      <c r="F139" s="215" t="s">
        <v>150</v>
      </c>
      <c r="G139" s="213"/>
      <c r="H139" s="216">
        <v>1.9799999999999998</v>
      </c>
      <c r="I139" s="217"/>
      <c r="J139" s="213"/>
      <c r="K139" s="213"/>
      <c r="L139" s="218"/>
      <c r="M139" s="219"/>
      <c r="N139" s="220"/>
      <c r="O139" s="220"/>
      <c r="P139" s="220"/>
      <c r="Q139" s="220"/>
      <c r="R139" s="220"/>
      <c r="S139" s="220"/>
      <c r="T139" s="221"/>
      <c r="AT139" s="222" t="s">
        <v>147</v>
      </c>
      <c r="AU139" s="222" t="s">
        <v>81</v>
      </c>
      <c r="AV139" s="14" t="s">
        <v>81</v>
      </c>
      <c r="AW139" s="14" t="s">
        <v>29</v>
      </c>
      <c r="AX139" s="14" t="s">
        <v>71</v>
      </c>
      <c r="AY139" s="222" t="s">
        <v>132</v>
      </c>
    </row>
    <row r="140" spans="2:51" s="13" customFormat="1" ht="11.25">
      <c r="B140" s="201"/>
      <c r="C140" s="202"/>
      <c r="D140" s="203" t="s">
        <v>147</v>
      </c>
      <c r="E140" s="204" t="s">
        <v>0</v>
      </c>
      <c r="F140" s="205" t="s">
        <v>151</v>
      </c>
      <c r="G140" s="202"/>
      <c r="H140" s="204" t="s">
        <v>0</v>
      </c>
      <c r="I140" s="206"/>
      <c r="J140" s="202"/>
      <c r="K140" s="202"/>
      <c r="L140" s="207"/>
      <c r="M140" s="208"/>
      <c r="N140" s="209"/>
      <c r="O140" s="209"/>
      <c r="P140" s="209"/>
      <c r="Q140" s="209"/>
      <c r="R140" s="209"/>
      <c r="S140" s="209"/>
      <c r="T140" s="210"/>
      <c r="AT140" s="211" t="s">
        <v>147</v>
      </c>
      <c r="AU140" s="211" t="s">
        <v>81</v>
      </c>
      <c r="AV140" s="13" t="s">
        <v>79</v>
      </c>
      <c r="AW140" s="13" t="s">
        <v>29</v>
      </c>
      <c r="AX140" s="13" t="s">
        <v>71</v>
      </c>
      <c r="AY140" s="211" t="s">
        <v>132</v>
      </c>
    </row>
    <row r="141" spans="2:51" s="14" customFormat="1" ht="11.25">
      <c r="B141" s="212"/>
      <c r="C141" s="213"/>
      <c r="D141" s="203" t="s">
        <v>147</v>
      </c>
      <c r="E141" s="214" t="s">
        <v>0</v>
      </c>
      <c r="F141" s="215" t="s">
        <v>152</v>
      </c>
      <c r="G141" s="213"/>
      <c r="H141" s="216">
        <v>4.18</v>
      </c>
      <c r="I141" s="217"/>
      <c r="J141" s="213"/>
      <c r="K141" s="213"/>
      <c r="L141" s="218"/>
      <c r="M141" s="219"/>
      <c r="N141" s="220"/>
      <c r="O141" s="220"/>
      <c r="P141" s="220"/>
      <c r="Q141" s="220"/>
      <c r="R141" s="220"/>
      <c r="S141" s="220"/>
      <c r="T141" s="221"/>
      <c r="AT141" s="222" t="s">
        <v>147</v>
      </c>
      <c r="AU141" s="222" t="s">
        <v>81</v>
      </c>
      <c r="AV141" s="14" t="s">
        <v>81</v>
      </c>
      <c r="AW141" s="14" t="s">
        <v>29</v>
      </c>
      <c r="AX141" s="14" t="s">
        <v>71</v>
      </c>
      <c r="AY141" s="222" t="s">
        <v>132</v>
      </c>
    </row>
    <row r="142" spans="2:51" s="13" customFormat="1" ht="11.25">
      <c r="B142" s="201"/>
      <c r="C142" s="202"/>
      <c r="D142" s="203" t="s">
        <v>147</v>
      </c>
      <c r="E142" s="204" t="s">
        <v>0</v>
      </c>
      <c r="F142" s="205" t="s">
        <v>153</v>
      </c>
      <c r="G142" s="202"/>
      <c r="H142" s="204" t="s">
        <v>0</v>
      </c>
      <c r="I142" s="206"/>
      <c r="J142" s="202"/>
      <c r="K142" s="202"/>
      <c r="L142" s="207"/>
      <c r="M142" s="208"/>
      <c r="N142" s="209"/>
      <c r="O142" s="209"/>
      <c r="P142" s="209"/>
      <c r="Q142" s="209"/>
      <c r="R142" s="209"/>
      <c r="S142" s="209"/>
      <c r="T142" s="210"/>
      <c r="AT142" s="211" t="s">
        <v>147</v>
      </c>
      <c r="AU142" s="211" t="s">
        <v>81</v>
      </c>
      <c r="AV142" s="13" t="s">
        <v>79</v>
      </c>
      <c r="AW142" s="13" t="s">
        <v>29</v>
      </c>
      <c r="AX142" s="13" t="s">
        <v>71</v>
      </c>
      <c r="AY142" s="211" t="s">
        <v>132</v>
      </c>
    </row>
    <row r="143" spans="2:51" s="14" customFormat="1" ht="11.25">
      <c r="B143" s="212"/>
      <c r="C143" s="213"/>
      <c r="D143" s="203" t="s">
        <v>147</v>
      </c>
      <c r="E143" s="214" t="s">
        <v>0</v>
      </c>
      <c r="F143" s="215" t="s">
        <v>620</v>
      </c>
      <c r="G143" s="213"/>
      <c r="H143" s="216">
        <v>22.26</v>
      </c>
      <c r="I143" s="217"/>
      <c r="J143" s="213"/>
      <c r="K143" s="213"/>
      <c r="L143" s="218"/>
      <c r="M143" s="219"/>
      <c r="N143" s="220"/>
      <c r="O143" s="220"/>
      <c r="P143" s="220"/>
      <c r="Q143" s="220"/>
      <c r="R143" s="220"/>
      <c r="S143" s="220"/>
      <c r="T143" s="221"/>
      <c r="AT143" s="222" t="s">
        <v>147</v>
      </c>
      <c r="AU143" s="222" t="s">
        <v>81</v>
      </c>
      <c r="AV143" s="14" t="s">
        <v>81</v>
      </c>
      <c r="AW143" s="14" t="s">
        <v>29</v>
      </c>
      <c r="AX143" s="14" t="s">
        <v>71</v>
      </c>
      <c r="AY143" s="222" t="s">
        <v>132</v>
      </c>
    </row>
    <row r="144" spans="2:51" s="15" customFormat="1" ht="11.25">
      <c r="B144" s="223"/>
      <c r="C144" s="224"/>
      <c r="D144" s="203" t="s">
        <v>147</v>
      </c>
      <c r="E144" s="225" t="s">
        <v>0</v>
      </c>
      <c r="F144" s="226" t="s">
        <v>155</v>
      </c>
      <c r="G144" s="224"/>
      <c r="H144" s="227">
        <v>28.42</v>
      </c>
      <c r="I144" s="228"/>
      <c r="J144" s="224"/>
      <c r="K144" s="224"/>
      <c r="L144" s="229"/>
      <c r="M144" s="230"/>
      <c r="N144" s="231"/>
      <c r="O144" s="231"/>
      <c r="P144" s="231"/>
      <c r="Q144" s="231"/>
      <c r="R144" s="231"/>
      <c r="S144" s="231"/>
      <c r="T144" s="232"/>
      <c r="AT144" s="233" t="s">
        <v>147</v>
      </c>
      <c r="AU144" s="233" t="s">
        <v>81</v>
      </c>
      <c r="AV144" s="15" t="s">
        <v>139</v>
      </c>
      <c r="AW144" s="15" t="s">
        <v>29</v>
      </c>
      <c r="AX144" s="15" t="s">
        <v>79</v>
      </c>
      <c r="AY144" s="233" t="s">
        <v>132</v>
      </c>
    </row>
    <row r="145" spans="1:65" s="2" customFormat="1" ht="16.5" customHeight="1">
      <c r="A145" s="34"/>
      <c r="B145" s="35"/>
      <c r="C145" s="187" t="s">
        <v>139</v>
      </c>
      <c r="D145" s="187" t="s">
        <v>135</v>
      </c>
      <c r="E145" s="188" t="s">
        <v>456</v>
      </c>
      <c r="F145" s="189" t="s">
        <v>457</v>
      </c>
      <c r="G145" s="190" t="s">
        <v>145</v>
      </c>
      <c r="H145" s="191">
        <v>5</v>
      </c>
      <c r="I145" s="192"/>
      <c r="J145" s="193">
        <f>ROUND(I145*H145,2)</f>
        <v>0</v>
      </c>
      <c r="K145" s="194"/>
      <c r="L145" s="39"/>
      <c r="M145" s="195" t="s">
        <v>0</v>
      </c>
      <c r="N145" s="196" t="s">
        <v>36</v>
      </c>
      <c r="O145" s="71"/>
      <c r="P145" s="197">
        <f>O145*H145</f>
        <v>0</v>
      </c>
      <c r="Q145" s="197">
        <v>1E-05</v>
      </c>
      <c r="R145" s="197">
        <f>Q145*H145</f>
        <v>5E-05</v>
      </c>
      <c r="S145" s="197">
        <v>0</v>
      </c>
      <c r="T145" s="198">
        <f>S145*H145</f>
        <v>0</v>
      </c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R145" s="199" t="s">
        <v>139</v>
      </c>
      <c r="AT145" s="199" t="s">
        <v>135</v>
      </c>
      <c r="AU145" s="199" t="s">
        <v>81</v>
      </c>
      <c r="AY145" s="17" t="s">
        <v>132</v>
      </c>
      <c r="BE145" s="200">
        <f>IF(N145="základní",J145,0)</f>
        <v>0</v>
      </c>
      <c r="BF145" s="200">
        <f>IF(N145="snížená",J145,0)</f>
        <v>0</v>
      </c>
      <c r="BG145" s="200">
        <f>IF(N145="zákl. přenesená",J145,0)</f>
        <v>0</v>
      </c>
      <c r="BH145" s="200">
        <f>IF(N145="sníž. přenesená",J145,0)</f>
        <v>0</v>
      </c>
      <c r="BI145" s="200">
        <f>IF(N145="nulová",J145,0)</f>
        <v>0</v>
      </c>
      <c r="BJ145" s="17" t="s">
        <v>79</v>
      </c>
      <c r="BK145" s="200">
        <f>ROUND(I145*H145,2)</f>
        <v>0</v>
      </c>
      <c r="BL145" s="17" t="s">
        <v>139</v>
      </c>
      <c r="BM145" s="199" t="s">
        <v>621</v>
      </c>
    </row>
    <row r="146" spans="2:51" s="13" customFormat="1" ht="11.25">
      <c r="B146" s="201"/>
      <c r="C146" s="202"/>
      <c r="D146" s="203" t="s">
        <v>147</v>
      </c>
      <c r="E146" s="204" t="s">
        <v>0</v>
      </c>
      <c r="F146" s="205" t="s">
        <v>459</v>
      </c>
      <c r="G146" s="202"/>
      <c r="H146" s="204" t="s">
        <v>0</v>
      </c>
      <c r="I146" s="206"/>
      <c r="J146" s="202"/>
      <c r="K146" s="202"/>
      <c r="L146" s="207"/>
      <c r="M146" s="208"/>
      <c r="N146" s="209"/>
      <c r="O146" s="209"/>
      <c r="P146" s="209"/>
      <c r="Q146" s="209"/>
      <c r="R146" s="209"/>
      <c r="S146" s="209"/>
      <c r="T146" s="210"/>
      <c r="AT146" s="211" t="s">
        <v>147</v>
      </c>
      <c r="AU146" s="211" t="s">
        <v>81</v>
      </c>
      <c r="AV146" s="13" t="s">
        <v>79</v>
      </c>
      <c r="AW146" s="13" t="s">
        <v>29</v>
      </c>
      <c r="AX146" s="13" t="s">
        <v>71</v>
      </c>
      <c r="AY146" s="211" t="s">
        <v>132</v>
      </c>
    </row>
    <row r="147" spans="2:51" s="14" customFormat="1" ht="11.25">
      <c r="B147" s="212"/>
      <c r="C147" s="213"/>
      <c r="D147" s="203" t="s">
        <v>147</v>
      </c>
      <c r="E147" s="214" t="s">
        <v>0</v>
      </c>
      <c r="F147" s="215" t="s">
        <v>460</v>
      </c>
      <c r="G147" s="213"/>
      <c r="H147" s="216">
        <v>5</v>
      </c>
      <c r="I147" s="217"/>
      <c r="J147" s="213"/>
      <c r="K147" s="213"/>
      <c r="L147" s="218"/>
      <c r="M147" s="219"/>
      <c r="N147" s="220"/>
      <c r="O147" s="220"/>
      <c r="P147" s="220"/>
      <c r="Q147" s="220"/>
      <c r="R147" s="220"/>
      <c r="S147" s="220"/>
      <c r="T147" s="221"/>
      <c r="AT147" s="222" t="s">
        <v>147</v>
      </c>
      <c r="AU147" s="222" t="s">
        <v>81</v>
      </c>
      <c r="AV147" s="14" t="s">
        <v>81</v>
      </c>
      <c r="AW147" s="14" t="s">
        <v>29</v>
      </c>
      <c r="AX147" s="14" t="s">
        <v>79</v>
      </c>
      <c r="AY147" s="222" t="s">
        <v>132</v>
      </c>
    </row>
    <row r="148" spans="2:63" s="12" customFormat="1" ht="22.9" customHeight="1">
      <c r="B148" s="171"/>
      <c r="C148" s="172"/>
      <c r="D148" s="173" t="s">
        <v>70</v>
      </c>
      <c r="E148" s="185" t="s">
        <v>156</v>
      </c>
      <c r="F148" s="185" t="s">
        <v>157</v>
      </c>
      <c r="G148" s="172"/>
      <c r="H148" s="172"/>
      <c r="I148" s="175"/>
      <c r="J148" s="186">
        <f>BK148</f>
        <v>0</v>
      </c>
      <c r="K148" s="172"/>
      <c r="L148" s="177"/>
      <c r="M148" s="178"/>
      <c r="N148" s="179"/>
      <c r="O148" s="179"/>
      <c r="P148" s="180">
        <f>SUM(P149:P155)</f>
        <v>0</v>
      </c>
      <c r="Q148" s="179"/>
      <c r="R148" s="180">
        <f>SUM(R149:R155)</f>
        <v>0</v>
      </c>
      <c r="S148" s="179"/>
      <c r="T148" s="181">
        <f>SUM(T149:T155)</f>
        <v>0</v>
      </c>
      <c r="AR148" s="182" t="s">
        <v>79</v>
      </c>
      <c r="AT148" s="183" t="s">
        <v>70</v>
      </c>
      <c r="AU148" s="183" t="s">
        <v>79</v>
      </c>
      <c r="AY148" s="182" t="s">
        <v>132</v>
      </c>
      <c r="BK148" s="184">
        <f>SUM(BK149:BK155)</f>
        <v>0</v>
      </c>
    </row>
    <row r="149" spans="1:65" s="2" customFormat="1" ht="24.2" customHeight="1">
      <c r="A149" s="34"/>
      <c r="B149" s="35"/>
      <c r="C149" s="187" t="s">
        <v>167</v>
      </c>
      <c r="D149" s="187" t="s">
        <v>135</v>
      </c>
      <c r="E149" s="188" t="s">
        <v>461</v>
      </c>
      <c r="F149" s="189" t="s">
        <v>462</v>
      </c>
      <c r="G149" s="190" t="s">
        <v>161</v>
      </c>
      <c r="H149" s="191">
        <v>0.1</v>
      </c>
      <c r="I149" s="192"/>
      <c r="J149" s="193">
        <f>ROUND(I149*H149,2)</f>
        <v>0</v>
      </c>
      <c r="K149" s="194"/>
      <c r="L149" s="39"/>
      <c r="M149" s="195" t="s">
        <v>0</v>
      </c>
      <c r="N149" s="196" t="s">
        <v>36</v>
      </c>
      <c r="O149" s="71"/>
      <c r="P149" s="197">
        <f>O149*H149</f>
        <v>0</v>
      </c>
      <c r="Q149" s="197">
        <v>0</v>
      </c>
      <c r="R149" s="197">
        <f>Q149*H149</f>
        <v>0</v>
      </c>
      <c r="S149" s="197">
        <v>0</v>
      </c>
      <c r="T149" s="198">
        <f>S149*H149</f>
        <v>0</v>
      </c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R149" s="199" t="s">
        <v>139</v>
      </c>
      <c r="AT149" s="199" t="s">
        <v>135</v>
      </c>
      <c r="AU149" s="199" t="s">
        <v>81</v>
      </c>
      <c r="AY149" s="17" t="s">
        <v>132</v>
      </c>
      <c r="BE149" s="200">
        <f>IF(N149="základní",J149,0)</f>
        <v>0</v>
      </c>
      <c r="BF149" s="200">
        <f>IF(N149="snížená",J149,0)</f>
        <v>0</v>
      </c>
      <c r="BG149" s="200">
        <f>IF(N149="zákl. přenesená",J149,0)</f>
        <v>0</v>
      </c>
      <c r="BH149" s="200">
        <f>IF(N149="sníž. přenesená",J149,0)</f>
        <v>0</v>
      </c>
      <c r="BI149" s="200">
        <f>IF(N149="nulová",J149,0)</f>
        <v>0</v>
      </c>
      <c r="BJ149" s="17" t="s">
        <v>79</v>
      </c>
      <c r="BK149" s="200">
        <f>ROUND(I149*H149,2)</f>
        <v>0</v>
      </c>
      <c r="BL149" s="17" t="s">
        <v>139</v>
      </c>
      <c r="BM149" s="199" t="s">
        <v>622</v>
      </c>
    </row>
    <row r="150" spans="1:65" s="2" customFormat="1" ht="33" customHeight="1">
      <c r="A150" s="34"/>
      <c r="B150" s="35"/>
      <c r="C150" s="187" t="s">
        <v>133</v>
      </c>
      <c r="D150" s="187" t="s">
        <v>135</v>
      </c>
      <c r="E150" s="188" t="s">
        <v>163</v>
      </c>
      <c r="F150" s="189" t="s">
        <v>164</v>
      </c>
      <c r="G150" s="190" t="s">
        <v>161</v>
      </c>
      <c r="H150" s="191">
        <v>0.2</v>
      </c>
      <c r="I150" s="192"/>
      <c r="J150" s="193">
        <f>ROUND(I150*H150,2)</f>
        <v>0</v>
      </c>
      <c r="K150" s="194"/>
      <c r="L150" s="39"/>
      <c r="M150" s="195" t="s">
        <v>0</v>
      </c>
      <c r="N150" s="196" t="s">
        <v>36</v>
      </c>
      <c r="O150" s="71"/>
      <c r="P150" s="197">
        <f>O150*H150</f>
        <v>0</v>
      </c>
      <c r="Q150" s="197">
        <v>0</v>
      </c>
      <c r="R150" s="197">
        <f>Q150*H150</f>
        <v>0</v>
      </c>
      <c r="S150" s="197">
        <v>0</v>
      </c>
      <c r="T150" s="198">
        <f>S150*H150</f>
        <v>0</v>
      </c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R150" s="199" t="s">
        <v>139</v>
      </c>
      <c r="AT150" s="199" t="s">
        <v>135</v>
      </c>
      <c r="AU150" s="199" t="s">
        <v>81</v>
      </c>
      <c r="AY150" s="17" t="s">
        <v>132</v>
      </c>
      <c r="BE150" s="200">
        <f>IF(N150="základní",J150,0)</f>
        <v>0</v>
      </c>
      <c r="BF150" s="200">
        <f>IF(N150="snížená",J150,0)</f>
        <v>0</v>
      </c>
      <c r="BG150" s="200">
        <f>IF(N150="zákl. přenesená",J150,0)</f>
        <v>0</v>
      </c>
      <c r="BH150" s="200">
        <f>IF(N150="sníž. přenesená",J150,0)</f>
        <v>0</v>
      </c>
      <c r="BI150" s="200">
        <f>IF(N150="nulová",J150,0)</f>
        <v>0</v>
      </c>
      <c r="BJ150" s="17" t="s">
        <v>79</v>
      </c>
      <c r="BK150" s="200">
        <f>ROUND(I150*H150,2)</f>
        <v>0</v>
      </c>
      <c r="BL150" s="17" t="s">
        <v>139</v>
      </c>
      <c r="BM150" s="199" t="s">
        <v>623</v>
      </c>
    </row>
    <row r="151" spans="2:51" s="14" customFormat="1" ht="11.25">
      <c r="B151" s="212"/>
      <c r="C151" s="213"/>
      <c r="D151" s="203" t="s">
        <v>147</v>
      </c>
      <c r="E151" s="213"/>
      <c r="F151" s="215" t="s">
        <v>624</v>
      </c>
      <c r="G151" s="213"/>
      <c r="H151" s="216">
        <v>0.2</v>
      </c>
      <c r="I151" s="217"/>
      <c r="J151" s="213"/>
      <c r="K151" s="213"/>
      <c r="L151" s="218"/>
      <c r="M151" s="219"/>
      <c r="N151" s="220"/>
      <c r="O151" s="220"/>
      <c r="P151" s="220"/>
      <c r="Q151" s="220"/>
      <c r="R151" s="220"/>
      <c r="S151" s="220"/>
      <c r="T151" s="221"/>
      <c r="AT151" s="222" t="s">
        <v>147</v>
      </c>
      <c r="AU151" s="222" t="s">
        <v>81</v>
      </c>
      <c r="AV151" s="14" t="s">
        <v>81</v>
      </c>
      <c r="AW151" s="14" t="s">
        <v>3</v>
      </c>
      <c r="AX151" s="14" t="s">
        <v>79</v>
      </c>
      <c r="AY151" s="222" t="s">
        <v>132</v>
      </c>
    </row>
    <row r="152" spans="1:65" s="2" customFormat="1" ht="24.2" customHeight="1">
      <c r="A152" s="34"/>
      <c r="B152" s="35"/>
      <c r="C152" s="187" t="s">
        <v>175</v>
      </c>
      <c r="D152" s="187" t="s">
        <v>135</v>
      </c>
      <c r="E152" s="188" t="s">
        <v>168</v>
      </c>
      <c r="F152" s="189" t="s">
        <v>169</v>
      </c>
      <c r="G152" s="190" t="s">
        <v>161</v>
      </c>
      <c r="H152" s="191">
        <v>0.1</v>
      </c>
      <c r="I152" s="192"/>
      <c r="J152" s="193">
        <f>ROUND(I152*H152,2)</f>
        <v>0</v>
      </c>
      <c r="K152" s="194"/>
      <c r="L152" s="39"/>
      <c r="M152" s="195" t="s">
        <v>0</v>
      </c>
      <c r="N152" s="196" t="s">
        <v>36</v>
      </c>
      <c r="O152" s="71"/>
      <c r="P152" s="197">
        <f>O152*H152</f>
        <v>0</v>
      </c>
      <c r="Q152" s="197">
        <v>0</v>
      </c>
      <c r="R152" s="197">
        <f>Q152*H152</f>
        <v>0</v>
      </c>
      <c r="S152" s="197">
        <v>0</v>
      </c>
      <c r="T152" s="198">
        <f>S152*H152</f>
        <v>0</v>
      </c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R152" s="199" t="s">
        <v>139</v>
      </c>
      <c r="AT152" s="199" t="s">
        <v>135</v>
      </c>
      <c r="AU152" s="199" t="s">
        <v>81</v>
      </c>
      <c r="AY152" s="17" t="s">
        <v>132</v>
      </c>
      <c r="BE152" s="200">
        <f>IF(N152="základní",J152,0)</f>
        <v>0</v>
      </c>
      <c r="BF152" s="200">
        <f>IF(N152="snížená",J152,0)</f>
        <v>0</v>
      </c>
      <c r="BG152" s="200">
        <f>IF(N152="zákl. přenesená",J152,0)</f>
        <v>0</v>
      </c>
      <c r="BH152" s="200">
        <f>IF(N152="sníž. přenesená",J152,0)</f>
        <v>0</v>
      </c>
      <c r="BI152" s="200">
        <f>IF(N152="nulová",J152,0)</f>
        <v>0</v>
      </c>
      <c r="BJ152" s="17" t="s">
        <v>79</v>
      </c>
      <c r="BK152" s="200">
        <f>ROUND(I152*H152,2)</f>
        <v>0</v>
      </c>
      <c r="BL152" s="17" t="s">
        <v>139</v>
      </c>
      <c r="BM152" s="199" t="s">
        <v>625</v>
      </c>
    </row>
    <row r="153" spans="1:65" s="2" customFormat="1" ht="24.2" customHeight="1">
      <c r="A153" s="34"/>
      <c r="B153" s="35"/>
      <c r="C153" s="187" t="s">
        <v>181</v>
      </c>
      <c r="D153" s="187" t="s">
        <v>135</v>
      </c>
      <c r="E153" s="188" t="s">
        <v>171</v>
      </c>
      <c r="F153" s="189" t="s">
        <v>172</v>
      </c>
      <c r="G153" s="190" t="s">
        <v>161</v>
      </c>
      <c r="H153" s="191">
        <v>1.9</v>
      </c>
      <c r="I153" s="192"/>
      <c r="J153" s="193">
        <f>ROUND(I153*H153,2)</f>
        <v>0</v>
      </c>
      <c r="K153" s="194"/>
      <c r="L153" s="39"/>
      <c r="M153" s="195" t="s">
        <v>0</v>
      </c>
      <c r="N153" s="196" t="s">
        <v>36</v>
      </c>
      <c r="O153" s="71"/>
      <c r="P153" s="197">
        <f>O153*H153</f>
        <v>0</v>
      </c>
      <c r="Q153" s="197">
        <v>0</v>
      </c>
      <c r="R153" s="197">
        <f>Q153*H153</f>
        <v>0</v>
      </c>
      <c r="S153" s="197">
        <v>0</v>
      </c>
      <c r="T153" s="198">
        <f>S153*H153</f>
        <v>0</v>
      </c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R153" s="199" t="s">
        <v>139</v>
      </c>
      <c r="AT153" s="199" t="s">
        <v>135</v>
      </c>
      <c r="AU153" s="199" t="s">
        <v>81</v>
      </c>
      <c r="AY153" s="17" t="s">
        <v>132</v>
      </c>
      <c r="BE153" s="200">
        <f>IF(N153="základní",J153,0)</f>
        <v>0</v>
      </c>
      <c r="BF153" s="200">
        <f>IF(N153="snížená",J153,0)</f>
        <v>0</v>
      </c>
      <c r="BG153" s="200">
        <f>IF(N153="zákl. přenesená",J153,0)</f>
        <v>0</v>
      </c>
      <c r="BH153" s="200">
        <f>IF(N153="sníž. přenesená",J153,0)</f>
        <v>0</v>
      </c>
      <c r="BI153" s="200">
        <f>IF(N153="nulová",J153,0)</f>
        <v>0</v>
      </c>
      <c r="BJ153" s="17" t="s">
        <v>79</v>
      </c>
      <c r="BK153" s="200">
        <f>ROUND(I153*H153,2)</f>
        <v>0</v>
      </c>
      <c r="BL153" s="17" t="s">
        <v>139</v>
      </c>
      <c r="BM153" s="199" t="s">
        <v>626</v>
      </c>
    </row>
    <row r="154" spans="2:51" s="14" customFormat="1" ht="11.25">
      <c r="B154" s="212"/>
      <c r="C154" s="213"/>
      <c r="D154" s="203" t="s">
        <v>147</v>
      </c>
      <c r="E154" s="213"/>
      <c r="F154" s="215" t="s">
        <v>627</v>
      </c>
      <c r="G154" s="213"/>
      <c r="H154" s="216">
        <v>1.9</v>
      </c>
      <c r="I154" s="217"/>
      <c r="J154" s="213"/>
      <c r="K154" s="213"/>
      <c r="L154" s="218"/>
      <c r="M154" s="219"/>
      <c r="N154" s="220"/>
      <c r="O154" s="220"/>
      <c r="P154" s="220"/>
      <c r="Q154" s="220"/>
      <c r="R154" s="220"/>
      <c r="S154" s="220"/>
      <c r="T154" s="221"/>
      <c r="AT154" s="222" t="s">
        <v>147</v>
      </c>
      <c r="AU154" s="222" t="s">
        <v>81</v>
      </c>
      <c r="AV154" s="14" t="s">
        <v>81</v>
      </c>
      <c r="AW154" s="14" t="s">
        <v>3</v>
      </c>
      <c r="AX154" s="14" t="s">
        <v>79</v>
      </c>
      <c r="AY154" s="222" t="s">
        <v>132</v>
      </c>
    </row>
    <row r="155" spans="1:65" s="2" customFormat="1" ht="33" customHeight="1">
      <c r="A155" s="34"/>
      <c r="B155" s="35"/>
      <c r="C155" s="187" t="s">
        <v>141</v>
      </c>
      <c r="D155" s="187" t="s">
        <v>135</v>
      </c>
      <c r="E155" s="188" t="s">
        <v>176</v>
      </c>
      <c r="F155" s="189" t="s">
        <v>177</v>
      </c>
      <c r="G155" s="190" t="s">
        <v>161</v>
      </c>
      <c r="H155" s="191">
        <v>0.1</v>
      </c>
      <c r="I155" s="192"/>
      <c r="J155" s="193">
        <f>ROUND(I155*H155,2)</f>
        <v>0</v>
      </c>
      <c r="K155" s="194"/>
      <c r="L155" s="39"/>
      <c r="M155" s="195" t="s">
        <v>0</v>
      </c>
      <c r="N155" s="196" t="s">
        <v>36</v>
      </c>
      <c r="O155" s="71"/>
      <c r="P155" s="197">
        <f>O155*H155</f>
        <v>0</v>
      </c>
      <c r="Q155" s="197">
        <v>0</v>
      </c>
      <c r="R155" s="197">
        <f>Q155*H155</f>
        <v>0</v>
      </c>
      <c r="S155" s="197">
        <v>0</v>
      </c>
      <c r="T155" s="198">
        <f>S155*H155</f>
        <v>0</v>
      </c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R155" s="199" t="s">
        <v>139</v>
      </c>
      <c r="AT155" s="199" t="s">
        <v>135</v>
      </c>
      <c r="AU155" s="199" t="s">
        <v>81</v>
      </c>
      <c r="AY155" s="17" t="s">
        <v>132</v>
      </c>
      <c r="BE155" s="200">
        <f>IF(N155="základní",J155,0)</f>
        <v>0</v>
      </c>
      <c r="BF155" s="200">
        <f>IF(N155="snížená",J155,0)</f>
        <v>0</v>
      </c>
      <c r="BG155" s="200">
        <f>IF(N155="zákl. přenesená",J155,0)</f>
        <v>0</v>
      </c>
      <c r="BH155" s="200">
        <f>IF(N155="sníž. přenesená",J155,0)</f>
        <v>0</v>
      </c>
      <c r="BI155" s="200">
        <f>IF(N155="nulová",J155,0)</f>
        <v>0</v>
      </c>
      <c r="BJ155" s="17" t="s">
        <v>79</v>
      </c>
      <c r="BK155" s="200">
        <f>ROUND(I155*H155,2)</f>
        <v>0</v>
      </c>
      <c r="BL155" s="17" t="s">
        <v>139</v>
      </c>
      <c r="BM155" s="199" t="s">
        <v>628</v>
      </c>
    </row>
    <row r="156" spans="2:63" s="12" customFormat="1" ht="22.9" customHeight="1">
      <c r="B156" s="171"/>
      <c r="C156" s="172"/>
      <c r="D156" s="173" t="s">
        <v>70</v>
      </c>
      <c r="E156" s="185" t="s">
        <v>179</v>
      </c>
      <c r="F156" s="185" t="s">
        <v>180</v>
      </c>
      <c r="G156" s="172"/>
      <c r="H156" s="172"/>
      <c r="I156" s="175"/>
      <c r="J156" s="186">
        <f>BK156</f>
        <v>0</v>
      </c>
      <c r="K156" s="172"/>
      <c r="L156" s="177"/>
      <c r="M156" s="178"/>
      <c r="N156" s="179"/>
      <c r="O156" s="179"/>
      <c r="P156" s="180">
        <f>SUM(P157:P158)</f>
        <v>0</v>
      </c>
      <c r="Q156" s="179"/>
      <c r="R156" s="180">
        <f>SUM(R157:R158)</f>
        <v>0</v>
      </c>
      <c r="S156" s="179"/>
      <c r="T156" s="181">
        <f>SUM(T157:T158)</f>
        <v>0</v>
      </c>
      <c r="AR156" s="182" t="s">
        <v>79</v>
      </c>
      <c r="AT156" s="183" t="s">
        <v>70</v>
      </c>
      <c r="AU156" s="183" t="s">
        <v>79</v>
      </c>
      <c r="AY156" s="182" t="s">
        <v>132</v>
      </c>
      <c r="BK156" s="184">
        <f>SUM(BK157:BK158)</f>
        <v>0</v>
      </c>
    </row>
    <row r="157" spans="1:65" s="2" customFormat="1" ht="21.75" customHeight="1">
      <c r="A157" s="34"/>
      <c r="B157" s="35"/>
      <c r="C157" s="187" t="s">
        <v>192</v>
      </c>
      <c r="D157" s="187" t="s">
        <v>135</v>
      </c>
      <c r="E157" s="188" t="s">
        <v>470</v>
      </c>
      <c r="F157" s="189" t="s">
        <v>471</v>
      </c>
      <c r="G157" s="190" t="s">
        <v>161</v>
      </c>
      <c r="H157" s="191">
        <v>0.075</v>
      </c>
      <c r="I157" s="192"/>
      <c r="J157" s="193">
        <f>ROUND(I157*H157,2)</f>
        <v>0</v>
      </c>
      <c r="K157" s="194"/>
      <c r="L157" s="39"/>
      <c r="M157" s="195" t="s">
        <v>0</v>
      </c>
      <c r="N157" s="196" t="s">
        <v>36</v>
      </c>
      <c r="O157" s="71"/>
      <c r="P157" s="197">
        <f>O157*H157</f>
        <v>0</v>
      </c>
      <c r="Q157" s="197">
        <v>0</v>
      </c>
      <c r="R157" s="197">
        <f>Q157*H157</f>
        <v>0</v>
      </c>
      <c r="S157" s="197">
        <v>0</v>
      </c>
      <c r="T157" s="198">
        <f>S157*H157</f>
        <v>0</v>
      </c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R157" s="199" t="s">
        <v>139</v>
      </c>
      <c r="AT157" s="199" t="s">
        <v>135</v>
      </c>
      <c r="AU157" s="199" t="s">
        <v>81</v>
      </c>
      <c r="AY157" s="17" t="s">
        <v>132</v>
      </c>
      <c r="BE157" s="200">
        <f>IF(N157="základní",J157,0)</f>
        <v>0</v>
      </c>
      <c r="BF157" s="200">
        <f>IF(N157="snížená",J157,0)</f>
        <v>0</v>
      </c>
      <c r="BG157" s="200">
        <f>IF(N157="zákl. přenesená",J157,0)</f>
        <v>0</v>
      </c>
      <c r="BH157" s="200">
        <f>IF(N157="sníž. přenesená",J157,0)</f>
        <v>0</v>
      </c>
      <c r="BI157" s="200">
        <f>IF(N157="nulová",J157,0)</f>
        <v>0</v>
      </c>
      <c r="BJ157" s="17" t="s">
        <v>79</v>
      </c>
      <c r="BK157" s="200">
        <f>ROUND(I157*H157,2)</f>
        <v>0</v>
      </c>
      <c r="BL157" s="17" t="s">
        <v>139</v>
      </c>
      <c r="BM157" s="199" t="s">
        <v>629</v>
      </c>
    </row>
    <row r="158" spans="1:65" s="2" customFormat="1" ht="24.2" customHeight="1">
      <c r="A158" s="34"/>
      <c r="B158" s="35"/>
      <c r="C158" s="187" t="s">
        <v>198</v>
      </c>
      <c r="D158" s="187" t="s">
        <v>135</v>
      </c>
      <c r="E158" s="188" t="s">
        <v>185</v>
      </c>
      <c r="F158" s="189" t="s">
        <v>186</v>
      </c>
      <c r="G158" s="190" t="s">
        <v>161</v>
      </c>
      <c r="H158" s="191">
        <v>0.075</v>
      </c>
      <c r="I158" s="192"/>
      <c r="J158" s="193">
        <f>ROUND(I158*H158,2)</f>
        <v>0</v>
      </c>
      <c r="K158" s="194"/>
      <c r="L158" s="39"/>
      <c r="M158" s="195" t="s">
        <v>0</v>
      </c>
      <c r="N158" s="196" t="s">
        <v>36</v>
      </c>
      <c r="O158" s="71"/>
      <c r="P158" s="197">
        <f>O158*H158</f>
        <v>0</v>
      </c>
      <c r="Q158" s="197">
        <v>0</v>
      </c>
      <c r="R158" s="197">
        <f>Q158*H158</f>
        <v>0</v>
      </c>
      <c r="S158" s="197">
        <v>0</v>
      </c>
      <c r="T158" s="198">
        <f>S158*H158</f>
        <v>0</v>
      </c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R158" s="199" t="s">
        <v>139</v>
      </c>
      <c r="AT158" s="199" t="s">
        <v>135</v>
      </c>
      <c r="AU158" s="199" t="s">
        <v>81</v>
      </c>
      <c r="AY158" s="17" t="s">
        <v>132</v>
      </c>
      <c r="BE158" s="200">
        <f>IF(N158="základní",J158,0)</f>
        <v>0</v>
      </c>
      <c r="BF158" s="200">
        <f>IF(N158="snížená",J158,0)</f>
        <v>0</v>
      </c>
      <c r="BG158" s="200">
        <f>IF(N158="zákl. přenesená",J158,0)</f>
        <v>0</v>
      </c>
      <c r="BH158" s="200">
        <f>IF(N158="sníž. přenesená",J158,0)</f>
        <v>0</v>
      </c>
      <c r="BI158" s="200">
        <f>IF(N158="nulová",J158,0)</f>
        <v>0</v>
      </c>
      <c r="BJ158" s="17" t="s">
        <v>79</v>
      </c>
      <c r="BK158" s="200">
        <f>ROUND(I158*H158,2)</f>
        <v>0</v>
      </c>
      <c r="BL158" s="17" t="s">
        <v>139</v>
      </c>
      <c r="BM158" s="199" t="s">
        <v>630</v>
      </c>
    </row>
    <row r="159" spans="2:63" s="12" customFormat="1" ht="25.9" customHeight="1">
      <c r="B159" s="171"/>
      <c r="C159" s="172"/>
      <c r="D159" s="173" t="s">
        <v>70</v>
      </c>
      <c r="E159" s="174" t="s">
        <v>188</v>
      </c>
      <c r="F159" s="174" t="s">
        <v>189</v>
      </c>
      <c r="G159" s="172"/>
      <c r="H159" s="172"/>
      <c r="I159" s="175"/>
      <c r="J159" s="176">
        <f>BK159</f>
        <v>0</v>
      </c>
      <c r="K159" s="172"/>
      <c r="L159" s="177"/>
      <c r="M159" s="178"/>
      <c r="N159" s="179"/>
      <c r="O159" s="179"/>
      <c r="P159" s="180">
        <f>P160+P185+P191+P197+P213+P247</f>
        <v>0</v>
      </c>
      <c r="Q159" s="179"/>
      <c r="R159" s="180">
        <f>R160+R185+R191+R197+R213+R247</f>
        <v>0.25996712</v>
      </c>
      <c r="S159" s="179"/>
      <c r="T159" s="181">
        <f>T160+T185+T191+T197+T213+T247</f>
        <v>0.09987362000000001</v>
      </c>
      <c r="AR159" s="182" t="s">
        <v>81</v>
      </c>
      <c r="AT159" s="183" t="s">
        <v>70</v>
      </c>
      <c r="AU159" s="183" t="s">
        <v>71</v>
      </c>
      <c r="AY159" s="182" t="s">
        <v>132</v>
      </c>
      <c r="BK159" s="184">
        <f>BK160+BK185+BK191+BK197+BK213+BK247</f>
        <v>0</v>
      </c>
    </row>
    <row r="160" spans="2:63" s="12" customFormat="1" ht="22.9" customHeight="1">
      <c r="B160" s="171"/>
      <c r="C160" s="172"/>
      <c r="D160" s="173" t="s">
        <v>70</v>
      </c>
      <c r="E160" s="185" t="s">
        <v>190</v>
      </c>
      <c r="F160" s="185" t="s">
        <v>191</v>
      </c>
      <c r="G160" s="172"/>
      <c r="H160" s="172"/>
      <c r="I160" s="175"/>
      <c r="J160" s="186">
        <f>BK160</f>
        <v>0</v>
      </c>
      <c r="K160" s="172"/>
      <c r="L160" s="177"/>
      <c r="M160" s="178"/>
      <c r="N160" s="179"/>
      <c r="O160" s="179"/>
      <c r="P160" s="180">
        <f>SUM(P161:P184)</f>
        <v>0</v>
      </c>
      <c r="Q160" s="179"/>
      <c r="R160" s="180">
        <f>SUM(R161:R184)</f>
        <v>0.01657</v>
      </c>
      <c r="S160" s="179"/>
      <c r="T160" s="181">
        <f>SUM(T161:T184)</f>
        <v>0.07028000000000001</v>
      </c>
      <c r="AR160" s="182" t="s">
        <v>81</v>
      </c>
      <c r="AT160" s="183" t="s">
        <v>70</v>
      </c>
      <c r="AU160" s="183" t="s">
        <v>79</v>
      </c>
      <c r="AY160" s="182" t="s">
        <v>132</v>
      </c>
      <c r="BK160" s="184">
        <f>SUM(BK161:BK184)</f>
        <v>0</v>
      </c>
    </row>
    <row r="161" spans="1:65" s="2" customFormat="1" ht="16.5" customHeight="1">
      <c r="A161" s="34"/>
      <c r="B161" s="35"/>
      <c r="C161" s="187" t="s">
        <v>7</v>
      </c>
      <c r="D161" s="187" t="s">
        <v>135</v>
      </c>
      <c r="E161" s="188" t="s">
        <v>571</v>
      </c>
      <c r="F161" s="189" t="s">
        <v>572</v>
      </c>
      <c r="G161" s="190" t="s">
        <v>195</v>
      </c>
      <c r="H161" s="191">
        <v>1</v>
      </c>
      <c r="I161" s="192"/>
      <c r="J161" s="193">
        <f aca="true" t="shared" si="0" ref="J161:J166">ROUND(I161*H161,2)</f>
        <v>0</v>
      </c>
      <c r="K161" s="194"/>
      <c r="L161" s="39"/>
      <c r="M161" s="195" t="s">
        <v>0</v>
      </c>
      <c r="N161" s="196" t="s">
        <v>36</v>
      </c>
      <c r="O161" s="71"/>
      <c r="P161" s="197">
        <f aca="true" t="shared" si="1" ref="P161:P166">O161*H161</f>
        <v>0</v>
      </c>
      <c r="Q161" s="197">
        <v>0</v>
      </c>
      <c r="R161" s="197">
        <f aca="true" t="shared" si="2" ref="R161:R166">Q161*H161</f>
        <v>0</v>
      </c>
      <c r="S161" s="197">
        <v>0.067</v>
      </c>
      <c r="T161" s="198">
        <f aca="true" t="shared" si="3" ref="T161:T166">S161*H161</f>
        <v>0.067</v>
      </c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R161" s="199" t="s">
        <v>196</v>
      </c>
      <c r="AT161" s="199" t="s">
        <v>135</v>
      </c>
      <c r="AU161" s="199" t="s">
        <v>81</v>
      </c>
      <c r="AY161" s="17" t="s">
        <v>132</v>
      </c>
      <c r="BE161" s="200">
        <f aca="true" t="shared" si="4" ref="BE161:BE166">IF(N161="základní",J161,0)</f>
        <v>0</v>
      </c>
      <c r="BF161" s="200">
        <f aca="true" t="shared" si="5" ref="BF161:BF166">IF(N161="snížená",J161,0)</f>
        <v>0</v>
      </c>
      <c r="BG161" s="200">
        <f aca="true" t="shared" si="6" ref="BG161:BG166">IF(N161="zákl. přenesená",J161,0)</f>
        <v>0</v>
      </c>
      <c r="BH161" s="200">
        <f aca="true" t="shared" si="7" ref="BH161:BH166">IF(N161="sníž. přenesená",J161,0)</f>
        <v>0</v>
      </c>
      <c r="BI161" s="200">
        <f aca="true" t="shared" si="8" ref="BI161:BI166">IF(N161="nulová",J161,0)</f>
        <v>0</v>
      </c>
      <c r="BJ161" s="17" t="s">
        <v>79</v>
      </c>
      <c r="BK161" s="200">
        <f aca="true" t="shared" si="9" ref="BK161:BK166">ROUND(I161*H161,2)</f>
        <v>0</v>
      </c>
      <c r="BL161" s="17" t="s">
        <v>196</v>
      </c>
      <c r="BM161" s="199" t="s">
        <v>631</v>
      </c>
    </row>
    <row r="162" spans="1:65" s="2" customFormat="1" ht="16.5" customHeight="1">
      <c r="A162" s="34"/>
      <c r="B162" s="35"/>
      <c r="C162" s="187" t="s">
        <v>207</v>
      </c>
      <c r="D162" s="187" t="s">
        <v>135</v>
      </c>
      <c r="E162" s="188" t="s">
        <v>193</v>
      </c>
      <c r="F162" s="189" t="s">
        <v>194</v>
      </c>
      <c r="G162" s="190" t="s">
        <v>195</v>
      </c>
      <c r="H162" s="191">
        <v>1</v>
      </c>
      <c r="I162" s="192"/>
      <c r="J162" s="193">
        <f t="shared" si="0"/>
        <v>0</v>
      </c>
      <c r="K162" s="194"/>
      <c r="L162" s="39"/>
      <c r="M162" s="195" t="s">
        <v>0</v>
      </c>
      <c r="N162" s="196" t="s">
        <v>36</v>
      </c>
      <c r="O162" s="71"/>
      <c r="P162" s="197">
        <f t="shared" si="1"/>
        <v>0</v>
      </c>
      <c r="Q162" s="197">
        <v>0.00212</v>
      </c>
      <c r="R162" s="197">
        <f t="shared" si="2"/>
        <v>0.00212</v>
      </c>
      <c r="S162" s="197">
        <v>0</v>
      </c>
      <c r="T162" s="198">
        <f t="shared" si="3"/>
        <v>0</v>
      </c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R162" s="199" t="s">
        <v>196</v>
      </c>
      <c r="AT162" s="199" t="s">
        <v>135</v>
      </c>
      <c r="AU162" s="199" t="s">
        <v>81</v>
      </c>
      <c r="AY162" s="17" t="s">
        <v>132</v>
      </c>
      <c r="BE162" s="200">
        <f t="shared" si="4"/>
        <v>0</v>
      </c>
      <c r="BF162" s="200">
        <f t="shared" si="5"/>
        <v>0</v>
      </c>
      <c r="BG162" s="200">
        <f t="shared" si="6"/>
        <v>0</v>
      </c>
      <c r="BH162" s="200">
        <f t="shared" si="7"/>
        <v>0</v>
      </c>
      <c r="BI162" s="200">
        <f t="shared" si="8"/>
        <v>0</v>
      </c>
      <c r="BJ162" s="17" t="s">
        <v>79</v>
      </c>
      <c r="BK162" s="200">
        <f t="shared" si="9"/>
        <v>0</v>
      </c>
      <c r="BL162" s="17" t="s">
        <v>196</v>
      </c>
      <c r="BM162" s="199" t="s">
        <v>632</v>
      </c>
    </row>
    <row r="163" spans="1:65" s="2" customFormat="1" ht="16.5" customHeight="1">
      <c r="A163" s="34"/>
      <c r="B163" s="35"/>
      <c r="C163" s="234" t="s">
        <v>211</v>
      </c>
      <c r="D163" s="234" t="s">
        <v>199</v>
      </c>
      <c r="E163" s="235" t="s">
        <v>200</v>
      </c>
      <c r="F163" s="236" t="s">
        <v>201</v>
      </c>
      <c r="G163" s="237" t="s">
        <v>138</v>
      </c>
      <c r="H163" s="238">
        <v>1</v>
      </c>
      <c r="I163" s="239"/>
      <c r="J163" s="240">
        <f t="shared" si="0"/>
        <v>0</v>
      </c>
      <c r="K163" s="241"/>
      <c r="L163" s="242"/>
      <c r="M163" s="243" t="s">
        <v>0</v>
      </c>
      <c r="N163" s="244" t="s">
        <v>36</v>
      </c>
      <c r="O163" s="71"/>
      <c r="P163" s="197">
        <f t="shared" si="1"/>
        <v>0</v>
      </c>
      <c r="Q163" s="197">
        <v>0.008</v>
      </c>
      <c r="R163" s="197">
        <f t="shared" si="2"/>
        <v>0.008</v>
      </c>
      <c r="S163" s="197">
        <v>0</v>
      </c>
      <c r="T163" s="198">
        <f t="shared" si="3"/>
        <v>0</v>
      </c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R163" s="199" t="s">
        <v>202</v>
      </c>
      <c r="AT163" s="199" t="s">
        <v>199</v>
      </c>
      <c r="AU163" s="199" t="s">
        <v>81</v>
      </c>
      <c r="AY163" s="17" t="s">
        <v>132</v>
      </c>
      <c r="BE163" s="200">
        <f t="shared" si="4"/>
        <v>0</v>
      </c>
      <c r="BF163" s="200">
        <f t="shared" si="5"/>
        <v>0</v>
      </c>
      <c r="BG163" s="200">
        <f t="shared" si="6"/>
        <v>0</v>
      </c>
      <c r="BH163" s="200">
        <f t="shared" si="7"/>
        <v>0</v>
      </c>
      <c r="BI163" s="200">
        <f t="shared" si="8"/>
        <v>0</v>
      </c>
      <c r="BJ163" s="17" t="s">
        <v>79</v>
      </c>
      <c r="BK163" s="200">
        <f t="shared" si="9"/>
        <v>0</v>
      </c>
      <c r="BL163" s="17" t="s">
        <v>196</v>
      </c>
      <c r="BM163" s="199" t="s">
        <v>633</v>
      </c>
    </row>
    <row r="164" spans="1:65" s="2" customFormat="1" ht="21.75" customHeight="1">
      <c r="A164" s="34"/>
      <c r="B164" s="35"/>
      <c r="C164" s="187" t="s">
        <v>216</v>
      </c>
      <c r="D164" s="187" t="s">
        <v>135</v>
      </c>
      <c r="E164" s="188" t="s">
        <v>204</v>
      </c>
      <c r="F164" s="189" t="s">
        <v>205</v>
      </c>
      <c r="G164" s="190" t="s">
        <v>195</v>
      </c>
      <c r="H164" s="191">
        <v>1</v>
      </c>
      <c r="I164" s="192"/>
      <c r="J164" s="193">
        <f t="shared" si="0"/>
        <v>0</v>
      </c>
      <c r="K164" s="194"/>
      <c r="L164" s="39"/>
      <c r="M164" s="195" t="s">
        <v>0</v>
      </c>
      <c r="N164" s="196" t="s">
        <v>36</v>
      </c>
      <c r="O164" s="71"/>
      <c r="P164" s="197">
        <f t="shared" si="1"/>
        <v>0</v>
      </c>
      <c r="Q164" s="197">
        <v>9E-05</v>
      </c>
      <c r="R164" s="197">
        <f t="shared" si="2"/>
        <v>9E-05</v>
      </c>
      <c r="S164" s="197">
        <v>0</v>
      </c>
      <c r="T164" s="198">
        <f t="shared" si="3"/>
        <v>0</v>
      </c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R164" s="199" t="s">
        <v>196</v>
      </c>
      <c r="AT164" s="199" t="s">
        <v>135</v>
      </c>
      <c r="AU164" s="199" t="s">
        <v>81</v>
      </c>
      <c r="AY164" s="17" t="s">
        <v>132</v>
      </c>
      <c r="BE164" s="200">
        <f t="shared" si="4"/>
        <v>0</v>
      </c>
      <c r="BF164" s="200">
        <f t="shared" si="5"/>
        <v>0</v>
      </c>
      <c r="BG164" s="200">
        <f t="shared" si="6"/>
        <v>0</v>
      </c>
      <c r="BH164" s="200">
        <f t="shared" si="7"/>
        <v>0</v>
      </c>
      <c r="BI164" s="200">
        <f t="shared" si="8"/>
        <v>0</v>
      </c>
      <c r="BJ164" s="17" t="s">
        <v>79</v>
      </c>
      <c r="BK164" s="200">
        <f t="shared" si="9"/>
        <v>0</v>
      </c>
      <c r="BL164" s="17" t="s">
        <v>196</v>
      </c>
      <c r="BM164" s="199" t="s">
        <v>634</v>
      </c>
    </row>
    <row r="165" spans="1:65" s="2" customFormat="1" ht="16.5" customHeight="1">
      <c r="A165" s="34"/>
      <c r="B165" s="35"/>
      <c r="C165" s="234" t="s">
        <v>196</v>
      </c>
      <c r="D165" s="234" t="s">
        <v>199</v>
      </c>
      <c r="E165" s="235" t="s">
        <v>208</v>
      </c>
      <c r="F165" s="236" t="s">
        <v>209</v>
      </c>
      <c r="G165" s="237" t="s">
        <v>138</v>
      </c>
      <c r="H165" s="238">
        <v>1</v>
      </c>
      <c r="I165" s="239"/>
      <c r="J165" s="240">
        <f t="shared" si="0"/>
        <v>0</v>
      </c>
      <c r="K165" s="241"/>
      <c r="L165" s="242"/>
      <c r="M165" s="243" t="s">
        <v>0</v>
      </c>
      <c r="N165" s="244" t="s">
        <v>36</v>
      </c>
      <c r="O165" s="71"/>
      <c r="P165" s="197">
        <f t="shared" si="1"/>
        <v>0</v>
      </c>
      <c r="Q165" s="197">
        <v>0.00015</v>
      </c>
      <c r="R165" s="197">
        <f t="shared" si="2"/>
        <v>0.00015</v>
      </c>
      <c r="S165" s="197">
        <v>0</v>
      </c>
      <c r="T165" s="198">
        <f t="shared" si="3"/>
        <v>0</v>
      </c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R165" s="199" t="s">
        <v>202</v>
      </c>
      <c r="AT165" s="199" t="s">
        <v>199</v>
      </c>
      <c r="AU165" s="199" t="s">
        <v>81</v>
      </c>
      <c r="AY165" s="17" t="s">
        <v>132</v>
      </c>
      <c r="BE165" s="200">
        <f t="shared" si="4"/>
        <v>0</v>
      </c>
      <c r="BF165" s="200">
        <f t="shared" si="5"/>
        <v>0</v>
      </c>
      <c r="BG165" s="200">
        <f t="shared" si="6"/>
        <v>0</v>
      </c>
      <c r="BH165" s="200">
        <f t="shared" si="7"/>
        <v>0</v>
      </c>
      <c r="BI165" s="200">
        <f t="shared" si="8"/>
        <v>0</v>
      </c>
      <c r="BJ165" s="17" t="s">
        <v>79</v>
      </c>
      <c r="BK165" s="200">
        <f t="shared" si="9"/>
        <v>0</v>
      </c>
      <c r="BL165" s="17" t="s">
        <v>196</v>
      </c>
      <c r="BM165" s="199" t="s">
        <v>635</v>
      </c>
    </row>
    <row r="166" spans="1:65" s="2" customFormat="1" ht="16.5" customHeight="1">
      <c r="A166" s="34"/>
      <c r="B166" s="35"/>
      <c r="C166" s="187" t="s">
        <v>225</v>
      </c>
      <c r="D166" s="187" t="s">
        <v>135</v>
      </c>
      <c r="E166" s="188" t="s">
        <v>212</v>
      </c>
      <c r="F166" s="189" t="s">
        <v>213</v>
      </c>
      <c r="G166" s="190" t="s">
        <v>195</v>
      </c>
      <c r="H166" s="191">
        <v>1</v>
      </c>
      <c r="I166" s="192"/>
      <c r="J166" s="193">
        <f t="shared" si="0"/>
        <v>0</v>
      </c>
      <c r="K166" s="194"/>
      <c r="L166" s="39"/>
      <c r="M166" s="195" t="s">
        <v>0</v>
      </c>
      <c r="N166" s="196" t="s">
        <v>36</v>
      </c>
      <c r="O166" s="71"/>
      <c r="P166" s="197">
        <f t="shared" si="1"/>
        <v>0</v>
      </c>
      <c r="Q166" s="197">
        <v>0</v>
      </c>
      <c r="R166" s="197">
        <f t="shared" si="2"/>
        <v>0</v>
      </c>
      <c r="S166" s="197">
        <v>0.00156</v>
      </c>
      <c r="T166" s="198">
        <f t="shared" si="3"/>
        <v>0.00156</v>
      </c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R166" s="199" t="s">
        <v>196</v>
      </c>
      <c r="AT166" s="199" t="s">
        <v>135</v>
      </c>
      <c r="AU166" s="199" t="s">
        <v>81</v>
      </c>
      <c r="AY166" s="17" t="s">
        <v>132</v>
      </c>
      <c r="BE166" s="200">
        <f t="shared" si="4"/>
        <v>0</v>
      </c>
      <c r="BF166" s="200">
        <f t="shared" si="5"/>
        <v>0</v>
      </c>
      <c r="BG166" s="200">
        <f t="shared" si="6"/>
        <v>0</v>
      </c>
      <c r="BH166" s="200">
        <f t="shared" si="7"/>
        <v>0</v>
      </c>
      <c r="BI166" s="200">
        <f t="shared" si="8"/>
        <v>0</v>
      </c>
      <c r="BJ166" s="17" t="s">
        <v>79</v>
      </c>
      <c r="BK166" s="200">
        <f t="shared" si="9"/>
        <v>0</v>
      </c>
      <c r="BL166" s="17" t="s">
        <v>196</v>
      </c>
      <c r="BM166" s="199" t="s">
        <v>636</v>
      </c>
    </row>
    <row r="167" spans="2:51" s="13" customFormat="1" ht="11.25">
      <c r="B167" s="201"/>
      <c r="C167" s="202"/>
      <c r="D167" s="203" t="s">
        <v>147</v>
      </c>
      <c r="E167" s="204" t="s">
        <v>0</v>
      </c>
      <c r="F167" s="205" t="s">
        <v>215</v>
      </c>
      <c r="G167" s="202"/>
      <c r="H167" s="204" t="s">
        <v>0</v>
      </c>
      <c r="I167" s="206"/>
      <c r="J167" s="202"/>
      <c r="K167" s="202"/>
      <c r="L167" s="207"/>
      <c r="M167" s="208"/>
      <c r="N167" s="209"/>
      <c r="O167" s="209"/>
      <c r="P167" s="209"/>
      <c r="Q167" s="209"/>
      <c r="R167" s="209"/>
      <c r="S167" s="209"/>
      <c r="T167" s="210"/>
      <c r="AT167" s="211" t="s">
        <v>147</v>
      </c>
      <c r="AU167" s="211" t="s">
        <v>81</v>
      </c>
      <c r="AV167" s="13" t="s">
        <v>79</v>
      </c>
      <c r="AW167" s="13" t="s">
        <v>29</v>
      </c>
      <c r="AX167" s="13" t="s">
        <v>71</v>
      </c>
      <c r="AY167" s="211" t="s">
        <v>132</v>
      </c>
    </row>
    <row r="168" spans="2:51" s="14" customFormat="1" ht="11.25">
      <c r="B168" s="212"/>
      <c r="C168" s="213"/>
      <c r="D168" s="203" t="s">
        <v>147</v>
      </c>
      <c r="E168" s="214" t="s">
        <v>0</v>
      </c>
      <c r="F168" s="215" t="s">
        <v>79</v>
      </c>
      <c r="G168" s="213"/>
      <c r="H168" s="216">
        <v>1</v>
      </c>
      <c r="I168" s="217"/>
      <c r="J168" s="213"/>
      <c r="K168" s="213"/>
      <c r="L168" s="218"/>
      <c r="M168" s="219"/>
      <c r="N168" s="220"/>
      <c r="O168" s="220"/>
      <c r="P168" s="220"/>
      <c r="Q168" s="220"/>
      <c r="R168" s="220"/>
      <c r="S168" s="220"/>
      <c r="T168" s="221"/>
      <c r="AT168" s="222" t="s">
        <v>147</v>
      </c>
      <c r="AU168" s="222" t="s">
        <v>81</v>
      </c>
      <c r="AV168" s="14" t="s">
        <v>81</v>
      </c>
      <c r="AW168" s="14" t="s">
        <v>29</v>
      </c>
      <c r="AX168" s="14" t="s">
        <v>79</v>
      </c>
      <c r="AY168" s="222" t="s">
        <v>132</v>
      </c>
    </row>
    <row r="169" spans="1:65" s="2" customFormat="1" ht="16.5" customHeight="1">
      <c r="A169" s="34"/>
      <c r="B169" s="35"/>
      <c r="C169" s="187" t="s">
        <v>229</v>
      </c>
      <c r="D169" s="187" t="s">
        <v>135</v>
      </c>
      <c r="E169" s="188" t="s">
        <v>217</v>
      </c>
      <c r="F169" s="189" t="s">
        <v>218</v>
      </c>
      <c r="G169" s="190" t="s">
        <v>195</v>
      </c>
      <c r="H169" s="191">
        <v>2</v>
      </c>
      <c r="I169" s="192"/>
      <c r="J169" s="193">
        <f>ROUND(I169*H169,2)</f>
        <v>0</v>
      </c>
      <c r="K169" s="194"/>
      <c r="L169" s="39"/>
      <c r="M169" s="195" t="s">
        <v>0</v>
      </c>
      <c r="N169" s="196" t="s">
        <v>36</v>
      </c>
      <c r="O169" s="71"/>
      <c r="P169" s="197">
        <f>O169*H169</f>
        <v>0</v>
      </c>
      <c r="Q169" s="197">
        <v>0</v>
      </c>
      <c r="R169" s="197">
        <f>Q169*H169</f>
        <v>0</v>
      </c>
      <c r="S169" s="197">
        <v>0.00086</v>
      </c>
      <c r="T169" s="198">
        <f>S169*H169</f>
        <v>0.00172</v>
      </c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R169" s="199" t="s">
        <v>196</v>
      </c>
      <c r="AT169" s="199" t="s">
        <v>135</v>
      </c>
      <c r="AU169" s="199" t="s">
        <v>81</v>
      </c>
      <c r="AY169" s="17" t="s">
        <v>132</v>
      </c>
      <c r="BE169" s="200">
        <f>IF(N169="základní",J169,0)</f>
        <v>0</v>
      </c>
      <c r="BF169" s="200">
        <f>IF(N169="snížená",J169,0)</f>
        <v>0</v>
      </c>
      <c r="BG169" s="200">
        <f>IF(N169="zákl. přenesená",J169,0)</f>
        <v>0</v>
      </c>
      <c r="BH169" s="200">
        <f>IF(N169="sníž. přenesená",J169,0)</f>
        <v>0</v>
      </c>
      <c r="BI169" s="200">
        <f>IF(N169="nulová",J169,0)</f>
        <v>0</v>
      </c>
      <c r="BJ169" s="17" t="s">
        <v>79</v>
      </c>
      <c r="BK169" s="200">
        <f>ROUND(I169*H169,2)</f>
        <v>0</v>
      </c>
      <c r="BL169" s="17" t="s">
        <v>196</v>
      </c>
      <c r="BM169" s="199" t="s">
        <v>637</v>
      </c>
    </row>
    <row r="170" spans="2:51" s="13" customFormat="1" ht="11.25">
      <c r="B170" s="201"/>
      <c r="C170" s="202"/>
      <c r="D170" s="203" t="s">
        <v>147</v>
      </c>
      <c r="E170" s="204" t="s">
        <v>0</v>
      </c>
      <c r="F170" s="205" t="s">
        <v>220</v>
      </c>
      <c r="G170" s="202"/>
      <c r="H170" s="204" t="s">
        <v>0</v>
      </c>
      <c r="I170" s="206"/>
      <c r="J170" s="202"/>
      <c r="K170" s="202"/>
      <c r="L170" s="207"/>
      <c r="M170" s="208"/>
      <c r="N170" s="209"/>
      <c r="O170" s="209"/>
      <c r="P170" s="209"/>
      <c r="Q170" s="209"/>
      <c r="R170" s="209"/>
      <c r="S170" s="209"/>
      <c r="T170" s="210"/>
      <c r="AT170" s="211" t="s">
        <v>147</v>
      </c>
      <c r="AU170" s="211" t="s">
        <v>81</v>
      </c>
      <c r="AV170" s="13" t="s">
        <v>79</v>
      </c>
      <c r="AW170" s="13" t="s">
        <v>29</v>
      </c>
      <c r="AX170" s="13" t="s">
        <v>71</v>
      </c>
      <c r="AY170" s="211" t="s">
        <v>132</v>
      </c>
    </row>
    <row r="171" spans="2:51" s="14" customFormat="1" ht="11.25">
      <c r="B171" s="212"/>
      <c r="C171" s="213"/>
      <c r="D171" s="203" t="s">
        <v>147</v>
      </c>
      <c r="E171" s="214" t="s">
        <v>0</v>
      </c>
      <c r="F171" s="215" t="s">
        <v>79</v>
      </c>
      <c r="G171" s="213"/>
      <c r="H171" s="216">
        <v>1</v>
      </c>
      <c r="I171" s="217"/>
      <c r="J171" s="213"/>
      <c r="K171" s="213"/>
      <c r="L171" s="218"/>
      <c r="M171" s="219"/>
      <c r="N171" s="220"/>
      <c r="O171" s="220"/>
      <c r="P171" s="220"/>
      <c r="Q171" s="220"/>
      <c r="R171" s="220"/>
      <c r="S171" s="220"/>
      <c r="T171" s="221"/>
      <c r="AT171" s="222" t="s">
        <v>147</v>
      </c>
      <c r="AU171" s="222" t="s">
        <v>81</v>
      </c>
      <c r="AV171" s="14" t="s">
        <v>81</v>
      </c>
      <c r="AW171" s="14" t="s">
        <v>29</v>
      </c>
      <c r="AX171" s="14" t="s">
        <v>71</v>
      </c>
      <c r="AY171" s="222" t="s">
        <v>132</v>
      </c>
    </row>
    <row r="172" spans="2:51" s="13" customFormat="1" ht="11.25">
      <c r="B172" s="201"/>
      <c r="C172" s="202"/>
      <c r="D172" s="203" t="s">
        <v>147</v>
      </c>
      <c r="E172" s="204" t="s">
        <v>0</v>
      </c>
      <c r="F172" s="205" t="s">
        <v>221</v>
      </c>
      <c r="G172" s="202"/>
      <c r="H172" s="204" t="s">
        <v>0</v>
      </c>
      <c r="I172" s="206"/>
      <c r="J172" s="202"/>
      <c r="K172" s="202"/>
      <c r="L172" s="207"/>
      <c r="M172" s="208"/>
      <c r="N172" s="209"/>
      <c r="O172" s="209"/>
      <c r="P172" s="209"/>
      <c r="Q172" s="209"/>
      <c r="R172" s="209"/>
      <c r="S172" s="209"/>
      <c r="T172" s="210"/>
      <c r="AT172" s="211" t="s">
        <v>147</v>
      </c>
      <c r="AU172" s="211" t="s">
        <v>81</v>
      </c>
      <c r="AV172" s="13" t="s">
        <v>79</v>
      </c>
      <c r="AW172" s="13" t="s">
        <v>29</v>
      </c>
      <c r="AX172" s="13" t="s">
        <v>71</v>
      </c>
      <c r="AY172" s="211" t="s">
        <v>132</v>
      </c>
    </row>
    <row r="173" spans="2:51" s="14" customFormat="1" ht="11.25">
      <c r="B173" s="212"/>
      <c r="C173" s="213"/>
      <c r="D173" s="203" t="s">
        <v>147</v>
      </c>
      <c r="E173" s="214" t="s">
        <v>0</v>
      </c>
      <c r="F173" s="215" t="s">
        <v>79</v>
      </c>
      <c r="G173" s="213"/>
      <c r="H173" s="216">
        <v>1</v>
      </c>
      <c r="I173" s="217"/>
      <c r="J173" s="213"/>
      <c r="K173" s="213"/>
      <c r="L173" s="218"/>
      <c r="M173" s="219"/>
      <c r="N173" s="220"/>
      <c r="O173" s="220"/>
      <c r="P173" s="220"/>
      <c r="Q173" s="220"/>
      <c r="R173" s="220"/>
      <c r="S173" s="220"/>
      <c r="T173" s="221"/>
      <c r="AT173" s="222" t="s">
        <v>147</v>
      </c>
      <c r="AU173" s="222" t="s">
        <v>81</v>
      </c>
      <c r="AV173" s="14" t="s">
        <v>81</v>
      </c>
      <c r="AW173" s="14" t="s">
        <v>29</v>
      </c>
      <c r="AX173" s="14" t="s">
        <v>71</v>
      </c>
      <c r="AY173" s="222" t="s">
        <v>132</v>
      </c>
    </row>
    <row r="174" spans="2:51" s="15" customFormat="1" ht="11.25">
      <c r="B174" s="223"/>
      <c r="C174" s="224"/>
      <c r="D174" s="203" t="s">
        <v>147</v>
      </c>
      <c r="E174" s="225" t="s">
        <v>0</v>
      </c>
      <c r="F174" s="226" t="s">
        <v>155</v>
      </c>
      <c r="G174" s="224"/>
      <c r="H174" s="227">
        <v>2</v>
      </c>
      <c r="I174" s="228"/>
      <c r="J174" s="224"/>
      <c r="K174" s="224"/>
      <c r="L174" s="229"/>
      <c r="M174" s="230"/>
      <c r="N174" s="231"/>
      <c r="O174" s="231"/>
      <c r="P174" s="231"/>
      <c r="Q174" s="231"/>
      <c r="R174" s="231"/>
      <c r="S174" s="231"/>
      <c r="T174" s="232"/>
      <c r="AT174" s="233" t="s">
        <v>147</v>
      </c>
      <c r="AU174" s="233" t="s">
        <v>81</v>
      </c>
      <c r="AV174" s="15" t="s">
        <v>139</v>
      </c>
      <c r="AW174" s="15" t="s">
        <v>29</v>
      </c>
      <c r="AX174" s="15" t="s">
        <v>79</v>
      </c>
      <c r="AY174" s="233" t="s">
        <v>132</v>
      </c>
    </row>
    <row r="175" spans="1:65" s="2" customFormat="1" ht="16.5" customHeight="1">
      <c r="A175" s="34"/>
      <c r="B175" s="35"/>
      <c r="C175" s="187" t="s">
        <v>233</v>
      </c>
      <c r="D175" s="187" t="s">
        <v>135</v>
      </c>
      <c r="E175" s="188" t="s">
        <v>222</v>
      </c>
      <c r="F175" s="189" t="s">
        <v>223</v>
      </c>
      <c r="G175" s="190" t="s">
        <v>138</v>
      </c>
      <c r="H175" s="191">
        <v>1</v>
      </c>
      <c r="I175" s="192"/>
      <c r="J175" s="193">
        <f aca="true" t="shared" si="10" ref="J175:J184">ROUND(I175*H175,2)</f>
        <v>0</v>
      </c>
      <c r="K175" s="194"/>
      <c r="L175" s="39"/>
      <c r="M175" s="195" t="s">
        <v>0</v>
      </c>
      <c r="N175" s="196" t="s">
        <v>36</v>
      </c>
      <c r="O175" s="71"/>
      <c r="P175" s="197">
        <f aca="true" t="shared" si="11" ref="P175:P184">O175*H175</f>
        <v>0</v>
      </c>
      <c r="Q175" s="197">
        <v>0</v>
      </c>
      <c r="R175" s="197">
        <f aca="true" t="shared" si="12" ref="R175:R184">Q175*H175</f>
        <v>0</v>
      </c>
      <c r="S175" s="197">
        <v>0</v>
      </c>
      <c r="T175" s="198">
        <f aca="true" t="shared" si="13" ref="T175:T184">S175*H175</f>
        <v>0</v>
      </c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R175" s="199" t="s">
        <v>196</v>
      </c>
      <c r="AT175" s="199" t="s">
        <v>135</v>
      </c>
      <c r="AU175" s="199" t="s">
        <v>81</v>
      </c>
      <c r="AY175" s="17" t="s">
        <v>132</v>
      </c>
      <c r="BE175" s="200">
        <f aca="true" t="shared" si="14" ref="BE175:BE184">IF(N175="základní",J175,0)</f>
        <v>0</v>
      </c>
      <c r="BF175" s="200">
        <f aca="true" t="shared" si="15" ref="BF175:BF184">IF(N175="snížená",J175,0)</f>
        <v>0</v>
      </c>
      <c r="BG175" s="200">
        <f aca="true" t="shared" si="16" ref="BG175:BG184">IF(N175="zákl. přenesená",J175,0)</f>
        <v>0</v>
      </c>
      <c r="BH175" s="200">
        <f aca="true" t="shared" si="17" ref="BH175:BH184">IF(N175="sníž. přenesená",J175,0)</f>
        <v>0</v>
      </c>
      <c r="BI175" s="200">
        <f aca="true" t="shared" si="18" ref="BI175:BI184">IF(N175="nulová",J175,0)</f>
        <v>0</v>
      </c>
      <c r="BJ175" s="17" t="s">
        <v>79</v>
      </c>
      <c r="BK175" s="200">
        <f aca="true" t="shared" si="19" ref="BK175:BK184">ROUND(I175*H175,2)</f>
        <v>0</v>
      </c>
      <c r="BL175" s="17" t="s">
        <v>196</v>
      </c>
      <c r="BM175" s="199" t="s">
        <v>638</v>
      </c>
    </row>
    <row r="176" spans="1:65" s="2" customFormat="1" ht="24.2" customHeight="1">
      <c r="A176" s="34"/>
      <c r="B176" s="35"/>
      <c r="C176" s="234" t="s">
        <v>237</v>
      </c>
      <c r="D176" s="234" t="s">
        <v>199</v>
      </c>
      <c r="E176" s="235" t="s">
        <v>226</v>
      </c>
      <c r="F176" s="236" t="s">
        <v>227</v>
      </c>
      <c r="G176" s="237" t="s">
        <v>138</v>
      </c>
      <c r="H176" s="238">
        <v>1</v>
      </c>
      <c r="I176" s="239"/>
      <c r="J176" s="240">
        <f t="shared" si="10"/>
        <v>0</v>
      </c>
      <c r="K176" s="241"/>
      <c r="L176" s="242"/>
      <c r="M176" s="243" t="s">
        <v>0</v>
      </c>
      <c r="N176" s="244" t="s">
        <v>36</v>
      </c>
      <c r="O176" s="71"/>
      <c r="P176" s="197">
        <f t="shared" si="11"/>
        <v>0</v>
      </c>
      <c r="Q176" s="197">
        <v>0.0018</v>
      </c>
      <c r="R176" s="197">
        <f t="shared" si="12"/>
        <v>0.0018</v>
      </c>
      <c r="S176" s="197">
        <v>0</v>
      </c>
      <c r="T176" s="198">
        <f t="shared" si="13"/>
        <v>0</v>
      </c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R176" s="199" t="s">
        <v>202</v>
      </c>
      <c r="AT176" s="199" t="s">
        <v>199</v>
      </c>
      <c r="AU176" s="199" t="s">
        <v>81</v>
      </c>
      <c r="AY176" s="17" t="s">
        <v>132</v>
      </c>
      <c r="BE176" s="200">
        <f t="shared" si="14"/>
        <v>0</v>
      </c>
      <c r="BF176" s="200">
        <f t="shared" si="15"/>
        <v>0</v>
      </c>
      <c r="BG176" s="200">
        <f t="shared" si="16"/>
        <v>0</v>
      </c>
      <c r="BH176" s="200">
        <f t="shared" si="17"/>
        <v>0</v>
      </c>
      <c r="BI176" s="200">
        <f t="shared" si="18"/>
        <v>0</v>
      </c>
      <c r="BJ176" s="17" t="s">
        <v>79</v>
      </c>
      <c r="BK176" s="200">
        <f t="shared" si="19"/>
        <v>0</v>
      </c>
      <c r="BL176" s="17" t="s">
        <v>196</v>
      </c>
      <c r="BM176" s="199" t="s">
        <v>639</v>
      </c>
    </row>
    <row r="177" spans="1:65" s="2" customFormat="1" ht="24.2" customHeight="1">
      <c r="A177" s="34"/>
      <c r="B177" s="35"/>
      <c r="C177" s="187" t="s">
        <v>6</v>
      </c>
      <c r="D177" s="187" t="s">
        <v>135</v>
      </c>
      <c r="E177" s="188" t="s">
        <v>230</v>
      </c>
      <c r="F177" s="189" t="s">
        <v>231</v>
      </c>
      <c r="G177" s="190" t="s">
        <v>138</v>
      </c>
      <c r="H177" s="191">
        <v>1</v>
      </c>
      <c r="I177" s="192"/>
      <c r="J177" s="193">
        <f t="shared" si="10"/>
        <v>0</v>
      </c>
      <c r="K177" s="194"/>
      <c r="L177" s="39"/>
      <c r="M177" s="195" t="s">
        <v>0</v>
      </c>
      <c r="N177" s="196" t="s">
        <v>36</v>
      </c>
      <c r="O177" s="71"/>
      <c r="P177" s="197">
        <f t="shared" si="11"/>
        <v>0</v>
      </c>
      <c r="Q177" s="197">
        <v>4E-05</v>
      </c>
      <c r="R177" s="197">
        <f t="shared" si="12"/>
        <v>4E-05</v>
      </c>
      <c r="S177" s="197">
        <v>0</v>
      </c>
      <c r="T177" s="198">
        <f t="shared" si="13"/>
        <v>0</v>
      </c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R177" s="199" t="s">
        <v>196</v>
      </c>
      <c r="AT177" s="199" t="s">
        <v>135</v>
      </c>
      <c r="AU177" s="199" t="s">
        <v>81</v>
      </c>
      <c r="AY177" s="17" t="s">
        <v>132</v>
      </c>
      <c r="BE177" s="200">
        <f t="shared" si="14"/>
        <v>0</v>
      </c>
      <c r="BF177" s="200">
        <f t="shared" si="15"/>
        <v>0</v>
      </c>
      <c r="BG177" s="200">
        <f t="shared" si="16"/>
        <v>0</v>
      </c>
      <c r="BH177" s="200">
        <f t="shared" si="17"/>
        <v>0</v>
      </c>
      <c r="BI177" s="200">
        <f t="shared" si="18"/>
        <v>0</v>
      </c>
      <c r="BJ177" s="17" t="s">
        <v>79</v>
      </c>
      <c r="BK177" s="200">
        <f t="shared" si="19"/>
        <v>0</v>
      </c>
      <c r="BL177" s="17" t="s">
        <v>196</v>
      </c>
      <c r="BM177" s="199" t="s">
        <v>640</v>
      </c>
    </row>
    <row r="178" spans="1:65" s="2" customFormat="1" ht="16.5" customHeight="1">
      <c r="A178" s="34"/>
      <c r="B178" s="35"/>
      <c r="C178" s="234" t="s">
        <v>244</v>
      </c>
      <c r="D178" s="234" t="s">
        <v>199</v>
      </c>
      <c r="E178" s="235" t="s">
        <v>234</v>
      </c>
      <c r="F178" s="236" t="s">
        <v>235</v>
      </c>
      <c r="G178" s="237" t="s">
        <v>138</v>
      </c>
      <c r="H178" s="238">
        <v>1</v>
      </c>
      <c r="I178" s="239"/>
      <c r="J178" s="240">
        <f t="shared" si="10"/>
        <v>0</v>
      </c>
      <c r="K178" s="241"/>
      <c r="L178" s="242"/>
      <c r="M178" s="243" t="s">
        <v>0</v>
      </c>
      <c r="N178" s="244" t="s">
        <v>36</v>
      </c>
      <c r="O178" s="71"/>
      <c r="P178" s="197">
        <f t="shared" si="11"/>
        <v>0</v>
      </c>
      <c r="Q178" s="197">
        <v>0.00147</v>
      </c>
      <c r="R178" s="197">
        <f t="shared" si="12"/>
        <v>0.00147</v>
      </c>
      <c r="S178" s="197">
        <v>0</v>
      </c>
      <c r="T178" s="198">
        <f t="shared" si="13"/>
        <v>0</v>
      </c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R178" s="199" t="s">
        <v>202</v>
      </c>
      <c r="AT178" s="199" t="s">
        <v>199</v>
      </c>
      <c r="AU178" s="199" t="s">
        <v>81</v>
      </c>
      <c r="AY178" s="17" t="s">
        <v>132</v>
      </c>
      <c r="BE178" s="200">
        <f t="shared" si="14"/>
        <v>0</v>
      </c>
      <c r="BF178" s="200">
        <f t="shared" si="15"/>
        <v>0</v>
      </c>
      <c r="BG178" s="200">
        <f t="shared" si="16"/>
        <v>0</v>
      </c>
      <c r="BH178" s="200">
        <f t="shared" si="17"/>
        <v>0</v>
      </c>
      <c r="BI178" s="200">
        <f t="shared" si="18"/>
        <v>0</v>
      </c>
      <c r="BJ178" s="17" t="s">
        <v>79</v>
      </c>
      <c r="BK178" s="200">
        <f t="shared" si="19"/>
        <v>0</v>
      </c>
      <c r="BL178" s="17" t="s">
        <v>196</v>
      </c>
      <c r="BM178" s="199" t="s">
        <v>641</v>
      </c>
    </row>
    <row r="179" spans="1:65" s="2" customFormat="1" ht="24.2" customHeight="1">
      <c r="A179" s="34"/>
      <c r="B179" s="35"/>
      <c r="C179" s="187" t="s">
        <v>249</v>
      </c>
      <c r="D179" s="187" t="s">
        <v>135</v>
      </c>
      <c r="E179" s="188" t="s">
        <v>238</v>
      </c>
      <c r="F179" s="189" t="s">
        <v>239</v>
      </c>
      <c r="G179" s="190" t="s">
        <v>138</v>
      </c>
      <c r="H179" s="191">
        <v>1</v>
      </c>
      <c r="I179" s="192"/>
      <c r="J179" s="193">
        <f t="shared" si="10"/>
        <v>0</v>
      </c>
      <c r="K179" s="194"/>
      <c r="L179" s="39"/>
      <c r="M179" s="195" t="s">
        <v>0</v>
      </c>
      <c r="N179" s="196" t="s">
        <v>36</v>
      </c>
      <c r="O179" s="71"/>
      <c r="P179" s="197">
        <f t="shared" si="11"/>
        <v>0</v>
      </c>
      <c r="Q179" s="197">
        <v>0.00012</v>
      </c>
      <c r="R179" s="197">
        <f t="shared" si="12"/>
        <v>0.00012</v>
      </c>
      <c r="S179" s="197">
        <v>0</v>
      </c>
      <c r="T179" s="198">
        <f t="shared" si="13"/>
        <v>0</v>
      </c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R179" s="199" t="s">
        <v>196</v>
      </c>
      <c r="AT179" s="199" t="s">
        <v>135</v>
      </c>
      <c r="AU179" s="199" t="s">
        <v>81</v>
      </c>
      <c r="AY179" s="17" t="s">
        <v>132</v>
      </c>
      <c r="BE179" s="200">
        <f t="shared" si="14"/>
        <v>0</v>
      </c>
      <c r="BF179" s="200">
        <f t="shared" si="15"/>
        <v>0</v>
      </c>
      <c r="BG179" s="200">
        <f t="shared" si="16"/>
        <v>0</v>
      </c>
      <c r="BH179" s="200">
        <f t="shared" si="17"/>
        <v>0</v>
      </c>
      <c r="BI179" s="200">
        <f t="shared" si="18"/>
        <v>0</v>
      </c>
      <c r="BJ179" s="17" t="s">
        <v>79</v>
      </c>
      <c r="BK179" s="200">
        <f t="shared" si="19"/>
        <v>0</v>
      </c>
      <c r="BL179" s="17" t="s">
        <v>196</v>
      </c>
      <c r="BM179" s="199" t="s">
        <v>642</v>
      </c>
    </row>
    <row r="180" spans="1:65" s="2" customFormat="1" ht="16.5" customHeight="1">
      <c r="A180" s="34"/>
      <c r="B180" s="35"/>
      <c r="C180" s="234" t="s">
        <v>253</v>
      </c>
      <c r="D180" s="234" t="s">
        <v>199</v>
      </c>
      <c r="E180" s="235" t="s">
        <v>241</v>
      </c>
      <c r="F180" s="236" t="s">
        <v>242</v>
      </c>
      <c r="G180" s="237" t="s">
        <v>138</v>
      </c>
      <c r="H180" s="238">
        <v>1</v>
      </c>
      <c r="I180" s="239"/>
      <c r="J180" s="240">
        <f t="shared" si="10"/>
        <v>0</v>
      </c>
      <c r="K180" s="241"/>
      <c r="L180" s="242"/>
      <c r="M180" s="243" t="s">
        <v>0</v>
      </c>
      <c r="N180" s="244" t="s">
        <v>36</v>
      </c>
      <c r="O180" s="71"/>
      <c r="P180" s="197">
        <f t="shared" si="11"/>
        <v>0</v>
      </c>
      <c r="Q180" s="197">
        <v>0.0018</v>
      </c>
      <c r="R180" s="197">
        <f t="shared" si="12"/>
        <v>0.0018</v>
      </c>
      <c r="S180" s="197">
        <v>0</v>
      </c>
      <c r="T180" s="198">
        <f t="shared" si="13"/>
        <v>0</v>
      </c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R180" s="199" t="s">
        <v>202</v>
      </c>
      <c r="AT180" s="199" t="s">
        <v>199</v>
      </c>
      <c r="AU180" s="199" t="s">
        <v>81</v>
      </c>
      <c r="AY180" s="17" t="s">
        <v>132</v>
      </c>
      <c r="BE180" s="200">
        <f t="shared" si="14"/>
        <v>0</v>
      </c>
      <c r="BF180" s="200">
        <f t="shared" si="15"/>
        <v>0</v>
      </c>
      <c r="BG180" s="200">
        <f t="shared" si="16"/>
        <v>0</v>
      </c>
      <c r="BH180" s="200">
        <f t="shared" si="17"/>
        <v>0</v>
      </c>
      <c r="BI180" s="200">
        <f t="shared" si="18"/>
        <v>0</v>
      </c>
      <c r="BJ180" s="17" t="s">
        <v>79</v>
      </c>
      <c r="BK180" s="200">
        <f t="shared" si="19"/>
        <v>0</v>
      </c>
      <c r="BL180" s="17" t="s">
        <v>196</v>
      </c>
      <c r="BM180" s="199" t="s">
        <v>643</v>
      </c>
    </row>
    <row r="181" spans="1:65" s="2" customFormat="1" ht="16.5" customHeight="1">
      <c r="A181" s="34"/>
      <c r="B181" s="35"/>
      <c r="C181" s="234" t="s">
        <v>257</v>
      </c>
      <c r="D181" s="234" t="s">
        <v>199</v>
      </c>
      <c r="E181" s="235" t="s">
        <v>245</v>
      </c>
      <c r="F181" s="236" t="s">
        <v>246</v>
      </c>
      <c r="G181" s="237" t="s">
        <v>247</v>
      </c>
      <c r="H181" s="238">
        <v>1</v>
      </c>
      <c r="I181" s="239"/>
      <c r="J181" s="240">
        <f t="shared" si="10"/>
        <v>0</v>
      </c>
      <c r="K181" s="241"/>
      <c r="L181" s="242"/>
      <c r="M181" s="243" t="s">
        <v>0</v>
      </c>
      <c r="N181" s="244" t="s">
        <v>36</v>
      </c>
      <c r="O181" s="71"/>
      <c r="P181" s="197">
        <f t="shared" si="11"/>
        <v>0</v>
      </c>
      <c r="Q181" s="197">
        <v>0.00098</v>
      </c>
      <c r="R181" s="197">
        <f t="shared" si="12"/>
        <v>0.00098</v>
      </c>
      <c r="S181" s="197">
        <v>0</v>
      </c>
      <c r="T181" s="198">
        <f t="shared" si="13"/>
        <v>0</v>
      </c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R181" s="199" t="s">
        <v>202</v>
      </c>
      <c r="AT181" s="199" t="s">
        <v>199</v>
      </c>
      <c r="AU181" s="199" t="s">
        <v>81</v>
      </c>
      <c r="AY181" s="17" t="s">
        <v>132</v>
      </c>
      <c r="BE181" s="200">
        <f t="shared" si="14"/>
        <v>0</v>
      </c>
      <c r="BF181" s="200">
        <f t="shared" si="15"/>
        <v>0</v>
      </c>
      <c r="BG181" s="200">
        <f t="shared" si="16"/>
        <v>0</v>
      </c>
      <c r="BH181" s="200">
        <f t="shared" si="17"/>
        <v>0</v>
      </c>
      <c r="BI181" s="200">
        <f t="shared" si="18"/>
        <v>0</v>
      </c>
      <c r="BJ181" s="17" t="s">
        <v>79</v>
      </c>
      <c r="BK181" s="200">
        <f t="shared" si="19"/>
        <v>0</v>
      </c>
      <c r="BL181" s="17" t="s">
        <v>196</v>
      </c>
      <c r="BM181" s="199" t="s">
        <v>644</v>
      </c>
    </row>
    <row r="182" spans="1:65" s="2" customFormat="1" ht="24.2" customHeight="1">
      <c r="A182" s="34"/>
      <c r="B182" s="35"/>
      <c r="C182" s="187" t="s">
        <v>261</v>
      </c>
      <c r="D182" s="187" t="s">
        <v>135</v>
      </c>
      <c r="E182" s="188" t="s">
        <v>485</v>
      </c>
      <c r="F182" s="189" t="s">
        <v>486</v>
      </c>
      <c r="G182" s="190" t="s">
        <v>161</v>
      </c>
      <c r="H182" s="191">
        <v>0.017</v>
      </c>
      <c r="I182" s="192"/>
      <c r="J182" s="193">
        <f t="shared" si="10"/>
        <v>0</v>
      </c>
      <c r="K182" s="194"/>
      <c r="L182" s="39"/>
      <c r="M182" s="195" t="s">
        <v>0</v>
      </c>
      <c r="N182" s="196" t="s">
        <v>36</v>
      </c>
      <c r="O182" s="71"/>
      <c r="P182" s="197">
        <f t="shared" si="11"/>
        <v>0</v>
      </c>
      <c r="Q182" s="197">
        <v>0</v>
      </c>
      <c r="R182" s="197">
        <f t="shared" si="12"/>
        <v>0</v>
      </c>
      <c r="S182" s="197">
        <v>0</v>
      </c>
      <c r="T182" s="198">
        <f t="shared" si="13"/>
        <v>0</v>
      </c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R182" s="199" t="s">
        <v>196</v>
      </c>
      <c r="AT182" s="199" t="s">
        <v>135</v>
      </c>
      <c r="AU182" s="199" t="s">
        <v>81</v>
      </c>
      <c r="AY182" s="17" t="s">
        <v>132</v>
      </c>
      <c r="BE182" s="200">
        <f t="shared" si="14"/>
        <v>0</v>
      </c>
      <c r="BF182" s="200">
        <f t="shared" si="15"/>
        <v>0</v>
      </c>
      <c r="BG182" s="200">
        <f t="shared" si="16"/>
        <v>0</v>
      </c>
      <c r="BH182" s="200">
        <f t="shared" si="17"/>
        <v>0</v>
      </c>
      <c r="BI182" s="200">
        <f t="shared" si="18"/>
        <v>0</v>
      </c>
      <c r="BJ182" s="17" t="s">
        <v>79</v>
      </c>
      <c r="BK182" s="200">
        <f t="shared" si="19"/>
        <v>0</v>
      </c>
      <c r="BL182" s="17" t="s">
        <v>196</v>
      </c>
      <c r="BM182" s="199" t="s">
        <v>645</v>
      </c>
    </row>
    <row r="183" spans="1:65" s="2" customFormat="1" ht="24.2" customHeight="1">
      <c r="A183" s="34"/>
      <c r="B183" s="35"/>
      <c r="C183" s="187" t="s">
        <v>265</v>
      </c>
      <c r="D183" s="187" t="s">
        <v>135</v>
      </c>
      <c r="E183" s="188" t="s">
        <v>262</v>
      </c>
      <c r="F183" s="189" t="s">
        <v>263</v>
      </c>
      <c r="G183" s="190" t="s">
        <v>161</v>
      </c>
      <c r="H183" s="191">
        <v>0.017</v>
      </c>
      <c r="I183" s="192"/>
      <c r="J183" s="193">
        <f t="shared" si="10"/>
        <v>0</v>
      </c>
      <c r="K183" s="194"/>
      <c r="L183" s="39"/>
      <c r="M183" s="195" t="s">
        <v>0</v>
      </c>
      <c r="N183" s="196" t="s">
        <v>36</v>
      </c>
      <c r="O183" s="71"/>
      <c r="P183" s="197">
        <f t="shared" si="11"/>
        <v>0</v>
      </c>
      <c r="Q183" s="197">
        <v>0</v>
      </c>
      <c r="R183" s="197">
        <f t="shared" si="12"/>
        <v>0</v>
      </c>
      <c r="S183" s="197">
        <v>0</v>
      </c>
      <c r="T183" s="198">
        <f t="shared" si="13"/>
        <v>0</v>
      </c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R183" s="199" t="s">
        <v>196</v>
      </c>
      <c r="AT183" s="199" t="s">
        <v>135</v>
      </c>
      <c r="AU183" s="199" t="s">
        <v>81</v>
      </c>
      <c r="AY183" s="17" t="s">
        <v>132</v>
      </c>
      <c r="BE183" s="200">
        <f t="shared" si="14"/>
        <v>0</v>
      </c>
      <c r="BF183" s="200">
        <f t="shared" si="15"/>
        <v>0</v>
      </c>
      <c r="BG183" s="200">
        <f t="shared" si="16"/>
        <v>0</v>
      </c>
      <c r="BH183" s="200">
        <f t="shared" si="17"/>
        <v>0</v>
      </c>
      <c r="BI183" s="200">
        <f t="shared" si="18"/>
        <v>0</v>
      </c>
      <c r="BJ183" s="17" t="s">
        <v>79</v>
      </c>
      <c r="BK183" s="200">
        <f t="shared" si="19"/>
        <v>0</v>
      </c>
      <c r="BL183" s="17" t="s">
        <v>196</v>
      </c>
      <c r="BM183" s="199" t="s">
        <v>646</v>
      </c>
    </row>
    <row r="184" spans="1:65" s="2" customFormat="1" ht="24.2" customHeight="1">
      <c r="A184" s="34"/>
      <c r="B184" s="35"/>
      <c r="C184" s="187" t="s">
        <v>271</v>
      </c>
      <c r="D184" s="187" t="s">
        <v>135</v>
      </c>
      <c r="E184" s="188" t="s">
        <v>266</v>
      </c>
      <c r="F184" s="189" t="s">
        <v>267</v>
      </c>
      <c r="G184" s="190" t="s">
        <v>161</v>
      </c>
      <c r="H184" s="191">
        <v>0.017</v>
      </c>
      <c r="I184" s="192"/>
      <c r="J184" s="193">
        <f t="shared" si="10"/>
        <v>0</v>
      </c>
      <c r="K184" s="194"/>
      <c r="L184" s="39"/>
      <c r="M184" s="195" t="s">
        <v>0</v>
      </c>
      <c r="N184" s="196" t="s">
        <v>36</v>
      </c>
      <c r="O184" s="71"/>
      <c r="P184" s="197">
        <f t="shared" si="11"/>
        <v>0</v>
      </c>
      <c r="Q184" s="197">
        <v>0</v>
      </c>
      <c r="R184" s="197">
        <f t="shared" si="12"/>
        <v>0</v>
      </c>
      <c r="S184" s="197">
        <v>0</v>
      </c>
      <c r="T184" s="198">
        <f t="shared" si="13"/>
        <v>0</v>
      </c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R184" s="199" t="s">
        <v>196</v>
      </c>
      <c r="AT184" s="199" t="s">
        <v>135</v>
      </c>
      <c r="AU184" s="199" t="s">
        <v>81</v>
      </c>
      <c r="AY184" s="17" t="s">
        <v>132</v>
      </c>
      <c r="BE184" s="200">
        <f t="shared" si="14"/>
        <v>0</v>
      </c>
      <c r="BF184" s="200">
        <f t="shared" si="15"/>
        <v>0</v>
      </c>
      <c r="BG184" s="200">
        <f t="shared" si="16"/>
        <v>0</v>
      </c>
      <c r="BH184" s="200">
        <f t="shared" si="17"/>
        <v>0</v>
      </c>
      <c r="BI184" s="200">
        <f t="shared" si="18"/>
        <v>0</v>
      </c>
      <c r="BJ184" s="17" t="s">
        <v>79</v>
      </c>
      <c r="BK184" s="200">
        <f t="shared" si="19"/>
        <v>0</v>
      </c>
      <c r="BL184" s="17" t="s">
        <v>196</v>
      </c>
      <c r="BM184" s="199" t="s">
        <v>647</v>
      </c>
    </row>
    <row r="185" spans="2:63" s="12" customFormat="1" ht="22.9" customHeight="1">
      <c r="B185" s="171"/>
      <c r="C185" s="172"/>
      <c r="D185" s="173" t="s">
        <v>70</v>
      </c>
      <c r="E185" s="185" t="s">
        <v>269</v>
      </c>
      <c r="F185" s="185" t="s">
        <v>270</v>
      </c>
      <c r="G185" s="172"/>
      <c r="H185" s="172"/>
      <c r="I185" s="175"/>
      <c r="J185" s="186">
        <f>BK185</f>
        <v>0</v>
      </c>
      <c r="K185" s="172"/>
      <c r="L185" s="177"/>
      <c r="M185" s="178"/>
      <c r="N185" s="179"/>
      <c r="O185" s="179"/>
      <c r="P185" s="180">
        <f>SUM(P186:P190)</f>
        <v>0</v>
      </c>
      <c r="Q185" s="179"/>
      <c r="R185" s="180">
        <f>SUM(R186:R190)</f>
        <v>0.0003</v>
      </c>
      <c r="S185" s="179"/>
      <c r="T185" s="181">
        <f>SUM(T186:T190)</f>
        <v>5E-05</v>
      </c>
      <c r="AR185" s="182" t="s">
        <v>81</v>
      </c>
      <c r="AT185" s="183" t="s">
        <v>70</v>
      </c>
      <c r="AU185" s="183" t="s">
        <v>79</v>
      </c>
      <c r="AY185" s="182" t="s">
        <v>132</v>
      </c>
      <c r="BK185" s="184">
        <f>SUM(BK186:BK190)</f>
        <v>0</v>
      </c>
    </row>
    <row r="186" spans="1:65" s="2" customFormat="1" ht="16.5" customHeight="1">
      <c r="A186" s="34"/>
      <c r="B186" s="35"/>
      <c r="C186" s="187" t="s">
        <v>275</v>
      </c>
      <c r="D186" s="187" t="s">
        <v>135</v>
      </c>
      <c r="E186" s="188" t="s">
        <v>272</v>
      </c>
      <c r="F186" s="189" t="s">
        <v>273</v>
      </c>
      <c r="G186" s="190" t="s">
        <v>138</v>
      </c>
      <c r="H186" s="191">
        <v>1</v>
      </c>
      <c r="I186" s="192"/>
      <c r="J186" s="193">
        <f>ROUND(I186*H186,2)</f>
        <v>0</v>
      </c>
      <c r="K186" s="194"/>
      <c r="L186" s="39"/>
      <c r="M186" s="195" t="s">
        <v>0</v>
      </c>
      <c r="N186" s="196" t="s">
        <v>36</v>
      </c>
      <c r="O186" s="71"/>
      <c r="P186" s="197">
        <f>O186*H186</f>
        <v>0</v>
      </c>
      <c r="Q186" s="197">
        <v>0</v>
      </c>
      <c r="R186" s="197">
        <f>Q186*H186</f>
        <v>0</v>
      </c>
      <c r="S186" s="197">
        <v>0</v>
      </c>
      <c r="T186" s="198">
        <f>S186*H186</f>
        <v>0</v>
      </c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R186" s="199" t="s">
        <v>196</v>
      </c>
      <c r="AT186" s="199" t="s">
        <v>135</v>
      </c>
      <c r="AU186" s="199" t="s">
        <v>81</v>
      </c>
      <c r="AY186" s="17" t="s">
        <v>132</v>
      </c>
      <c r="BE186" s="200">
        <f>IF(N186="základní",J186,0)</f>
        <v>0</v>
      </c>
      <c r="BF186" s="200">
        <f>IF(N186="snížená",J186,0)</f>
        <v>0</v>
      </c>
      <c r="BG186" s="200">
        <f>IF(N186="zákl. přenesená",J186,0)</f>
        <v>0</v>
      </c>
      <c r="BH186" s="200">
        <f>IF(N186="sníž. přenesená",J186,0)</f>
        <v>0</v>
      </c>
      <c r="BI186" s="200">
        <f>IF(N186="nulová",J186,0)</f>
        <v>0</v>
      </c>
      <c r="BJ186" s="17" t="s">
        <v>79</v>
      </c>
      <c r="BK186" s="200">
        <f>ROUND(I186*H186,2)</f>
        <v>0</v>
      </c>
      <c r="BL186" s="17" t="s">
        <v>196</v>
      </c>
      <c r="BM186" s="199" t="s">
        <v>648</v>
      </c>
    </row>
    <row r="187" spans="2:51" s="13" customFormat="1" ht="11.25">
      <c r="B187" s="201"/>
      <c r="C187" s="202"/>
      <c r="D187" s="203" t="s">
        <v>147</v>
      </c>
      <c r="E187" s="204" t="s">
        <v>0</v>
      </c>
      <c r="F187" s="205" t="s">
        <v>151</v>
      </c>
      <c r="G187" s="202"/>
      <c r="H187" s="204" t="s">
        <v>0</v>
      </c>
      <c r="I187" s="206"/>
      <c r="J187" s="202"/>
      <c r="K187" s="202"/>
      <c r="L187" s="207"/>
      <c r="M187" s="208"/>
      <c r="N187" s="209"/>
      <c r="O187" s="209"/>
      <c r="P187" s="209"/>
      <c r="Q187" s="209"/>
      <c r="R187" s="209"/>
      <c r="S187" s="209"/>
      <c r="T187" s="210"/>
      <c r="AT187" s="211" t="s">
        <v>147</v>
      </c>
      <c r="AU187" s="211" t="s">
        <v>81</v>
      </c>
      <c r="AV187" s="13" t="s">
        <v>79</v>
      </c>
      <c r="AW187" s="13" t="s">
        <v>29</v>
      </c>
      <c r="AX187" s="13" t="s">
        <v>71</v>
      </c>
      <c r="AY187" s="211" t="s">
        <v>132</v>
      </c>
    </row>
    <row r="188" spans="2:51" s="14" customFormat="1" ht="11.25">
      <c r="B188" s="212"/>
      <c r="C188" s="213"/>
      <c r="D188" s="203" t="s">
        <v>147</v>
      </c>
      <c r="E188" s="214" t="s">
        <v>0</v>
      </c>
      <c r="F188" s="215" t="s">
        <v>79</v>
      </c>
      <c r="G188" s="213"/>
      <c r="H188" s="216">
        <v>1</v>
      </c>
      <c r="I188" s="217"/>
      <c r="J188" s="213"/>
      <c r="K188" s="213"/>
      <c r="L188" s="218"/>
      <c r="M188" s="219"/>
      <c r="N188" s="220"/>
      <c r="O188" s="220"/>
      <c r="P188" s="220"/>
      <c r="Q188" s="220"/>
      <c r="R188" s="220"/>
      <c r="S188" s="220"/>
      <c r="T188" s="221"/>
      <c r="AT188" s="222" t="s">
        <v>147</v>
      </c>
      <c r="AU188" s="222" t="s">
        <v>81</v>
      </c>
      <c r="AV188" s="14" t="s">
        <v>81</v>
      </c>
      <c r="AW188" s="14" t="s">
        <v>29</v>
      </c>
      <c r="AX188" s="14" t="s">
        <v>79</v>
      </c>
      <c r="AY188" s="222" t="s">
        <v>132</v>
      </c>
    </row>
    <row r="189" spans="1:65" s="2" customFormat="1" ht="24.2" customHeight="1">
      <c r="A189" s="34"/>
      <c r="B189" s="35"/>
      <c r="C189" s="234" t="s">
        <v>279</v>
      </c>
      <c r="D189" s="234" t="s">
        <v>199</v>
      </c>
      <c r="E189" s="235" t="s">
        <v>276</v>
      </c>
      <c r="F189" s="236" t="s">
        <v>586</v>
      </c>
      <c r="G189" s="237" t="s">
        <v>138</v>
      </c>
      <c r="H189" s="238">
        <v>1</v>
      </c>
      <c r="I189" s="239"/>
      <c r="J189" s="240">
        <f>ROUND(I189*H189,2)</f>
        <v>0</v>
      </c>
      <c r="K189" s="241"/>
      <c r="L189" s="242"/>
      <c r="M189" s="243" t="s">
        <v>0</v>
      </c>
      <c r="N189" s="244" t="s">
        <v>36</v>
      </c>
      <c r="O189" s="71"/>
      <c r="P189" s="197">
        <f>O189*H189</f>
        <v>0</v>
      </c>
      <c r="Q189" s="197">
        <v>0.0003</v>
      </c>
      <c r="R189" s="197">
        <f>Q189*H189</f>
        <v>0.0003</v>
      </c>
      <c r="S189" s="197">
        <v>0</v>
      </c>
      <c r="T189" s="198">
        <f>S189*H189</f>
        <v>0</v>
      </c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R189" s="199" t="s">
        <v>202</v>
      </c>
      <c r="AT189" s="199" t="s">
        <v>199</v>
      </c>
      <c r="AU189" s="199" t="s">
        <v>81</v>
      </c>
      <c r="AY189" s="17" t="s">
        <v>132</v>
      </c>
      <c r="BE189" s="200">
        <f>IF(N189="základní",J189,0)</f>
        <v>0</v>
      </c>
      <c r="BF189" s="200">
        <f>IF(N189="snížená",J189,0)</f>
        <v>0</v>
      </c>
      <c r="BG189" s="200">
        <f>IF(N189="zákl. přenesená",J189,0)</f>
        <v>0</v>
      </c>
      <c r="BH189" s="200">
        <f>IF(N189="sníž. přenesená",J189,0)</f>
        <v>0</v>
      </c>
      <c r="BI189" s="200">
        <f>IF(N189="nulová",J189,0)</f>
        <v>0</v>
      </c>
      <c r="BJ189" s="17" t="s">
        <v>79</v>
      </c>
      <c r="BK189" s="200">
        <f>ROUND(I189*H189,2)</f>
        <v>0</v>
      </c>
      <c r="BL189" s="17" t="s">
        <v>196</v>
      </c>
      <c r="BM189" s="199" t="s">
        <v>649</v>
      </c>
    </row>
    <row r="190" spans="1:65" s="2" customFormat="1" ht="21.75" customHeight="1">
      <c r="A190" s="34"/>
      <c r="B190" s="35"/>
      <c r="C190" s="187" t="s">
        <v>285</v>
      </c>
      <c r="D190" s="187" t="s">
        <v>135</v>
      </c>
      <c r="E190" s="188" t="s">
        <v>280</v>
      </c>
      <c r="F190" s="189" t="s">
        <v>281</v>
      </c>
      <c r="G190" s="190" t="s">
        <v>138</v>
      </c>
      <c r="H190" s="191">
        <v>1</v>
      </c>
      <c r="I190" s="192"/>
      <c r="J190" s="193">
        <f>ROUND(I190*H190,2)</f>
        <v>0</v>
      </c>
      <c r="K190" s="194"/>
      <c r="L190" s="39"/>
      <c r="M190" s="195" t="s">
        <v>0</v>
      </c>
      <c r="N190" s="196" t="s">
        <v>36</v>
      </c>
      <c r="O190" s="71"/>
      <c r="P190" s="197">
        <f>O190*H190</f>
        <v>0</v>
      </c>
      <c r="Q190" s="197">
        <v>0</v>
      </c>
      <c r="R190" s="197">
        <f>Q190*H190</f>
        <v>0</v>
      </c>
      <c r="S190" s="197">
        <v>5E-05</v>
      </c>
      <c r="T190" s="198">
        <f>S190*H190</f>
        <v>5E-05</v>
      </c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R190" s="199" t="s">
        <v>196</v>
      </c>
      <c r="AT190" s="199" t="s">
        <v>135</v>
      </c>
      <c r="AU190" s="199" t="s">
        <v>81</v>
      </c>
      <c r="AY190" s="17" t="s">
        <v>132</v>
      </c>
      <c r="BE190" s="200">
        <f>IF(N190="základní",J190,0)</f>
        <v>0</v>
      </c>
      <c r="BF190" s="200">
        <f>IF(N190="snížená",J190,0)</f>
        <v>0</v>
      </c>
      <c r="BG190" s="200">
        <f>IF(N190="zákl. přenesená",J190,0)</f>
        <v>0</v>
      </c>
      <c r="BH190" s="200">
        <f>IF(N190="sníž. přenesená",J190,0)</f>
        <v>0</v>
      </c>
      <c r="BI190" s="200">
        <f>IF(N190="nulová",J190,0)</f>
        <v>0</v>
      </c>
      <c r="BJ190" s="17" t="s">
        <v>79</v>
      </c>
      <c r="BK190" s="200">
        <f>ROUND(I190*H190,2)</f>
        <v>0</v>
      </c>
      <c r="BL190" s="17" t="s">
        <v>196</v>
      </c>
      <c r="BM190" s="199" t="s">
        <v>650</v>
      </c>
    </row>
    <row r="191" spans="2:63" s="12" customFormat="1" ht="22.9" customHeight="1">
      <c r="B191" s="171"/>
      <c r="C191" s="172"/>
      <c r="D191" s="173" t="s">
        <v>70</v>
      </c>
      <c r="E191" s="185" t="s">
        <v>283</v>
      </c>
      <c r="F191" s="185" t="s">
        <v>284</v>
      </c>
      <c r="G191" s="172"/>
      <c r="H191" s="172"/>
      <c r="I191" s="175"/>
      <c r="J191" s="186">
        <f>BK191</f>
        <v>0</v>
      </c>
      <c r="K191" s="172"/>
      <c r="L191" s="177"/>
      <c r="M191" s="178"/>
      <c r="N191" s="179"/>
      <c r="O191" s="179"/>
      <c r="P191" s="180">
        <f>SUM(P192:P196)</f>
        <v>0</v>
      </c>
      <c r="Q191" s="179"/>
      <c r="R191" s="180">
        <f>SUM(R192:R196)</f>
        <v>0.1</v>
      </c>
      <c r="S191" s="179"/>
      <c r="T191" s="181">
        <f>SUM(T192:T196)</f>
        <v>0</v>
      </c>
      <c r="AR191" s="182" t="s">
        <v>81</v>
      </c>
      <c r="AT191" s="183" t="s">
        <v>70</v>
      </c>
      <c r="AU191" s="183" t="s">
        <v>79</v>
      </c>
      <c r="AY191" s="182" t="s">
        <v>132</v>
      </c>
      <c r="BK191" s="184">
        <f>SUM(BK192:BK196)</f>
        <v>0</v>
      </c>
    </row>
    <row r="192" spans="1:65" s="2" customFormat="1" ht="24.2" customHeight="1">
      <c r="A192" s="34"/>
      <c r="B192" s="35"/>
      <c r="C192" s="187" t="s">
        <v>202</v>
      </c>
      <c r="D192" s="187" t="s">
        <v>135</v>
      </c>
      <c r="E192" s="188" t="s">
        <v>321</v>
      </c>
      <c r="F192" s="189" t="s">
        <v>322</v>
      </c>
      <c r="G192" s="190" t="s">
        <v>138</v>
      </c>
      <c r="H192" s="191">
        <v>1</v>
      </c>
      <c r="I192" s="192"/>
      <c r="J192" s="193">
        <f>ROUND(I192*H192,2)</f>
        <v>0</v>
      </c>
      <c r="K192" s="194"/>
      <c r="L192" s="39"/>
      <c r="M192" s="195" t="s">
        <v>0</v>
      </c>
      <c r="N192" s="196" t="s">
        <v>36</v>
      </c>
      <c r="O192" s="71"/>
      <c r="P192" s="197">
        <f>O192*H192</f>
        <v>0</v>
      </c>
      <c r="Q192" s="197">
        <v>0.1</v>
      </c>
      <c r="R192" s="197">
        <f>Q192*H192</f>
        <v>0.1</v>
      </c>
      <c r="S192" s="197">
        <v>0</v>
      </c>
      <c r="T192" s="198">
        <f>S192*H192</f>
        <v>0</v>
      </c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R192" s="199" t="s">
        <v>196</v>
      </c>
      <c r="AT192" s="199" t="s">
        <v>135</v>
      </c>
      <c r="AU192" s="199" t="s">
        <v>81</v>
      </c>
      <c r="AY192" s="17" t="s">
        <v>132</v>
      </c>
      <c r="BE192" s="200">
        <f>IF(N192="základní",J192,0)</f>
        <v>0</v>
      </c>
      <c r="BF192" s="200">
        <f>IF(N192="snížená",J192,0)</f>
        <v>0</v>
      </c>
      <c r="BG192" s="200">
        <f>IF(N192="zákl. přenesená",J192,0)</f>
        <v>0</v>
      </c>
      <c r="BH192" s="200">
        <f>IF(N192="sníž. přenesená",J192,0)</f>
        <v>0</v>
      </c>
      <c r="BI192" s="200">
        <f>IF(N192="nulová",J192,0)</f>
        <v>0</v>
      </c>
      <c r="BJ192" s="17" t="s">
        <v>79</v>
      </c>
      <c r="BK192" s="200">
        <f>ROUND(I192*H192,2)</f>
        <v>0</v>
      </c>
      <c r="BL192" s="17" t="s">
        <v>196</v>
      </c>
      <c r="BM192" s="199" t="s">
        <v>651</v>
      </c>
    </row>
    <row r="193" spans="1:65" s="2" customFormat="1" ht="16.5" customHeight="1">
      <c r="A193" s="34"/>
      <c r="B193" s="35"/>
      <c r="C193" s="234" t="s">
        <v>292</v>
      </c>
      <c r="D193" s="234" t="s">
        <v>199</v>
      </c>
      <c r="E193" s="235" t="s">
        <v>325</v>
      </c>
      <c r="F193" s="236" t="s">
        <v>326</v>
      </c>
      <c r="G193" s="237" t="s">
        <v>138</v>
      </c>
      <c r="H193" s="238">
        <v>1</v>
      </c>
      <c r="I193" s="239"/>
      <c r="J193" s="240">
        <f>ROUND(I193*H193,2)</f>
        <v>0</v>
      </c>
      <c r="K193" s="241"/>
      <c r="L193" s="242"/>
      <c r="M193" s="243" t="s">
        <v>0</v>
      </c>
      <c r="N193" s="244" t="s">
        <v>36</v>
      </c>
      <c r="O193" s="71"/>
      <c r="P193" s="197">
        <f>O193*H193</f>
        <v>0</v>
      </c>
      <c r="Q193" s="197">
        <v>0</v>
      </c>
      <c r="R193" s="197">
        <f>Q193*H193</f>
        <v>0</v>
      </c>
      <c r="S193" s="197">
        <v>0</v>
      </c>
      <c r="T193" s="198">
        <f>S193*H193</f>
        <v>0</v>
      </c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R193" s="199" t="s">
        <v>202</v>
      </c>
      <c r="AT193" s="199" t="s">
        <v>199</v>
      </c>
      <c r="AU193" s="199" t="s">
        <v>81</v>
      </c>
      <c r="AY193" s="17" t="s">
        <v>132</v>
      </c>
      <c r="BE193" s="200">
        <f>IF(N193="základní",J193,0)</f>
        <v>0</v>
      </c>
      <c r="BF193" s="200">
        <f>IF(N193="snížená",J193,0)</f>
        <v>0</v>
      </c>
      <c r="BG193" s="200">
        <f>IF(N193="zákl. přenesená",J193,0)</f>
        <v>0</v>
      </c>
      <c r="BH193" s="200">
        <f>IF(N193="sníž. přenesená",J193,0)</f>
        <v>0</v>
      </c>
      <c r="BI193" s="200">
        <f>IF(N193="nulová",J193,0)</f>
        <v>0</v>
      </c>
      <c r="BJ193" s="17" t="s">
        <v>79</v>
      </c>
      <c r="BK193" s="200">
        <f>ROUND(I193*H193,2)</f>
        <v>0</v>
      </c>
      <c r="BL193" s="17" t="s">
        <v>196</v>
      </c>
      <c r="BM193" s="199" t="s">
        <v>652</v>
      </c>
    </row>
    <row r="194" spans="1:65" s="2" customFormat="1" ht="24.2" customHeight="1">
      <c r="A194" s="34"/>
      <c r="B194" s="35"/>
      <c r="C194" s="187" t="s">
        <v>296</v>
      </c>
      <c r="D194" s="187" t="s">
        <v>135</v>
      </c>
      <c r="E194" s="188" t="s">
        <v>591</v>
      </c>
      <c r="F194" s="189" t="s">
        <v>592</v>
      </c>
      <c r="G194" s="190" t="s">
        <v>161</v>
      </c>
      <c r="H194" s="191">
        <v>0.1</v>
      </c>
      <c r="I194" s="192"/>
      <c r="J194" s="193">
        <f>ROUND(I194*H194,2)</f>
        <v>0</v>
      </c>
      <c r="K194" s="194"/>
      <c r="L194" s="39"/>
      <c r="M194" s="195" t="s">
        <v>0</v>
      </c>
      <c r="N194" s="196" t="s">
        <v>36</v>
      </c>
      <c r="O194" s="71"/>
      <c r="P194" s="197">
        <f>O194*H194</f>
        <v>0</v>
      </c>
      <c r="Q194" s="197">
        <v>0</v>
      </c>
      <c r="R194" s="197">
        <f>Q194*H194</f>
        <v>0</v>
      </c>
      <c r="S194" s="197">
        <v>0</v>
      </c>
      <c r="T194" s="198">
        <f>S194*H194</f>
        <v>0</v>
      </c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R194" s="199" t="s">
        <v>196</v>
      </c>
      <c r="AT194" s="199" t="s">
        <v>135</v>
      </c>
      <c r="AU194" s="199" t="s">
        <v>81</v>
      </c>
      <c r="AY194" s="17" t="s">
        <v>132</v>
      </c>
      <c r="BE194" s="200">
        <f>IF(N194="základní",J194,0)</f>
        <v>0</v>
      </c>
      <c r="BF194" s="200">
        <f>IF(N194="snížená",J194,0)</f>
        <v>0</v>
      </c>
      <c r="BG194" s="200">
        <f>IF(N194="zákl. přenesená",J194,0)</f>
        <v>0</v>
      </c>
      <c r="BH194" s="200">
        <f>IF(N194="sníž. přenesená",J194,0)</f>
        <v>0</v>
      </c>
      <c r="BI194" s="200">
        <f>IF(N194="nulová",J194,0)</f>
        <v>0</v>
      </c>
      <c r="BJ194" s="17" t="s">
        <v>79</v>
      </c>
      <c r="BK194" s="200">
        <f>ROUND(I194*H194,2)</f>
        <v>0</v>
      </c>
      <c r="BL194" s="17" t="s">
        <v>196</v>
      </c>
      <c r="BM194" s="199" t="s">
        <v>653</v>
      </c>
    </row>
    <row r="195" spans="1:65" s="2" customFormat="1" ht="24.2" customHeight="1">
      <c r="A195" s="34"/>
      <c r="B195" s="35"/>
      <c r="C195" s="187" t="s">
        <v>300</v>
      </c>
      <c r="D195" s="187" t="s">
        <v>135</v>
      </c>
      <c r="E195" s="188" t="s">
        <v>345</v>
      </c>
      <c r="F195" s="189" t="s">
        <v>346</v>
      </c>
      <c r="G195" s="190" t="s">
        <v>161</v>
      </c>
      <c r="H195" s="191">
        <v>0.1</v>
      </c>
      <c r="I195" s="192"/>
      <c r="J195" s="193">
        <f>ROUND(I195*H195,2)</f>
        <v>0</v>
      </c>
      <c r="K195" s="194"/>
      <c r="L195" s="39"/>
      <c r="M195" s="195" t="s">
        <v>0</v>
      </c>
      <c r="N195" s="196" t="s">
        <v>36</v>
      </c>
      <c r="O195" s="71"/>
      <c r="P195" s="197">
        <f>O195*H195</f>
        <v>0</v>
      </c>
      <c r="Q195" s="197">
        <v>0</v>
      </c>
      <c r="R195" s="197">
        <f>Q195*H195</f>
        <v>0</v>
      </c>
      <c r="S195" s="197">
        <v>0</v>
      </c>
      <c r="T195" s="198">
        <f>S195*H195</f>
        <v>0</v>
      </c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R195" s="199" t="s">
        <v>196</v>
      </c>
      <c r="AT195" s="199" t="s">
        <v>135</v>
      </c>
      <c r="AU195" s="199" t="s">
        <v>81</v>
      </c>
      <c r="AY195" s="17" t="s">
        <v>132</v>
      </c>
      <c r="BE195" s="200">
        <f>IF(N195="základní",J195,0)</f>
        <v>0</v>
      </c>
      <c r="BF195" s="200">
        <f>IF(N195="snížená",J195,0)</f>
        <v>0</v>
      </c>
      <c r="BG195" s="200">
        <f>IF(N195="zákl. přenesená",J195,0)</f>
        <v>0</v>
      </c>
      <c r="BH195" s="200">
        <f>IF(N195="sníž. přenesená",J195,0)</f>
        <v>0</v>
      </c>
      <c r="BI195" s="200">
        <f>IF(N195="nulová",J195,0)</f>
        <v>0</v>
      </c>
      <c r="BJ195" s="17" t="s">
        <v>79</v>
      </c>
      <c r="BK195" s="200">
        <f>ROUND(I195*H195,2)</f>
        <v>0</v>
      </c>
      <c r="BL195" s="17" t="s">
        <v>196</v>
      </c>
      <c r="BM195" s="199" t="s">
        <v>654</v>
      </c>
    </row>
    <row r="196" spans="1:65" s="2" customFormat="1" ht="24.2" customHeight="1">
      <c r="A196" s="34"/>
      <c r="B196" s="35"/>
      <c r="C196" s="187" t="s">
        <v>304</v>
      </c>
      <c r="D196" s="187" t="s">
        <v>135</v>
      </c>
      <c r="E196" s="188" t="s">
        <v>349</v>
      </c>
      <c r="F196" s="189" t="s">
        <v>350</v>
      </c>
      <c r="G196" s="190" t="s">
        <v>161</v>
      </c>
      <c r="H196" s="191">
        <v>0.1</v>
      </c>
      <c r="I196" s="192"/>
      <c r="J196" s="193">
        <f>ROUND(I196*H196,2)</f>
        <v>0</v>
      </c>
      <c r="K196" s="194"/>
      <c r="L196" s="39"/>
      <c r="M196" s="195" t="s">
        <v>0</v>
      </c>
      <c r="N196" s="196" t="s">
        <v>36</v>
      </c>
      <c r="O196" s="71"/>
      <c r="P196" s="197">
        <f>O196*H196</f>
        <v>0</v>
      </c>
      <c r="Q196" s="197">
        <v>0</v>
      </c>
      <c r="R196" s="197">
        <f>Q196*H196</f>
        <v>0</v>
      </c>
      <c r="S196" s="197">
        <v>0</v>
      </c>
      <c r="T196" s="198">
        <f>S196*H196</f>
        <v>0</v>
      </c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R196" s="199" t="s">
        <v>196</v>
      </c>
      <c r="AT196" s="199" t="s">
        <v>135</v>
      </c>
      <c r="AU196" s="199" t="s">
        <v>81</v>
      </c>
      <c r="AY196" s="17" t="s">
        <v>132</v>
      </c>
      <c r="BE196" s="200">
        <f>IF(N196="základní",J196,0)</f>
        <v>0</v>
      </c>
      <c r="BF196" s="200">
        <f>IF(N196="snížená",J196,0)</f>
        <v>0</v>
      </c>
      <c r="BG196" s="200">
        <f>IF(N196="zákl. přenesená",J196,0)</f>
        <v>0</v>
      </c>
      <c r="BH196" s="200">
        <f>IF(N196="sníž. přenesená",J196,0)</f>
        <v>0</v>
      </c>
      <c r="BI196" s="200">
        <f>IF(N196="nulová",J196,0)</f>
        <v>0</v>
      </c>
      <c r="BJ196" s="17" t="s">
        <v>79</v>
      </c>
      <c r="BK196" s="200">
        <f>ROUND(I196*H196,2)</f>
        <v>0</v>
      </c>
      <c r="BL196" s="17" t="s">
        <v>196</v>
      </c>
      <c r="BM196" s="199" t="s">
        <v>655</v>
      </c>
    </row>
    <row r="197" spans="2:63" s="12" customFormat="1" ht="22.9" customHeight="1">
      <c r="B197" s="171"/>
      <c r="C197" s="172"/>
      <c r="D197" s="173" t="s">
        <v>70</v>
      </c>
      <c r="E197" s="185" t="s">
        <v>352</v>
      </c>
      <c r="F197" s="185" t="s">
        <v>353</v>
      </c>
      <c r="G197" s="172"/>
      <c r="H197" s="172"/>
      <c r="I197" s="175"/>
      <c r="J197" s="186">
        <f>BK197</f>
        <v>0</v>
      </c>
      <c r="K197" s="172"/>
      <c r="L197" s="177"/>
      <c r="M197" s="178"/>
      <c r="N197" s="179"/>
      <c r="O197" s="179"/>
      <c r="P197" s="180">
        <f>SUM(P198:P212)</f>
        <v>0</v>
      </c>
      <c r="Q197" s="179"/>
      <c r="R197" s="180">
        <f>SUM(R198:R212)</f>
        <v>0.0038561999999999997</v>
      </c>
      <c r="S197" s="179"/>
      <c r="T197" s="181">
        <f>SUM(T198:T212)</f>
        <v>0</v>
      </c>
      <c r="AR197" s="182" t="s">
        <v>81</v>
      </c>
      <c r="AT197" s="183" t="s">
        <v>70</v>
      </c>
      <c r="AU197" s="183" t="s">
        <v>79</v>
      </c>
      <c r="AY197" s="182" t="s">
        <v>132</v>
      </c>
      <c r="BK197" s="184">
        <f>SUM(BK198:BK212)</f>
        <v>0</v>
      </c>
    </row>
    <row r="198" spans="1:65" s="2" customFormat="1" ht="16.5" customHeight="1">
      <c r="A198" s="34"/>
      <c r="B198" s="35"/>
      <c r="C198" s="187" t="s">
        <v>308</v>
      </c>
      <c r="D198" s="187" t="s">
        <v>135</v>
      </c>
      <c r="E198" s="188" t="s">
        <v>366</v>
      </c>
      <c r="F198" s="189" t="s">
        <v>367</v>
      </c>
      <c r="G198" s="190" t="s">
        <v>357</v>
      </c>
      <c r="H198" s="191">
        <v>7.4</v>
      </c>
      <c r="I198" s="192"/>
      <c r="J198" s="193">
        <f>ROUND(I198*H198,2)</f>
        <v>0</v>
      </c>
      <c r="K198" s="194"/>
      <c r="L198" s="39"/>
      <c r="M198" s="195" t="s">
        <v>0</v>
      </c>
      <c r="N198" s="196" t="s">
        <v>36</v>
      </c>
      <c r="O198" s="71"/>
      <c r="P198" s="197">
        <f>O198*H198</f>
        <v>0</v>
      </c>
      <c r="Q198" s="197">
        <v>1E-05</v>
      </c>
      <c r="R198" s="197">
        <f>Q198*H198</f>
        <v>7.400000000000001E-05</v>
      </c>
      <c r="S198" s="197">
        <v>0</v>
      </c>
      <c r="T198" s="198">
        <f>S198*H198</f>
        <v>0</v>
      </c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R198" s="199" t="s">
        <v>196</v>
      </c>
      <c r="AT198" s="199" t="s">
        <v>135</v>
      </c>
      <c r="AU198" s="199" t="s">
        <v>81</v>
      </c>
      <c r="AY198" s="17" t="s">
        <v>132</v>
      </c>
      <c r="BE198" s="200">
        <f>IF(N198="základní",J198,0)</f>
        <v>0</v>
      </c>
      <c r="BF198" s="200">
        <f>IF(N198="snížená",J198,0)</f>
        <v>0</v>
      </c>
      <c r="BG198" s="200">
        <f>IF(N198="zákl. přenesená",J198,0)</f>
        <v>0</v>
      </c>
      <c r="BH198" s="200">
        <f>IF(N198="sníž. přenesená",J198,0)</f>
        <v>0</v>
      </c>
      <c r="BI198" s="200">
        <f>IF(N198="nulová",J198,0)</f>
        <v>0</v>
      </c>
      <c r="BJ198" s="17" t="s">
        <v>79</v>
      </c>
      <c r="BK198" s="200">
        <f>ROUND(I198*H198,2)</f>
        <v>0</v>
      </c>
      <c r="BL198" s="17" t="s">
        <v>196</v>
      </c>
      <c r="BM198" s="199" t="s">
        <v>656</v>
      </c>
    </row>
    <row r="199" spans="2:51" s="13" customFormat="1" ht="11.25">
      <c r="B199" s="201"/>
      <c r="C199" s="202"/>
      <c r="D199" s="203" t="s">
        <v>147</v>
      </c>
      <c r="E199" s="204" t="s">
        <v>0</v>
      </c>
      <c r="F199" s="205" t="s">
        <v>151</v>
      </c>
      <c r="G199" s="202"/>
      <c r="H199" s="204" t="s">
        <v>0</v>
      </c>
      <c r="I199" s="206"/>
      <c r="J199" s="202"/>
      <c r="K199" s="202"/>
      <c r="L199" s="207"/>
      <c r="M199" s="208"/>
      <c r="N199" s="209"/>
      <c r="O199" s="209"/>
      <c r="P199" s="209"/>
      <c r="Q199" s="209"/>
      <c r="R199" s="209"/>
      <c r="S199" s="209"/>
      <c r="T199" s="210"/>
      <c r="AT199" s="211" t="s">
        <v>147</v>
      </c>
      <c r="AU199" s="211" t="s">
        <v>81</v>
      </c>
      <c r="AV199" s="13" t="s">
        <v>79</v>
      </c>
      <c r="AW199" s="13" t="s">
        <v>29</v>
      </c>
      <c r="AX199" s="13" t="s">
        <v>71</v>
      </c>
      <c r="AY199" s="211" t="s">
        <v>132</v>
      </c>
    </row>
    <row r="200" spans="2:51" s="14" customFormat="1" ht="11.25">
      <c r="B200" s="212"/>
      <c r="C200" s="213"/>
      <c r="D200" s="203" t="s">
        <v>147</v>
      </c>
      <c r="E200" s="214" t="s">
        <v>0</v>
      </c>
      <c r="F200" s="215" t="s">
        <v>369</v>
      </c>
      <c r="G200" s="213"/>
      <c r="H200" s="216">
        <v>7.4</v>
      </c>
      <c r="I200" s="217"/>
      <c r="J200" s="213"/>
      <c r="K200" s="213"/>
      <c r="L200" s="218"/>
      <c r="M200" s="219"/>
      <c r="N200" s="220"/>
      <c r="O200" s="220"/>
      <c r="P200" s="220"/>
      <c r="Q200" s="220"/>
      <c r="R200" s="220"/>
      <c r="S200" s="220"/>
      <c r="T200" s="221"/>
      <c r="AT200" s="222" t="s">
        <v>147</v>
      </c>
      <c r="AU200" s="222" t="s">
        <v>81</v>
      </c>
      <c r="AV200" s="14" t="s">
        <v>81</v>
      </c>
      <c r="AW200" s="14" t="s">
        <v>29</v>
      </c>
      <c r="AX200" s="14" t="s">
        <v>79</v>
      </c>
      <c r="AY200" s="222" t="s">
        <v>132</v>
      </c>
    </row>
    <row r="201" spans="1:65" s="2" customFormat="1" ht="16.5" customHeight="1">
      <c r="A201" s="34"/>
      <c r="B201" s="35"/>
      <c r="C201" s="234" t="s">
        <v>312</v>
      </c>
      <c r="D201" s="234" t="s">
        <v>199</v>
      </c>
      <c r="E201" s="235" t="s">
        <v>371</v>
      </c>
      <c r="F201" s="236" t="s">
        <v>372</v>
      </c>
      <c r="G201" s="237" t="s">
        <v>357</v>
      </c>
      <c r="H201" s="238">
        <v>7.77</v>
      </c>
      <c r="I201" s="239"/>
      <c r="J201" s="240">
        <f>ROUND(I201*H201,2)</f>
        <v>0</v>
      </c>
      <c r="K201" s="241"/>
      <c r="L201" s="242"/>
      <c r="M201" s="243" t="s">
        <v>0</v>
      </c>
      <c r="N201" s="244" t="s">
        <v>36</v>
      </c>
      <c r="O201" s="71"/>
      <c r="P201" s="197">
        <f>O201*H201</f>
        <v>0</v>
      </c>
      <c r="Q201" s="197">
        <v>0.0003</v>
      </c>
      <c r="R201" s="197">
        <f>Q201*H201</f>
        <v>0.0023309999999999997</v>
      </c>
      <c r="S201" s="197">
        <v>0</v>
      </c>
      <c r="T201" s="198">
        <f>S201*H201</f>
        <v>0</v>
      </c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R201" s="199" t="s">
        <v>202</v>
      </c>
      <c r="AT201" s="199" t="s">
        <v>199</v>
      </c>
      <c r="AU201" s="199" t="s">
        <v>81</v>
      </c>
      <c r="AY201" s="17" t="s">
        <v>132</v>
      </c>
      <c r="BE201" s="200">
        <f>IF(N201="základní",J201,0)</f>
        <v>0</v>
      </c>
      <c r="BF201" s="200">
        <f>IF(N201="snížená",J201,0)</f>
        <v>0</v>
      </c>
      <c r="BG201" s="200">
        <f>IF(N201="zákl. přenesená",J201,0)</f>
        <v>0</v>
      </c>
      <c r="BH201" s="200">
        <f>IF(N201="sníž. přenesená",J201,0)</f>
        <v>0</v>
      </c>
      <c r="BI201" s="200">
        <f>IF(N201="nulová",J201,0)</f>
        <v>0</v>
      </c>
      <c r="BJ201" s="17" t="s">
        <v>79</v>
      </c>
      <c r="BK201" s="200">
        <f>ROUND(I201*H201,2)</f>
        <v>0</v>
      </c>
      <c r="BL201" s="17" t="s">
        <v>196</v>
      </c>
      <c r="BM201" s="199" t="s">
        <v>657</v>
      </c>
    </row>
    <row r="202" spans="2:51" s="14" customFormat="1" ht="11.25">
      <c r="B202" s="212"/>
      <c r="C202" s="213"/>
      <c r="D202" s="203" t="s">
        <v>147</v>
      </c>
      <c r="E202" s="213"/>
      <c r="F202" s="215" t="s">
        <v>374</v>
      </c>
      <c r="G202" s="213"/>
      <c r="H202" s="216">
        <v>7.77</v>
      </c>
      <c r="I202" s="217"/>
      <c r="J202" s="213"/>
      <c r="K202" s="213"/>
      <c r="L202" s="218"/>
      <c r="M202" s="219"/>
      <c r="N202" s="220"/>
      <c r="O202" s="220"/>
      <c r="P202" s="220"/>
      <c r="Q202" s="220"/>
      <c r="R202" s="220"/>
      <c r="S202" s="220"/>
      <c r="T202" s="221"/>
      <c r="AT202" s="222" t="s">
        <v>147</v>
      </c>
      <c r="AU202" s="222" t="s">
        <v>81</v>
      </c>
      <c r="AV202" s="14" t="s">
        <v>81</v>
      </c>
      <c r="AW202" s="14" t="s">
        <v>3</v>
      </c>
      <c r="AX202" s="14" t="s">
        <v>79</v>
      </c>
      <c r="AY202" s="222" t="s">
        <v>132</v>
      </c>
    </row>
    <row r="203" spans="1:65" s="2" customFormat="1" ht="16.5" customHeight="1">
      <c r="A203" s="34"/>
      <c r="B203" s="35"/>
      <c r="C203" s="187" t="s">
        <v>316</v>
      </c>
      <c r="D203" s="187" t="s">
        <v>135</v>
      </c>
      <c r="E203" s="188" t="s">
        <v>355</v>
      </c>
      <c r="F203" s="189" t="s">
        <v>356</v>
      </c>
      <c r="G203" s="190" t="s">
        <v>357</v>
      </c>
      <c r="H203" s="191">
        <v>20</v>
      </c>
      <c r="I203" s="192"/>
      <c r="J203" s="193">
        <f>ROUND(I203*H203,2)</f>
        <v>0</v>
      </c>
      <c r="K203" s="194"/>
      <c r="L203" s="39"/>
      <c r="M203" s="195" t="s">
        <v>0</v>
      </c>
      <c r="N203" s="196" t="s">
        <v>36</v>
      </c>
      <c r="O203" s="71"/>
      <c r="P203" s="197">
        <f>O203*H203</f>
        <v>0</v>
      </c>
      <c r="Q203" s="197">
        <v>3E-05</v>
      </c>
      <c r="R203" s="197">
        <f>Q203*H203</f>
        <v>0.0006000000000000001</v>
      </c>
      <c r="S203" s="197">
        <v>0</v>
      </c>
      <c r="T203" s="198">
        <f>S203*H203</f>
        <v>0</v>
      </c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R203" s="199" t="s">
        <v>196</v>
      </c>
      <c r="AT203" s="199" t="s">
        <v>135</v>
      </c>
      <c r="AU203" s="199" t="s">
        <v>81</v>
      </c>
      <c r="AY203" s="17" t="s">
        <v>132</v>
      </c>
      <c r="BE203" s="200">
        <f>IF(N203="základní",J203,0)</f>
        <v>0</v>
      </c>
      <c r="BF203" s="200">
        <f>IF(N203="snížená",J203,0)</f>
        <v>0</v>
      </c>
      <c r="BG203" s="200">
        <f>IF(N203="zákl. přenesená",J203,0)</f>
        <v>0</v>
      </c>
      <c r="BH203" s="200">
        <f>IF(N203="sníž. přenesená",J203,0)</f>
        <v>0</v>
      </c>
      <c r="BI203" s="200">
        <f>IF(N203="nulová",J203,0)</f>
        <v>0</v>
      </c>
      <c r="BJ203" s="17" t="s">
        <v>79</v>
      </c>
      <c r="BK203" s="200">
        <f>ROUND(I203*H203,2)</f>
        <v>0</v>
      </c>
      <c r="BL203" s="17" t="s">
        <v>196</v>
      </c>
      <c r="BM203" s="199" t="s">
        <v>658</v>
      </c>
    </row>
    <row r="204" spans="1:65" s="2" customFormat="1" ht="24.2" customHeight="1">
      <c r="A204" s="34"/>
      <c r="B204" s="35"/>
      <c r="C204" s="187" t="s">
        <v>320</v>
      </c>
      <c r="D204" s="187" t="s">
        <v>135</v>
      </c>
      <c r="E204" s="188" t="s">
        <v>360</v>
      </c>
      <c r="F204" s="189" t="s">
        <v>361</v>
      </c>
      <c r="G204" s="190" t="s">
        <v>145</v>
      </c>
      <c r="H204" s="191">
        <v>17.024</v>
      </c>
      <c r="I204" s="192"/>
      <c r="J204" s="193">
        <f>ROUND(I204*H204,2)</f>
        <v>0</v>
      </c>
      <c r="K204" s="194"/>
      <c r="L204" s="39"/>
      <c r="M204" s="195" t="s">
        <v>0</v>
      </c>
      <c r="N204" s="196" t="s">
        <v>36</v>
      </c>
      <c r="O204" s="71"/>
      <c r="P204" s="197">
        <f>O204*H204</f>
        <v>0</v>
      </c>
      <c r="Q204" s="197">
        <v>5E-05</v>
      </c>
      <c r="R204" s="197">
        <f>Q204*H204</f>
        <v>0.0008512000000000001</v>
      </c>
      <c r="S204" s="197">
        <v>0</v>
      </c>
      <c r="T204" s="198">
        <f>S204*H204</f>
        <v>0</v>
      </c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R204" s="199" t="s">
        <v>196</v>
      </c>
      <c r="AT204" s="199" t="s">
        <v>135</v>
      </c>
      <c r="AU204" s="199" t="s">
        <v>81</v>
      </c>
      <c r="AY204" s="17" t="s">
        <v>132</v>
      </c>
      <c r="BE204" s="200">
        <f>IF(N204="základní",J204,0)</f>
        <v>0</v>
      </c>
      <c r="BF204" s="200">
        <f>IF(N204="snížená",J204,0)</f>
        <v>0</v>
      </c>
      <c r="BG204" s="200">
        <f>IF(N204="zákl. přenesená",J204,0)</f>
        <v>0</v>
      </c>
      <c r="BH204" s="200">
        <f>IF(N204="sníž. přenesená",J204,0)</f>
        <v>0</v>
      </c>
      <c r="BI204" s="200">
        <f>IF(N204="nulová",J204,0)</f>
        <v>0</v>
      </c>
      <c r="BJ204" s="17" t="s">
        <v>79</v>
      </c>
      <c r="BK204" s="200">
        <f>ROUND(I204*H204,2)</f>
        <v>0</v>
      </c>
      <c r="BL204" s="17" t="s">
        <v>196</v>
      </c>
      <c r="BM204" s="199" t="s">
        <v>659</v>
      </c>
    </row>
    <row r="205" spans="2:51" s="13" customFormat="1" ht="11.25">
      <c r="B205" s="201"/>
      <c r="C205" s="202"/>
      <c r="D205" s="203" t="s">
        <v>147</v>
      </c>
      <c r="E205" s="204" t="s">
        <v>0</v>
      </c>
      <c r="F205" s="205" t="s">
        <v>151</v>
      </c>
      <c r="G205" s="202"/>
      <c r="H205" s="204" t="s">
        <v>0</v>
      </c>
      <c r="I205" s="206"/>
      <c r="J205" s="202"/>
      <c r="K205" s="202"/>
      <c r="L205" s="207"/>
      <c r="M205" s="208"/>
      <c r="N205" s="209"/>
      <c r="O205" s="209"/>
      <c r="P205" s="209"/>
      <c r="Q205" s="209"/>
      <c r="R205" s="209"/>
      <c r="S205" s="209"/>
      <c r="T205" s="210"/>
      <c r="AT205" s="211" t="s">
        <v>147</v>
      </c>
      <c r="AU205" s="211" t="s">
        <v>81</v>
      </c>
      <c r="AV205" s="13" t="s">
        <v>79</v>
      </c>
      <c r="AW205" s="13" t="s">
        <v>29</v>
      </c>
      <c r="AX205" s="13" t="s">
        <v>71</v>
      </c>
      <c r="AY205" s="211" t="s">
        <v>132</v>
      </c>
    </row>
    <row r="206" spans="2:51" s="14" customFormat="1" ht="11.25">
      <c r="B206" s="212"/>
      <c r="C206" s="213"/>
      <c r="D206" s="203" t="s">
        <v>147</v>
      </c>
      <c r="E206" s="214" t="s">
        <v>0</v>
      </c>
      <c r="F206" s="215" t="s">
        <v>363</v>
      </c>
      <c r="G206" s="213"/>
      <c r="H206" s="216">
        <v>15.644</v>
      </c>
      <c r="I206" s="217"/>
      <c r="J206" s="213"/>
      <c r="K206" s="213"/>
      <c r="L206" s="218"/>
      <c r="M206" s="219"/>
      <c r="N206" s="220"/>
      <c r="O206" s="220"/>
      <c r="P206" s="220"/>
      <c r="Q206" s="220"/>
      <c r="R206" s="220"/>
      <c r="S206" s="220"/>
      <c r="T206" s="221"/>
      <c r="AT206" s="222" t="s">
        <v>147</v>
      </c>
      <c r="AU206" s="222" t="s">
        <v>81</v>
      </c>
      <c r="AV206" s="14" t="s">
        <v>81</v>
      </c>
      <c r="AW206" s="14" t="s">
        <v>29</v>
      </c>
      <c r="AX206" s="14" t="s">
        <v>71</v>
      </c>
      <c r="AY206" s="222" t="s">
        <v>132</v>
      </c>
    </row>
    <row r="207" spans="2:51" s="13" customFormat="1" ht="11.25">
      <c r="B207" s="201"/>
      <c r="C207" s="202"/>
      <c r="D207" s="203" t="s">
        <v>147</v>
      </c>
      <c r="E207" s="204" t="s">
        <v>0</v>
      </c>
      <c r="F207" s="205" t="s">
        <v>220</v>
      </c>
      <c r="G207" s="202"/>
      <c r="H207" s="204" t="s">
        <v>0</v>
      </c>
      <c r="I207" s="206"/>
      <c r="J207" s="202"/>
      <c r="K207" s="202"/>
      <c r="L207" s="207"/>
      <c r="M207" s="208"/>
      <c r="N207" s="209"/>
      <c r="O207" s="209"/>
      <c r="P207" s="209"/>
      <c r="Q207" s="209"/>
      <c r="R207" s="209"/>
      <c r="S207" s="209"/>
      <c r="T207" s="210"/>
      <c r="AT207" s="211" t="s">
        <v>147</v>
      </c>
      <c r="AU207" s="211" t="s">
        <v>81</v>
      </c>
      <c r="AV207" s="13" t="s">
        <v>79</v>
      </c>
      <c r="AW207" s="13" t="s">
        <v>29</v>
      </c>
      <c r="AX207" s="13" t="s">
        <v>71</v>
      </c>
      <c r="AY207" s="211" t="s">
        <v>132</v>
      </c>
    </row>
    <row r="208" spans="2:51" s="14" customFormat="1" ht="11.25">
      <c r="B208" s="212"/>
      <c r="C208" s="213"/>
      <c r="D208" s="203" t="s">
        <v>147</v>
      </c>
      <c r="E208" s="214" t="s">
        <v>0</v>
      </c>
      <c r="F208" s="215" t="s">
        <v>364</v>
      </c>
      <c r="G208" s="213"/>
      <c r="H208" s="216">
        <v>1.38</v>
      </c>
      <c r="I208" s="217"/>
      <c r="J208" s="213"/>
      <c r="K208" s="213"/>
      <c r="L208" s="218"/>
      <c r="M208" s="219"/>
      <c r="N208" s="220"/>
      <c r="O208" s="220"/>
      <c r="P208" s="220"/>
      <c r="Q208" s="220"/>
      <c r="R208" s="220"/>
      <c r="S208" s="220"/>
      <c r="T208" s="221"/>
      <c r="AT208" s="222" t="s">
        <v>147</v>
      </c>
      <c r="AU208" s="222" t="s">
        <v>81</v>
      </c>
      <c r="AV208" s="14" t="s">
        <v>81</v>
      </c>
      <c r="AW208" s="14" t="s">
        <v>29</v>
      </c>
      <c r="AX208" s="14" t="s">
        <v>71</v>
      </c>
      <c r="AY208" s="222" t="s">
        <v>132</v>
      </c>
    </row>
    <row r="209" spans="2:51" s="15" customFormat="1" ht="11.25">
      <c r="B209" s="223"/>
      <c r="C209" s="224"/>
      <c r="D209" s="203" t="s">
        <v>147</v>
      </c>
      <c r="E209" s="225" t="s">
        <v>0</v>
      </c>
      <c r="F209" s="226" t="s">
        <v>155</v>
      </c>
      <c r="G209" s="224"/>
      <c r="H209" s="227">
        <v>17.024</v>
      </c>
      <c r="I209" s="228"/>
      <c r="J209" s="224"/>
      <c r="K209" s="224"/>
      <c r="L209" s="229"/>
      <c r="M209" s="230"/>
      <c r="N209" s="231"/>
      <c r="O209" s="231"/>
      <c r="P209" s="231"/>
      <c r="Q209" s="231"/>
      <c r="R209" s="231"/>
      <c r="S209" s="231"/>
      <c r="T209" s="232"/>
      <c r="AT209" s="233" t="s">
        <v>147</v>
      </c>
      <c r="AU209" s="233" t="s">
        <v>81</v>
      </c>
      <c r="AV209" s="15" t="s">
        <v>139</v>
      </c>
      <c r="AW209" s="15" t="s">
        <v>29</v>
      </c>
      <c r="AX209" s="15" t="s">
        <v>79</v>
      </c>
      <c r="AY209" s="233" t="s">
        <v>132</v>
      </c>
    </row>
    <row r="210" spans="1:65" s="2" customFormat="1" ht="24.2" customHeight="1">
      <c r="A210" s="34"/>
      <c r="B210" s="35"/>
      <c r="C210" s="187" t="s">
        <v>324</v>
      </c>
      <c r="D210" s="187" t="s">
        <v>135</v>
      </c>
      <c r="E210" s="188" t="s">
        <v>535</v>
      </c>
      <c r="F210" s="189" t="s">
        <v>536</v>
      </c>
      <c r="G210" s="190" t="s">
        <v>161</v>
      </c>
      <c r="H210" s="191">
        <v>0.004</v>
      </c>
      <c r="I210" s="192"/>
      <c r="J210" s="193">
        <f>ROUND(I210*H210,2)</f>
        <v>0</v>
      </c>
      <c r="K210" s="194"/>
      <c r="L210" s="39"/>
      <c r="M210" s="195" t="s">
        <v>0</v>
      </c>
      <c r="N210" s="196" t="s">
        <v>36</v>
      </c>
      <c r="O210" s="71"/>
      <c r="P210" s="197">
        <f>O210*H210</f>
        <v>0</v>
      </c>
      <c r="Q210" s="197">
        <v>0</v>
      </c>
      <c r="R210" s="197">
        <f>Q210*H210</f>
        <v>0</v>
      </c>
      <c r="S210" s="197">
        <v>0</v>
      </c>
      <c r="T210" s="198">
        <f>S210*H210</f>
        <v>0</v>
      </c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R210" s="199" t="s">
        <v>196</v>
      </c>
      <c r="AT210" s="199" t="s">
        <v>135</v>
      </c>
      <c r="AU210" s="199" t="s">
        <v>81</v>
      </c>
      <c r="AY210" s="17" t="s">
        <v>132</v>
      </c>
      <c r="BE210" s="200">
        <f>IF(N210="základní",J210,0)</f>
        <v>0</v>
      </c>
      <c r="BF210" s="200">
        <f>IF(N210="snížená",J210,0)</f>
        <v>0</v>
      </c>
      <c r="BG210" s="200">
        <f>IF(N210="zákl. přenesená",J210,0)</f>
        <v>0</v>
      </c>
      <c r="BH210" s="200">
        <f>IF(N210="sníž. přenesená",J210,0)</f>
        <v>0</v>
      </c>
      <c r="BI210" s="200">
        <f>IF(N210="nulová",J210,0)</f>
        <v>0</v>
      </c>
      <c r="BJ210" s="17" t="s">
        <v>79</v>
      </c>
      <c r="BK210" s="200">
        <f>ROUND(I210*H210,2)</f>
        <v>0</v>
      </c>
      <c r="BL210" s="17" t="s">
        <v>196</v>
      </c>
      <c r="BM210" s="199" t="s">
        <v>660</v>
      </c>
    </row>
    <row r="211" spans="1:65" s="2" customFormat="1" ht="24.2" customHeight="1">
      <c r="A211" s="34"/>
      <c r="B211" s="35"/>
      <c r="C211" s="187" t="s">
        <v>328</v>
      </c>
      <c r="D211" s="187" t="s">
        <v>135</v>
      </c>
      <c r="E211" s="188" t="s">
        <v>380</v>
      </c>
      <c r="F211" s="189" t="s">
        <v>381</v>
      </c>
      <c r="G211" s="190" t="s">
        <v>161</v>
      </c>
      <c r="H211" s="191">
        <v>0.004</v>
      </c>
      <c r="I211" s="192"/>
      <c r="J211" s="193">
        <f>ROUND(I211*H211,2)</f>
        <v>0</v>
      </c>
      <c r="K211" s="194"/>
      <c r="L211" s="39"/>
      <c r="M211" s="195" t="s">
        <v>0</v>
      </c>
      <c r="N211" s="196" t="s">
        <v>36</v>
      </c>
      <c r="O211" s="71"/>
      <c r="P211" s="197">
        <f>O211*H211</f>
        <v>0</v>
      </c>
      <c r="Q211" s="197">
        <v>0</v>
      </c>
      <c r="R211" s="197">
        <f>Q211*H211</f>
        <v>0</v>
      </c>
      <c r="S211" s="197">
        <v>0</v>
      </c>
      <c r="T211" s="198">
        <f>S211*H211</f>
        <v>0</v>
      </c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  <c r="AR211" s="199" t="s">
        <v>196</v>
      </c>
      <c r="AT211" s="199" t="s">
        <v>135</v>
      </c>
      <c r="AU211" s="199" t="s">
        <v>81</v>
      </c>
      <c r="AY211" s="17" t="s">
        <v>132</v>
      </c>
      <c r="BE211" s="200">
        <f>IF(N211="základní",J211,0)</f>
        <v>0</v>
      </c>
      <c r="BF211" s="200">
        <f>IF(N211="snížená",J211,0)</f>
        <v>0</v>
      </c>
      <c r="BG211" s="200">
        <f>IF(N211="zákl. přenesená",J211,0)</f>
        <v>0</v>
      </c>
      <c r="BH211" s="200">
        <f>IF(N211="sníž. přenesená",J211,0)</f>
        <v>0</v>
      </c>
      <c r="BI211" s="200">
        <f>IF(N211="nulová",J211,0)</f>
        <v>0</v>
      </c>
      <c r="BJ211" s="17" t="s">
        <v>79</v>
      </c>
      <c r="BK211" s="200">
        <f>ROUND(I211*H211,2)</f>
        <v>0</v>
      </c>
      <c r="BL211" s="17" t="s">
        <v>196</v>
      </c>
      <c r="BM211" s="199" t="s">
        <v>661</v>
      </c>
    </row>
    <row r="212" spans="1:65" s="2" customFormat="1" ht="24.2" customHeight="1">
      <c r="A212" s="34"/>
      <c r="B212" s="35"/>
      <c r="C212" s="187" t="s">
        <v>332</v>
      </c>
      <c r="D212" s="187" t="s">
        <v>135</v>
      </c>
      <c r="E212" s="188" t="s">
        <v>384</v>
      </c>
      <c r="F212" s="189" t="s">
        <v>385</v>
      </c>
      <c r="G212" s="190" t="s">
        <v>161</v>
      </c>
      <c r="H212" s="191">
        <v>0.004</v>
      </c>
      <c r="I212" s="192"/>
      <c r="J212" s="193">
        <f>ROUND(I212*H212,2)</f>
        <v>0</v>
      </c>
      <c r="K212" s="194"/>
      <c r="L212" s="39"/>
      <c r="M212" s="195" t="s">
        <v>0</v>
      </c>
      <c r="N212" s="196" t="s">
        <v>36</v>
      </c>
      <c r="O212" s="71"/>
      <c r="P212" s="197">
        <f>O212*H212</f>
        <v>0</v>
      </c>
      <c r="Q212" s="197">
        <v>0</v>
      </c>
      <c r="R212" s="197">
        <f>Q212*H212</f>
        <v>0</v>
      </c>
      <c r="S212" s="197">
        <v>0</v>
      </c>
      <c r="T212" s="198">
        <f>S212*H212</f>
        <v>0</v>
      </c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  <c r="AR212" s="199" t="s">
        <v>196</v>
      </c>
      <c r="AT212" s="199" t="s">
        <v>135</v>
      </c>
      <c r="AU212" s="199" t="s">
        <v>81</v>
      </c>
      <c r="AY212" s="17" t="s">
        <v>132</v>
      </c>
      <c r="BE212" s="200">
        <f>IF(N212="základní",J212,0)</f>
        <v>0</v>
      </c>
      <c r="BF212" s="200">
        <f>IF(N212="snížená",J212,0)</f>
        <v>0</v>
      </c>
      <c r="BG212" s="200">
        <f>IF(N212="zákl. přenesená",J212,0)</f>
        <v>0</v>
      </c>
      <c r="BH212" s="200">
        <f>IF(N212="sníž. přenesená",J212,0)</f>
        <v>0</v>
      </c>
      <c r="BI212" s="200">
        <f>IF(N212="nulová",J212,0)</f>
        <v>0</v>
      </c>
      <c r="BJ212" s="17" t="s">
        <v>79</v>
      </c>
      <c r="BK212" s="200">
        <f>ROUND(I212*H212,2)</f>
        <v>0</v>
      </c>
      <c r="BL212" s="17" t="s">
        <v>196</v>
      </c>
      <c r="BM212" s="199" t="s">
        <v>662</v>
      </c>
    </row>
    <row r="213" spans="2:63" s="12" customFormat="1" ht="22.9" customHeight="1">
      <c r="B213" s="171"/>
      <c r="C213" s="172"/>
      <c r="D213" s="173" t="s">
        <v>70</v>
      </c>
      <c r="E213" s="185" t="s">
        <v>387</v>
      </c>
      <c r="F213" s="185" t="s">
        <v>388</v>
      </c>
      <c r="G213" s="172"/>
      <c r="H213" s="172"/>
      <c r="I213" s="175"/>
      <c r="J213" s="186">
        <f>BK213</f>
        <v>0</v>
      </c>
      <c r="K213" s="172"/>
      <c r="L213" s="177"/>
      <c r="M213" s="178"/>
      <c r="N213" s="179"/>
      <c r="O213" s="179"/>
      <c r="P213" s="180">
        <f>SUM(P214:P246)</f>
        <v>0</v>
      </c>
      <c r="Q213" s="179"/>
      <c r="R213" s="180">
        <f>SUM(R214:R246)</f>
        <v>0.13924092000000002</v>
      </c>
      <c r="S213" s="179"/>
      <c r="T213" s="181">
        <f>SUM(T214:T246)</f>
        <v>0.029543620000000003</v>
      </c>
      <c r="AR213" s="182" t="s">
        <v>81</v>
      </c>
      <c r="AT213" s="183" t="s">
        <v>70</v>
      </c>
      <c r="AU213" s="183" t="s">
        <v>79</v>
      </c>
      <c r="AY213" s="182" t="s">
        <v>132</v>
      </c>
      <c r="BK213" s="184">
        <f>SUM(BK214:BK246)</f>
        <v>0</v>
      </c>
    </row>
    <row r="214" spans="1:65" s="2" customFormat="1" ht="24.2" customHeight="1">
      <c r="A214" s="34"/>
      <c r="B214" s="35"/>
      <c r="C214" s="187" t="s">
        <v>336</v>
      </c>
      <c r="D214" s="187" t="s">
        <v>135</v>
      </c>
      <c r="E214" s="188" t="s">
        <v>390</v>
      </c>
      <c r="F214" s="189" t="s">
        <v>391</v>
      </c>
      <c r="G214" s="190" t="s">
        <v>145</v>
      </c>
      <c r="H214" s="191">
        <v>95.302</v>
      </c>
      <c r="I214" s="192"/>
      <c r="J214" s="193">
        <f>ROUND(I214*H214,2)</f>
        <v>0</v>
      </c>
      <c r="K214" s="194"/>
      <c r="L214" s="39"/>
      <c r="M214" s="195" t="s">
        <v>0</v>
      </c>
      <c r="N214" s="196" t="s">
        <v>36</v>
      </c>
      <c r="O214" s="71"/>
      <c r="P214" s="197">
        <f>O214*H214</f>
        <v>0</v>
      </c>
      <c r="Q214" s="197">
        <v>0</v>
      </c>
      <c r="R214" s="197">
        <f>Q214*H214</f>
        <v>0</v>
      </c>
      <c r="S214" s="197">
        <v>0</v>
      </c>
      <c r="T214" s="198">
        <f>S214*H214</f>
        <v>0</v>
      </c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  <c r="AR214" s="199" t="s">
        <v>196</v>
      </c>
      <c r="AT214" s="199" t="s">
        <v>135</v>
      </c>
      <c r="AU214" s="199" t="s">
        <v>81</v>
      </c>
      <c r="AY214" s="17" t="s">
        <v>132</v>
      </c>
      <c r="BE214" s="200">
        <f>IF(N214="základní",J214,0)</f>
        <v>0</v>
      </c>
      <c r="BF214" s="200">
        <f>IF(N214="snížená",J214,0)</f>
        <v>0</v>
      </c>
      <c r="BG214" s="200">
        <f>IF(N214="zákl. přenesená",J214,0)</f>
        <v>0</v>
      </c>
      <c r="BH214" s="200">
        <f>IF(N214="sníž. přenesená",J214,0)</f>
        <v>0</v>
      </c>
      <c r="BI214" s="200">
        <f>IF(N214="nulová",J214,0)</f>
        <v>0</v>
      </c>
      <c r="BJ214" s="17" t="s">
        <v>79</v>
      </c>
      <c r="BK214" s="200">
        <f>ROUND(I214*H214,2)</f>
        <v>0</v>
      </c>
      <c r="BL214" s="17" t="s">
        <v>196</v>
      </c>
      <c r="BM214" s="199" t="s">
        <v>663</v>
      </c>
    </row>
    <row r="215" spans="1:65" s="2" customFormat="1" ht="16.5" customHeight="1">
      <c r="A215" s="34"/>
      <c r="B215" s="35"/>
      <c r="C215" s="187" t="s">
        <v>340</v>
      </c>
      <c r="D215" s="187" t="s">
        <v>135</v>
      </c>
      <c r="E215" s="188" t="s">
        <v>394</v>
      </c>
      <c r="F215" s="189" t="s">
        <v>395</v>
      </c>
      <c r="G215" s="190" t="s">
        <v>145</v>
      </c>
      <c r="H215" s="191">
        <v>95.302</v>
      </c>
      <c r="I215" s="192"/>
      <c r="J215" s="193">
        <f>ROUND(I215*H215,2)</f>
        <v>0</v>
      </c>
      <c r="K215" s="194"/>
      <c r="L215" s="39"/>
      <c r="M215" s="195" t="s">
        <v>0</v>
      </c>
      <c r="N215" s="196" t="s">
        <v>36</v>
      </c>
      <c r="O215" s="71"/>
      <c r="P215" s="197">
        <f>O215*H215</f>
        <v>0</v>
      </c>
      <c r="Q215" s="197">
        <v>0.001</v>
      </c>
      <c r="R215" s="197">
        <f>Q215*H215</f>
        <v>0.09530200000000001</v>
      </c>
      <c r="S215" s="197">
        <v>0.00031</v>
      </c>
      <c r="T215" s="198">
        <f>S215*H215</f>
        <v>0.029543620000000003</v>
      </c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  <c r="AR215" s="199" t="s">
        <v>196</v>
      </c>
      <c r="AT215" s="199" t="s">
        <v>135</v>
      </c>
      <c r="AU215" s="199" t="s">
        <v>81</v>
      </c>
      <c r="AY215" s="17" t="s">
        <v>132</v>
      </c>
      <c r="BE215" s="200">
        <f>IF(N215="základní",J215,0)</f>
        <v>0</v>
      </c>
      <c r="BF215" s="200">
        <f>IF(N215="snížená",J215,0)</f>
        <v>0</v>
      </c>
      <c r="BG215" s="200">
        <f>IF(N215="zákl. přenesená",J215,0)</f>
        <v>0</v>
      </c>
      <c r="BH215" s="200">
        <f>IF(N215="sníž. přenesená",J215,0)</f>
        <v>0</v>
      </c>
      <c r="BI215" s="200">
        <f>IF(N215="nulová",J215,0)</f>
        <v>0</v>
      </c>
      <c r="BJ215" s="17" t="s">
        <v>79</v>
      </c>
      <c r="BK215" s="200">
        <f>ROUND(I215*H215,2)</f>
        <v>0</v>
      </c>
      <c r="BL215" s="17" t="s">
        <v>196</v>
      </c>
      <c r="BM215" s="199" t="s">
        <v>664</v>
      </c>
    </row>
    <row r="216" spans="1:65" s="2" customFormat="1" ht="24.2" customHeight="1">
      <c r="A216" s="34"/>
      <c r="B216" s="35"/>
      <c r="C216" s="187" t="s">
        <v>344</v>
      </c>
      <c r="D216" s="187" t="s">
        <v>135</v>
      </c>
      <c r="E216" s="188" t="s">
        <v>398</v>
      </c>
      <c r="F216" s="189" t="s">
        <v>399</v>
      </c>
      <c r="G216" s="190" t="s">
        <v>145</v>
      </c>
      <c r="H216" s="191">
        <v>95.302</v>
      </c>
      <c r="I216" s="192"/>
      <c r="J216" s="193">
        <f>ROUND(I216*H216,2)</f>
        <v>0</v>
      </c>
      <c r="K216" s="194"/>
      <c r="L216" s="39"/>
      <c r="M216" s="195" t="s">
        <v>0</v>
      </c>
      <c r="N216" s="196" t="s">
        <v>36</v>
      </c>
      <c r="O216" s="71"/>
      <c r="P216" s="197">
        <f>O216*H216</f>
        <v>0</v>
      </c>
      <c r="Q216" s="197">
        <v>0</v>
      </c>
      <c r="R216" s="197">
        <f>Q216*H216</f>
        <v>0</v>
      </c>
      <c r="S216" s="197">
        <v>0</v>
      </c>
      <c r="T216" s="198">
        <f>S216*H216</f>
        <v>0</v>
      </c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  <c r="AR216" s="199" t="s">
        <v>196</v>
      </c>
      <c r="AT216" s="199" t="s">
        <v>135</v>
      </c>
      <c r="AU216" s="199" t="s">
        <v>81</v>
      </c>
      <c r="AY216" s="17" t="s">
        <v>132</v>
      </c>
      <c r="BE216" s="200">
        <f>IF(N216="základní",J216,0)</f>
        <v>0</v>
      </c>
      <c r="BF216" s="200">
        <f>IF(N216="snížená",J216,0)</f>
        <v>0</v>
      </c>
      <c r="BG216" s="200">
        <f>IF(N216="zákl. přenesená",J216,0)</f>
        <v>0</v>
      </c>
      <c r="BH216" s="200">
        <f>IF(N216="sníž. přenesená",J216,0)</f>
        <v>0</v>
      </c>
      <c r="BI216" s="200">
        <f>IF(N216="nulová",J216,0)</f>
        <v>0</v>
      </c>
      <c r="BJ216" s="17" t="s">
        <v>79</v>
      </c>
      <c r="BK216" s="200">
        <f>ROUND(I216*H216,2)</f>
        <v>0</v>
      </c>
      <c r="BL216" s="17" t="s">
        <v>196</v>
      </c>
      <c r="BM216" s="199" t="s">
        <v>665</v>
      </c>
    </row>
    <row r="217" spans="1:65" s="2" customFormat="1" ht="24.2" customHeight="1">
      <c r="A217" s="34"/>
      <c r="B217" s="35"/>
      <c r="C217" s="187" t="s">
        <v>348</v>
      </c>
      <c r="D217" s="187" t="s">
        <v>135</v>
      </c>
      <c r="E217" s="188" t="s">
        <v>402</v>
      </c>
      <c r="F217" s="189" t="s">
        <v>403</v>
      </c>
      <c r="G217" s="190" t="s">
        <v>357</v>
      </c>
      <c r="H217" s="191">
        <v>10</v>
      </c>
      <c r="I217" s="192"/>
      <c r="J217" s="193">
        <f>ROUND(I217*H217,2)</f>
        <v>0</v>
      </c>
      <c r="K217" s="194"/>
      <c r="L217" s="39"/>
      <c r="M217" s="195" t="s">
        <v>0</v>
      </c>
      <c r="N217" s="196" t="s">
        <v>36</v>
      </c>
      <c r="O217" s="71"/>
      <c r="P217" s="197">
        <f>O217*H217</f>
        <v>0</v>
      </c>
      <c r="Q217" s="197">
        <v>1E-05</v>
      </c>
      <c r="R217" s="197">
        <f>Q217*H217</f>
        <v>0.0001</v>
      </c>
      <c r="S217" s="197">
        <v>0</v>
      </c>
      <c r="T217" s="198">
        <f>S217*H217</f>
        <v>0</v>
      </c>
      <c r="U217" s="34"/>
      <c r="V217" s="34"/>
      <c r="W217" s="34"/>
      <c r="X217" s="34"/>
      <c r="Y217" s="34"/>
      <c r="Z217" s="34"/>
      <c r="AA217" s="34"/>
      <c r="AB217" s="34"/>
      <c r="AC217" s="34"/>
      <c r="AD217" s="34"/>
      <c r="AE217" s="34"/>
      <c r="AR217" s="199" t="s">
        <v>196</v>
      </c>
      <c r="AT217" s="199" t="s">
        <v>135</v>
      </c>
      <c r="AU217" s="199" t="s">
        <v>81</v>
      </c>
      <c r="AY217" s="17" t="s">
        <v>132</v>
      </c>
      <c r="BE217" s="200">
        <f>IF(N217="základní",J217,0)</f>
        <v>0</v>
      </c>
      <c r="BF217" s="200">
        <f>IF(N217="snížená",J217,0)</f>
        <v>0</v>
      </c>
      <c r="BG217" s="200">
        <f>IF(N217="zákl. přenesená",J217,0)</f>
        <v>0</v>
      </c>
      <c r="BH217" s="200">
        <f>IF(N217="sníž. přenesená",J217,0)</f>
        <v>0</v>
      </c>
      <c r="BI217" s="200">
        <f>IF(N217="nulová",J217,0)</f>
        <v>0</v>
      </c>
      <c r="BJ217" s="17" t="s">
        <v>79</v>
      </c>
      <c r="BK217" s="200">
        <f>ROUND(I217*H217,2)</f>
        <v>0</v>
      </c>
      <c r="BL217" s="17" t="s">
        <v>196</v>
      </c>
      <c r="BM217" s="199" t="s">
        <v>666</v>
      </c>
    </row>
    <row r="218" spans="1:65" s="2" customFormat="1" ht="16.5" customHeight="1">
      <c r="A218" s="34"/>
      <c r="B218" s="35"/>
      <c r="C218" s="187" t="s">
        <v>354</v>
      </c>
      <c r="D218" s="187" t="s">
        <v>135</v>
      </c>
      <c r="E218" s="188" t="s">
        <v>406</v>
      </c>
      <c r="F218" s="189" t="s">
        <v>407</v>
      </c>
      <c r="G218" s="190" t="s">
        <v>145</v>
      </c>
      <c r="H218" s="191">
        <v>28.42</v>
      </c>
      <c r="I218" s="192"/>
      <c r="J218" s="193">
        <f>ROUND(I218*H218,2)</f>
        <v>0</v>
      </c>
      <c r="K218" s="194"/>
      <c r="L218" s="39"/>
      <c r="M218" s="195" t="s">
        <v>0</v>
      </c>
      <c r="N218" s="196" t="s">
        <v>36</v>
      </c>
      <c r="O218" s="71"/>
      <c r="P218" s="197">
        <f>O218*H218</f>
        <v>0</v>
      </c>
      <c r="Q218" s="197">
        <v>0</v>
      </c>
      <c r="R218" s="197">
        <f>Q218*H218</f>
        <v>0</v>
      </c>
      <c r="S218" s="197">
        <v>0</v>
      </c>
      <c r="T218" s="198">
        <f>S218*H218</f>
        <v>0</v>
      </c>
      <c r="U218" s="34"/>
      <c r="V218" s="34"/>
      <c r="W218" s="34"/>
      <c r="X218" s="34"/>
      <c r="Y218" s="34"/>
      <c r="Z218" s="34"/>
      <c r="AA218" s="34"/>
      <c r="AB218" s="34"/>
      <c r="AC218" s="34"/>
      <c r="AD218" s="34"/>
      <c r="AE218" s="34"/>
      <c r="AR218" s="199" t="s">
        <v>196</v>
      </c>
      <c r="AT218" s="199" t="s">
        <v>135</v>
      </c>
      <c r="AU218" s="199" t="s">
        <v>81</v>
      </c>
      <c r="AY218" s="17" t="s">
        <v>132</v>
      </c>
      <c r="BE218" s="200">
        <f>IF(N218="základní",J218,0)</f>
        <v>0</v>
      </c>
      <c r="BF218" s="200">
        <f>IF(N218="snížená",J218,0)</f>
        <v>0</v>
      </c>
      <c r="BG218" s="200">
        <f>IF(N218="zákl. přenesená",J218,0)</f>
        <v>0</v>
      </c>
      <c r="BH218" s="200">
        <f>IF(N218="sníž. přenesená",J218,0)</f>
        <v>0</v>
      </c>
      <c r="BI218" s="200">
        <f>IF(N218="nulová",J218,0)</f>
        <v>0</v>
      </c>
      <c r="BJ218" s="17" t="s">
        <v>79</v>
      </c>
      <c r="BK218" s="200">
        <f>ROUND(I218*H218,2)</f>
        <v>0</v>
      </c>
      <c r="BL218" s="17" t="s">
        <v>196</v>
      </c>
      <c r="BM218" s="199" t="s">
        <v>667</v>
      </c>
    </row>
    <row r="219" spans="2:51" s="13" customFormat="1" ht="11.25">
      <c r="B219" s="201"/>
      <c r="C219" s="202"/>
      <c r="D219" s="203" t="s">
        <v>147</v>
      </c>
      <c r="E219" s="204" t="s">
        <v>0</v>
      </c>
      <c r="F219" s="205" t="s">
        <v>409</v>
      </c>
      <c r="G219" s="202"/>
      <c r="H219" s="204" t="s">
        <v>0</v>
      </c>
      <c r="I219" s="206"/>
      <c r="J219" s="202"/>
      <c r="K219" s="202"/>
      <c r="L219" s="207"/>
      <c r="M219" s="208"/>
      <c r="N219" s="209"/>
      <c r="O219" s="209"/>
      <c r="P219" s="209"/>
      <c r="Q219" s="209"/>
      <c r="R219" s="209"/>
      <c r="S219" s="209"/>
      <c r="T219" s="210"/>
      <c r="AT219" s="211" t="s">
        <v>147</v>
      </c>
      <c r="AU219" s="211" t="s">
        <v>81</v>
      </c>
      <c r="AV219" s="13" t="s">
        <v>79</v>
      </c>
      <c r="AW219" s="13" t="s">
        <v>29</v>
      </c>
      <c r="AX219" s="13" t="s">
        <v>71</v>
      </c>
      <c r="AY219" s="211" t="s">
        <v>132</v>
      </c>
    </row>
    <row r="220" spans="2:51" s="14" customFormat="1" ht="11.25">
      <c r="B220" s="212"/>
      <c r="C220" s="213"/>
      <c r="D220" s="203" t="s">
        <v>147</v>
      </c>
      <c r="E220" s="214" t="s">
        <v>0</v>
      </c>
      <c r="F220" s="215" t="s">
        <v>668</v>
      </c>
      <c r="G220" s="213"/>
      <c r="H220" s="216">
        <v>28.42</v>
      </c>
      <c r="I220" s="217"/>
      <c r="J220" s="213"/>
      <c r="K220" s="213"/>
      <c r="L220" s="218"/>
      <c r="M220" s="219"/>
      <c r="N220" s="220"/>
      <c r="O220" s="220"/>
      <c r="P220" s="220"/>
      <c r="Q220" s="220"/>
      <c r="R220" s="220"/>
      <c r="S220" s="220"/>
      <c r="T220" s="221"/>
      <c r="AT220" s="222" t="s">
        <v>147</v>
      </c>
      <c r="AU220" s="222" t="s">
        <v>81</v>
      </c>
      <c r="AV220" s="14" t="s">
        <v>81</v>
      </c>
      <c r="AW220" s="14" t="s">
        <v>29</v>
      </c>
      <c r="AX220" s="14" t="s">
        <v>71</v>
      </c>
      <c r="AY220" s="222" t="s">
        <v>132</v>
      </c>
    </row>
    <row r="221" spans="2:51" s="15" customFormat="1" ht="11.25">
      <c r="B221" s="223"/>
      <c r="C221" s="224"/>
      <c r="D221" s="203" t="s">
        <v>147</v>
      </c>
      <c r="E221" s="225" t="s">
        <v>0</v>
      </c>
      <c r="F221" s="226" t="s">
        <v>155</v>
      </c>
      <c r="G221" s="224"/>
      <c r="H221" s="227">
        <v>28.42</v>
      </c>
      <c r="I221" s="228"/>
      <c r="J221" s="224"/>
      <c r="K221" s="224"/>
      <c r="L221" s="229"/>
      <c r="M221" s="230"/>
      <c r="N221" s="231"/>
      <c r="O221" s="231"/>
      <c r="P221" s="231"/>
      <c r="Q221" s="231"/>
      <c r="R221" s="231"/>
      <c r="S221" s="231"/>
      <c r="T221" s="232"/>
      <c r="AT221" s="233" t="s">
        <v>147</v>
      </c>
      <c r="AU221" s="233" t="s">
        <v>81</v>
      </c>
      <c r="AV221" s="15" t="s">
        <v>139</v>
      </c>
      <c r="AW221" s="15" t="s">
        <v>29</v>
      </c>
      <c r="AX221" s="15" t="s">
        <v>79</v>
      </c>
      <c r="AY221" s="233" t="s">
        <v>132</v>
      </c>
    </row>
    <row r="222" spans="1:65" s="2" customFormat="1" ht="16.5" customHeight="1">
      <c r="A222" s="34"/>
      <c r="B222" s="35"/>
      <c r="C222" s="234" t="s">
        <v>359</v>
      </c>
      <c r="D222" s="234" t="s">
        <v>199</v>
      </c>
      <c r="E222" s="235" t="s">
        <v>412</v>
      </c>
      <c r="F222" s="236" t="s">
        <v>413</v>
      </c>
      <c r="G222" s="237" t="s">
        <v>145</v>
      </c>
      <c r="H222" s="238">
        <v>34.104</v>
      </c>
      <c r="I222" s="239"/>
      <c r="J222" s="240">
        <f>ROUND(I222*H222,2)</f>
        <v>0</v>
      </c>
      <c r="K222" s="241"/>
      <c r="L222" s="242"/>
      <c r="M222" s="243" t="s">
        <v>0</v>
      </c>
      <c r="N222" s="244" t="s">
        <v>36</v>
      </c>
      <c r="O222" s="71"/>
      <c r="P222" s="197">
        <f>O222*H222</f>
        <v>0</v>
      </c>
      <c r="Q222" s="197">
        <v>0</v>
      </c>
      <c r="R222" s="197">
        <f>Q222*H222</f>
        <v>0</v>
      </c>
      <c r="S222" s="197">
        <v>0</v>
      </c>
      <c r="T222" s="198">
        <f>S222*H222</f>
        <v>0</v>
      </c>
      <c r="U222" s="34"/>
      <c r="V222" s="34"/>
      <c r="W222" s="34"/>
      <c r="X222" s="34"/>
      <c r="Y222" s="34"/>
      <c r="Z222" s="34"/>
      <c r="AA222" s="34"/>
      <c r="AB222" s="34"/>
      <c r="AC222" s="34"/>
      <c r="AD222" s="34"/>
      <c r="AE222" s="34"/>
      <c r="AR222" s="199" t="s">
        <v>202</v>
      </c>
      <c r="AT222" s="199" t="s">
        <v>199</v>
      </c>
      <c r="AU222" s="199" t="s">
        <v>81</v>
      </c>
      <c r="AY222" s="17" t="s">
        <v>132</v>
      </c>
      <c r="BE222" s="200">
        <f>IF(N222="základní",J222,0)</f>
        <v>0</v>
      </c>
      <c r="BF222" s="200">
        <f>IF(N222="snížená",J222,0)</f>
        <v>0</v>
      </c>
      <c r="BG222" s="200">
        <f>IF(N222="zákl. přenesená",J222,0)</f>
        <v>0</v>
      </c>
      <c r="BH222" s="200">
        <f>IF(N222="sníž. přenesená",J222,0)</f>
        <v>0</v>
      </c>
      <c r="BI222" s="200">
        <f>IF(N222="nulová",J222,0)</f>
        <v>0</v>
      </c>
      <c r="BJ222" s="17" t="s">
        <v>79</v>
      </c>
      <c r="BK222" s="200">
        <f>ROUND(I222*H222,2)</f>
        <v>0</v>
      </c>
      <c r="BL222" s="17" t="s">
        <v>196</v>
      </c>
      <c r="BM222" s="199" t="s">
        <v>669</v>
      </c>
    </row>
    <row r="223" spans="2:51" s="14" customFormat="1" ht="11.25">
      <c r="B223" s="212"/>
      <c r="C223" s="213"/>
      <c r="D223" s="203" t="s">
        <v>147</v>
      </c>
      <c r="E223" s="213"/>
      <c r="F223" s="215" t="s">
        <v>670</v>
      </c>
      <c r="G223" s="213"/>
      <c r="H223" s="216">
        <v>34.104</v>
      </c>
      <c r="I223" s="217"/>
      <c r="J223" s="213"/>
      <c r="K223" s="213"/>
      <c r="L223" s="218"/>
      <c r="M223" s="219"/>
      <c r="N223" s="220"/>
      <c r="O223" s="220"/>
      <c r="P223" s="220"/>
      <c r="Q223" s="220"/>
      <c r="R223" s="220"/>
      <c r="S223" s="220"/>
      <c r="T223" s="221"/>
      <c r="AT223" s="222" t="s">
        <v>147</v>
      </c>
      <c r="AU223" s="222" t="s">
        <v>81</v>
      </c>
      <c r="AV223" s="14" t="s">
        <v>81</v>
      </c>
      <c r="AW223" s="14" t="s">
        <v>3</v>
      </c>
      <c r="AX223" s="14" t="s">
        <v>79</v>
      </c>
      <c r="AY223" s="222" t="s">
        <v>132</v>
      </c>
    </row>
    <row r="224" spans="1:65" s="2" customFormat="1" ht="24.2" customHeight="1">
      <c r="A224" s="34"/>
      <c r="B224" s="35"/>
      <c r="C224" s="187" t="s">
        <v>365</v>
      </c>
      <c r="D224" s="187" t="s">
        <v>135</v>
      </c>
      <c r="E224" s="188" t="s">
        <v>417</v>
      </c>
      <c r="F224" s="189" t="s">
        <v>418</v>
      </c>
      <c r="G224" s="190" t="s">
        <v>145</v>
      </c>
      <c r="H224" s="191">
        <v>10</v>
      </c>
      <c r="I224" s="192"/>
      <c r="J224" s="193">
        <f>ROUND(I224*H224,2)</f>
        <v>0</v>
      </c>
      <c r="K224" s="194"/>
      <c r="L224" s="39"/>
      <c r="M224" s="195" t="s">
        <v>0</v>
      </c>
      <c r="N224" s="196" t="s">
        <v>36</v>
      </c>
      <c r="O224" s="71"/>
      <c r="P224" s="197">
        <f>O224*H224</f>
        <v>0</v>
      </c>
      <c r="Q224" s="197">
        <v>0</v>
      </c>
      <c r="R224" s="197">
        <f>Q224*H224</f>
        <v>0</v>
      </c>
      <c r="S224" s="197">
        <v>0</v>
      </c>
      <c r="T224" s="198">
        <f>S224*H224</f>
        <v>0</v>
      </c>
      <c r="U224" s="34"/>
      <c r="V224" s="34"/>
      <c r="W224" s="34"/>
      <c r="X224" s="34"/>
      <c r="Y224" s="34"/>
      <c r="Z224" s="34"/>
      <c r="AA224" s="34"/>
      <c r="AB224" s="34"/>
      <c r="AC224" s="34"/>
      <c r="AD224" s="34"/>
      <c r="AE224" s="34"/>
      <c r="AR224" s="199" t="s">
        <v>196</v>
      </c>
      <c r="AT224" s="199" t="s">
        <v>135</v>
      </c>
      <c r="AU224" s="199" t="s">
        <v>81</v>
      </c>
      <c r="AY224" s="17" t="s">
        <v>132</v>
      </c>
      <c r="BE224" s="200">
        <f>IF(N224="základní",J224,0)</f>
        <v>0</v>
      </c>
      <c r="BF224" s="200">
        <f>IF(N224="snížená",J224,0)</f>
        <v>0</v>
      </c>
      <c r="BG224" s="200">
        <f>IF(N224="zákl. přenesená",J224,0)</f>
        <v>0</v>
      </c>
      <c r="BH224" s="200">
        <f>IF(N224="sníž. přenesená",J224,0)</f>
        <v>0</v>
      </c>
      <c r="BI224" s="200">
        <f>IF(N224="nulová",J224,0)</f>
        <v>0</v>
      </c>
      <c r="BJ224" s="17" t="s">
        <v>79</v>
      </c>
      <c r="BK224" s="200">
        <f>ROUND(I224*H224,2)</f>
        <v>0</v>
      </c>
      <c r="BL224" s="17" t="s">
        <v>196</v>
      </c>
      <c r="BM224" s="199" t="s">
        <v>671</v>
      </c>
    </row>
    <row r="225" spans="1:65" s="2" customFormat="1" ht="16.5" customHeight="1">
      <c r="A225" s="34"/>
      <c r="B225" s="35"/>
      <c r="C225" s="234" t="s">
        <v>370</v>
      </c>
      <c r="D225" s="234" t="s">
        <v>199</v>
      </c>
      <c r="E225" s="235" t="s">
        <v>421</v>
      </c>
      <c r="F225" s="236" t="s">
        <v>422</v>
      </c>
      <c r="G225" s="237" t="s">
        <v>145</v>
      </c>
      <c r="H225" s="238">
        <v>12</v>
      </c>
      <c r="I225" s="239"/>
      <c r="J225" s="240">
        <f>ROUND(I225*H225,2)</f>
        <v>0</v>
      </c>
      <c r="K225" s="241"/>
      <c r="L225" s="242"/>
      <c r="M225" s="243" t="s">
        <v>0</v>
      </c>
      <c r="N225" s="244" t="s">
        <v>36</v>
      </c>
      <c r="O225" s="71"/>
      <c r="P225" s="197">
        <f>O225*H225</f>
        <v>0</v>
      </c>
      <c r="Q225" s="197">
        <v>0</v>
      </c>
      <c r="R225" s="197">
        <f>Q225*H225</f>
        <v>0</v>
      </c>
      <c r="S225" s="197">
        <v>0</v>
      </c>
      <c r="T225" s="198">
        <f>S225*H225</f>
        <v>0</v>
      </c>
      <c r="U225" s="34"/>
      <c r="V225" s="34"/>
      <c r="W225" s="34"/>
      <c r="X225" s="34"/>
      <c r="Y225" s="34"/>
      <c r="Z225" s="34"/>
      <c r="AA225" s="34"/>
      <c r="AB225" s="34"/>
      <c r="AC225" s="34"/>
      <c r="AD225" s="34"/>
      <c r="AE225" s="34"/>
      <c r="AR225" s="199" t="s">
        <v>202</v>
      </c>
      <c r="AT225" s="199" t="s">
        <v>199</v>
      </c>
      <c r="AU225" s="199" t="s">
        <v>81</v>
      </c>
      <c r="AY225" s="17" t="s">
        <v>132</v>
      </c>
      <c r="BE225" s="200">
        <f>IF(N225="základní",J225,0)</f>
        <v>0</v>
      </c>
      <c r="BF225" s="200">
        <f>IF(N225="snížená",J225,0)</f>
        <v>0</v>
      </c>
      <c r="BG225" s="200">
        <f>IF(N225="zákl. přenesená",J225,0)</f>
        <v>0</v>
      </c>
      <c r="BH225" s="200">
        <f>IF(N225="sníž. přenesená",J225,0)</f>
        <v>0</v>
      </c>
      <c r="BI225" s="200">
        <f>IF(N225="nulová",J225,0)</f>
        <v>0</v>
      </c>
      <c r="BJ225" s="17" t="s">
        <v>79</v>
      </c>
      <c r="BK225" s="200">
        <f>ROUND(I225*H225,2)</f>
        <v>0</v>
      </c>
      <c r="BL225" s="17" t="s">
        <v>196</v>
      </c>
      <c r="BM225" s="199" t="s">
        <v>672</v>
      </c>
    </row>
    <row r="226" spans="2:51" s="14" customFormat="1" ht="11.25">
      <c r="B226" s="212"/>
      <c r="C226" s="213"/>
      <c r="D226" s="203" t="s">
        <v>147</v>
      </c>
      <c r="E226" s="213"/>
      <c r="F226" s="215" t="s">
        <v>424</v>
      </c>
      <c r="G226" s="213"/>
      <c r="H226" s="216">
        <v>12</v>
      </c>
      <c r="I226" s="217"/>
      <c r="J226" s="213"/>
      <c r="K226" s="213"/>
      <c r="L226" s="218"/>
      <c r="M226" s="219"/>
      <c r="N226" s="220"/>
      <c r="O226" s="220"/>
      <c r="P226" s="220"/>
      <c r="Q226" s="220"/>
      <c r="R226" s="220"/>
      <c r="S226" s="220"/>
      <c r="T226" s="221"/>
      <c r="AT226" s="222" t="s">
        <v>147</v>
      </c>
      <c r="AU226" s="222" t="s">
        <v>81</v>
      </c>
      <c r="AV226" s="14" t="s">
        <v>81</v>
      </c>
      <c r="AW226" s="14" t="s">
        <v>3</v>
      </c>
      <c r="AX226" s="14" t="s">
        <v>79</v>
      </c>
      <c r="AY226" s="222" t="s">
        <v>132</v>
      </c>
    </row>
    <row r="227" spans="1:65" s="2" customFormat="1" ht="24.2" customHeight="1">
      <c r="A227" s="34"/>
      <c r="B227" s="35"/>
      <c r="C227" s="187" t="s">
        <v>375</v>
      </c>
      <c r="D227" s="187" t="s">
        <v>135</v>
      </c>
      <c r="E227" s="188" t="s">
        <v>426</v>
      </c>
      <c r="F227" s="189" t="s">
        <v>427</v>
      </c>
      <c r="G227" s="190" t="s">
        <v>145</v>
      </c>
      <c r="H227" s="191">
        <v>95.302</v>
      </c>
      <c r="I227" s="192"/>
      <c r="J227" s="193">
        <f>ROUND(I227*H227,2)</f>
        <v>0</v>
      </c>
      <c r="K227" s="194"/>
      <c r="L227" s="39"/>
      <c r="M227" s="195" t="s">
        <v>0</v>
      </c>
      <c r="N227" s="196" t="s">
        <v>36</v>
      </c>
      <c r="O227" s="71"/>
      <c r="P227" s="197">
        <f>O227*H227</f>
        <v>0</v>
      </c>
      <c r="Q227" s="197">
        <v>0.0002</v>
      </c>
      <c r="R227" s="197">
        <f>Q227*H227</f>
        <v>0.0190604</v>
      </c>
      <c r="S227" s="197">
        <v>0</v>
      </c>
      <c r="T227" s="198">
        <f>S227*H227</f>
        <v>0</v>
      </c>
      <c r="U227" s="34"/>
      <c r="V227" s="34"/>
      <c r="W227" s="34"/>
      <c r="X227" s="34"/>
      <c r="Y227" s="34"/>
      <c r="Z227" s="34"/>
      <c r="AA227" s="34"/>
      <c r="AB227" s="34"/>
      <c r="AC227" s="34"/>
      <c r="AD227" s="34"/>
      <c r="AE227" s="34"/>
      <c r="AR227" s="199" t="s">
        <v>196</v>
      </c>
      <c r="AT227" s="199" t="s">
        <v>135</v>
      </c>
      <c r="AU227" s="199" t="s">
        <v>81</v>
      </c>
      <c r="AY227" s="17" t="s">
        <v>132</v>
      </c>
      <c r="BE227" s="200">
        <f>IF(N227="základní",J227,0)</f>
        <v>0</v>
      </c>
      <c r="BF227" s="200">
        <f>IF(N227="snížená",J227,0)</f>
        <v>0</v>
      </c>
      <c r="BG227" s="200">
        <f>IF(N227="zákl. přenesená",J227,0)</f>
        <v>0</v>
      </c>
      <c r="BH227" s="200">
        <f>IF(N227="sníž. přenesená",J227,0)</f>
        <v>0</v>
      </c>
      <c r="BI227" s="200">
        <f>IF(N227="nulová",J227,0)</f>
        <v>0</v>
      </c>
      <c r="BJ227" s="17" t="s">
        <v>79</v>
      </c>
      <c r="BK227" s="200">
        <f>ROUND(I227*H227,2)</f>
        <v>0</v>
      </c>
      <c r="BL227" s="17" t="s">
        <v>196</v>
      </c>
      <c r="BM227" s="199" t="s">
        <v>673</v>
      </c>
    </row>
    <row r="228" spans="1:65" s="2" customFormat="1" ht="33" customHeight="1">
      <c r="A228" s="34"/>
      <c r="B228" s="35"/>
      <c r="C228" s="187" t="s">
        <v>379</v>
      </c>
      <c r="D228" s="187" t="s">
        <v>135</v>
      </c>
      <c r="E228" s="188" t="s">
        <v>430</v>
      </c>
      <c r="F228" s="189" t="s">
        <v>431</v>
      </c>
      <c r="G228" s="190" t="s">
        <v>145</v>
      </c>
      <c r="H228" s="191">
        <v>95.302</v>
      </c>
      <c r="I228" s="192"/>
      <c r="J228" s="193">
        <f>ROUND(I228*H228,2)</f>
        <v>0</v>
      </c>
      <c r="K228" s="194"/>
      <c r="L228" s="39"/>
      <c r="M228" s="195" t="s">
        <v>0</v>
      </c>
      <c r="N228" s="196" t="s">
        <v>36</v>
      </c>
      <c r="O228" s="71"/>
      <c r="P228" s="197">
        <f>O228*H228</f>
        <v>0</v>
      </c>
      <c r="Q228" s="197">
        <v>0.00026</v>
      </c>
      <c r="R228" s="197">
        <f>Q228*H228</f>
        <v>0.02477852</v>
      </c>
      <c r="S228" s="197">
        <v>0</v>
      </c>
      <c r="T228" s="198">
        <f>S228*H228</f>
        <v>0</v>
      </c>
      <c r="U228" s="34"/>
      <c r="V228" s="34"/>
      <c r="W228" s="34"/>
      <c r="X228" s="34"/>
      <c r="Y228" s="34"/>
      <c r="Z228" s="34"/>
      <c r="AA228" s="34"/>
      <c r="AB228" s="34"/>
      <c r="AC228" s="34"/>
      <c r="AD228" s="34"/>
      <c r="AE228" s="34"/>
      <c r="AR228" s="199" t="s">
        <v>196</v>
      </c>
      <c r="AT228" s="199" t="s">
        <v>135</v>
      </c>
      <c r="AU228" s="199" t="s">
        <v>81</v>
      </c>
      <c r="AY228" s="17" t="s">
        <v>132</v>
      </c>
      <c r="BE228" s="200">
        <f>IF(N228="základní",J228,0)</f>
        <v>0</v>
      </c>
      <c r="BF228" s="200">
        <f>IF(N228="snížená",J228,0)</f>
        <v>0</v>
      </c>
      <c r="BG228" s="200">
        <f>IF(N228="zákl. přenesená",J228,0)</f>
        <v>0</v>
      </c>
      <c r="BH228" s="200">
        <f>IF(N228="sníž. přenesená",J228,0)</f>
        <v>0</v>
      </c>
      <c r="BI228" s="200">
        <f>IF(N228="nulová",J228,0)</f>
        <v>0</v>
      </c>
      <c r="BJ228" s="17" t="s">
        <v>79</v>
      </c>
      <c r="BK228" s="200">
        <f>ROUND(I228*H228,2)</f>
        <v>0</v>
      </c>
      <c r="BL228" s="17" t="s">
        <v>196</v>
      </c>
      <c r="BM228" s="199" t="s">
        <v>674</v>
      </c>
    </row>
    <row r="229" spans="2:51" s="13" customFormat="1" ht="11.25">
      <c r="B229" s="201"/>
      <c r="C229" s="202"/>
      <c r="D229" s="203" t="s">
        <v>147</v>
      </c>
      <c r="E229" s="204" t="s">
        <v>0</v>
      </c>
      <c r="F229" s="205" t="s">
        <v>433</v>
      </c>
      <c r="G229" s="202"/>
      <c r="H229" s="204" t="s">
        <v>0</v>
      </c>
      <c r="I229" s="206"/>
      <c r="J229" s="202"/>
      <c r="K229" s="202"/>
      <c r="L229" s="207"/>
      <c r="M229" s="208"/>
      <c r="N229" s="209"/>
      <c r="O229" s="209"/>
      <c r="P229" s="209"/>
      <c r="Q229" s="209"/>
      <c r="R229" s="209"/>
      <c r="S229" s="209"/>
      <c r="T229" s="210"/>
      <c r="AT229" s="211" t="s">
        <v>147</v>
      </c>
      <c r="AU229" s="211" t="s">
        <v>81</v>
      </c>
      <c r="AV229" s="13" t="s">
        <v>79</v>
      </c>
      <c r="AW229" s="13" t="s">
        <v>29</v>
      </c>
      <c r="AX229" s="13" t="s">
        <v>71</v>
      </c>
      <c r="AY229" s="211" t="s">
        <v>132</v>
      </c>
    </row>
    <row r="230" spans="2:51" s="13" customFormat="1" ht="11.25">
      <c r="B230" s="201"/>
      <c r="C230" s="202"/>
      <c r="D230" s="203" t="s">
        <v>147</v>
      </c>
      <c r="E230" s="204" t="s">
        <v>0</v>
      </c>
      <c r="F230" s="205" t="s">
        <v>675</v>
      </c>
      <c r="G230" s="202"/>
      <c r="H230" s="204" t="s">
        <v>0</v>
      </c>
      <c r="I230" s="206"/>
      <c r="J230" s="202"/>
      <c r="K230" s="202"/>
      <c r="L230" s="207"/>
      <c r="M230" s="208"/>
      <c r="N230" s="209"/>
      <c r="O230" s="209"/>
      <c r="P230" s="209"/>
      <c r="Q230" s="209"/>
      <c r="R230" s="209"/>
      <c r="S230" s="209"/>
      <c r="T230" s="210"/>
      <c r="AT230" s="211" t="s">
        <v>147</v>
      </c>
      <c r="AU230" s="211" t="s">
        <v>81</v>
      </c>
      <c r="AV230" s="13" t="s">
        <v>79</v>
      </c>
      <c r="AW230" s="13" t="s">
        <v>29</v>
      </c>
      <c r="AX230" s="13" t="s">
        <v>71</v>
      </c>
      <c r="AY230" s="211" t="s">
        <v>132</v>
      </c>
    </row>
    <row r="231" spans="2:51" s="13" customFormat="1" ht="11.25">
      <c r="B231" s="201"/>
      <c r="C231" s="202"/>
      <c r="D231" s="203" t="s">
        <v>147</v>
      </c>
      <c r="E231" s="204" t="s">
        <v>0</v>
      </c>
      <c r="F231" s="205" t="s">
        <v>435</v>
      </c>
      <c r="G231" s="202"/>
      <c r="H231" s="204" t="s">
        <v>0</v>
      </c>
      <c r="I231" s="206"/>
      <c r="J231" s="202"/>
      <c r="K231" s="202"/>
      <c r="L231" s="207"/>
      <c r="M231" s="208"/>
      <c r="N231" s="209"/>
      <c r="O231" s="209"/>
      <c r="P231" s="209"/>
      <c r="Q231" s="209"/>
      <c r="R231" s="209"/>
      <c r="S231" s="209"/>
      <c r="T231" s="210"/>
      <c r="AT231" s="211" t="s">
        <v>147</v>
      </c>
      <c r="AU231" s="211" t="s">
        <v>81</v>
      </c>
      <c r="AV231" s="13" t="s">
        <v>79</v>
      </c>
      <c r="AW231" s="13" t="s">
        <v>29</v>
      </c>
      <c r="AX231" s="13" t="s">
        <v>71</v>
      </c>
      <c r="AY231" s="211" t="s">
        <v>132</v>
      </c>
    </row>
    <row r="232" spans="2:51" s="14" customFormat="1" ht="11.25">
      <c r="B232" s="212"/>
      <c r="C232" s="213"/>
      <c r="D232" s="203" t="s">
        <v>147</v>
      </c>
      <c r="E232" s="214" t="s">
        <v>0</v>
      </c>
      <c r="F232" s="215" t="s">
        <v>676</v>
      </c>
      <c r="G232" s="213"/>
      <c r="H232" s="216">
        <v>51.300000000000004</v>
      </c>
      <c r="I232" s="217"/>
      <c r="J232" s="213"/>
      <c r="K232" s="213"/>
      <c r="L232" s="218"/>
      <c r="M232" s="219"/>
      <c r="N232" s="220"/>
      <c r="O232" s="220"/>
      <c r="P232" s="220"/>
      <c r="Q232" s="220"/>
      <c r="R232" s="220"/>
      <c r="S232" s="220"/>
      <c r="T232" s="221"/>
      <c r="AT232" s="222" t="s">
        <v>147</v>
      </c>
      <c r="AU232" s="222" t="s">
        <v>81</v>
      </c>
      <c r="AV232" s="14" t="s">
        <v>81</v>
      </c>
      <c r="AW232" s="14" t="s">
        <v>29</v>
      </c>
      <c r="AX232" s="14" t="s">
        <v>71</v>
      </c>
      <c r="AY232" s="222" t="s">
        <v>132</v>
      </c>
    </row>
    <row r="233" spans="2:51" s="13" customFormat="1" ht="11.25">
      <c r="B233" s="201"/>
      <c r="C233" s="202"/>
      <c r="D233" s="203" t="s">
        <v>147</v>
      </c>
      <c r="E233" s="204" t="s">
        <v>0</v>
      </c>
      <c r="F233" s="205" t="s">
        <v>149</v>
      </c>
      <c r="G233" s="202"/>
      <c r="H233" s="204" t="s">
        <v>0</v>
      </c>
      <c r="I233" s="206"/>
      <c r="J233" s="202"/>
      <c r="K233" s="202"/>
      <c r="L233" s="207"/>
      <c r="M233" s="208"/>
      <c r="N233" s="209"/>
      <c r="O233" s="209"/>
      <c r="P233" s="209"/>
      <c r="Q233" s="209"/>
      <c r="R233" s="209"/>
      <c r="S233" s="209"/>
      <c r="T233" s="210"/>
      <c r="AT233" s="211" t="s">
        <v>147</v>
      </c>
      <c r="AU233" s="211" t="s">
        <v>81</v>
      </c>
      <c r="AV233" s="13" t="s">
        <v>79</v>
      </c>
      <c r="AW233" s="13" t="s">
        <v>29</v>
      </c>
      <c r="AX233" s="13" t="s">
        <v>71</v>
      </c>
      <c r="AY233" s="211" t="s">
        <v>132</v>
      </c>
    </row>
    <row r="234" spans="2:51" s="14" customFormat="1" ht="11.25">
      <c r="B234" s="212"/>
      <c r="C234" s="213"/>
      <c r="D234" s="203" t="s">
        <v>147</v>
      </c>
      <c r="E234" s="214" t="s">
        <v>0</v>
      </c>
      <c r="F234" s="215" t="s">
        <v>437</v>
      </c>
      <c r="G234" s="213"/>
      <c r="H234" s="216">
        <v>10.661999999999999</v>
      </c>
      <c r="I234" s="217"/>
      <c r="J234" s="213"/>
      <c r="K234" s="213"/>
      <c r="L234" s="218"/>
      <c r="M234" s="219"/>
      <c r="N234" s="220"/>
      <c r="O234" s="220"/>
      <c r="P234" s="220"/>
      <c r="Q234" s="220"/>
      <c r="R234" s="220"/>
      <c r="S234" s="220"/>
      <c r="T234" s="221"/>
      <c r="AT234" s="222" t="s">
        <v>147</v>
      </c>
      <c r="AU234" s="222" t="s">
        <v>81</v>
      </c>
      <c r="AV234" s="14" t="s">
        <v>81</v>
      </c>
      <c r="AW234" s="14" t="s">
        <v>29</v>
      </c>
      <c r="AX234" s="14" t="s">
        <v>71</v>
      </c>
      <c r="AY234" s="222" t="s">
        <v>132</v>
      </c>
    </row>
    <row r="235" spans="2:51" s="13" customFormat="1" ht="11.25">
      <c r="B235" s="201"/>
      <c r="C235" s="202"/>
      <c r="D235" s="203" t="s">
        <v>147</v>
      </c>
      <c r="E235" s="204" t="s">
        <v>0</v>
      </c>
      <c r="F235" s="205" t="s">
        <v>151</v>
      </c>
      <c r="G235" s="202"/>
      <c r="H235" s="204" t="s">
        <v>0</v>
      </c>
      <c r="I235" s="206"/>
      <c r="J235" s="202"/>
      <c r="K235" s="202"/>
      <c r="L235" s="207"/>
      <c r="M235" s="208"/>
      <c r="N235" s="209"/>
      <c r="O235" s="209"/>
      <c r="P235" s="209"/>
      <c r="Q235" s="209"/>
      <c r="R235" s="209"/>
      <c r="S235" s="209"/>
      <c r="T235" s="210"/>
      <c r="AT235" s="211" t="s">
        <v>147</v>
      </c>
      <c r="AU235" s="211" t="s">
        <v>81</v>
      </c>
      <c r="AV235" s="13" t="s">
        <v>79</v>
      </c>
      <c r="AW235" s="13" t="s">
        <v>29</v>
      </c>
      <c r="AX235" s="13" t="s">
        <v>71</v>
      </c>
      <c r="AY235" s="211" t="s">
        <v>132</v>
      </c>
    </row>
    <row r="236" spans="2:51" s="14" customFormat="1" ht="11.25">
      <c r="B236" s="212"/>
      <c r="C236" s="213"/>
      <c r="D236" s="203" t="s">
        <v>147</v>
      </c>
      <c r="E236" s="214" t="s">
        <v>0</v>
      </c>
      <c r="F236" s="215" t="s">
        <v>438</v>
      </c>
      <c r="G236" s="213"/>
      <c r="H236" s="216">
        <v>4.919999999999999</v>
      </c>
      <c r="I236" s="217"/>
      <c r="J236" s="213"/>
      <c r="K236" s="213"/>
      <c r="L236" s="218"/>
      <c r="M236" s="219"/>
      <c r="N236" s="220"/>
      <c r="O236" s="220"/>
      <c r="P236" s="220"/>
      <c r="Q236" s="220"/>
      <c r="R236" s="220"/>
      <c r="S236" s="220"/>
      <c r="T236" s="221"/>
      <c r="AT236" s="222" t="s">
        <v>147</v>
      </c>
      <c r="AU236" s="222" t="s">
        <v>81</v>
      </c>
      <c r="AV236" s="14" t="s">
        <v>81</v>
      </c>
      <c r="AW236" s="14" t="s">
        <v>29</v>
      </c>
      <c r="AX236" s="14" t="s">
        <v>71</v>
      </c>
      <c r="AY236" s="222" t="s">
        <v>132</v>
      </c>
    </row>
    <row r="237" spans="2:51" s="13" customFormat="1" ht="11.25">
      <c r="B237" s="201"/>
      <c r="C237" s="202"/>
      <c r="D237" s="203" t="s">
        <v>147</v>
      </c>
      <c r="E237" s="204" t="s">
        <v>0</v>
      </c>
      <c r="F237" s="205" t="s">
        <v>439</v>
      </c>
      <c r="G237" s="202"/>
      <c r="H237" s="204" t="s">
        <v>0</v>
      </c>
      <c r="I237" s="206"/>
      <c r="J237" s="202"/>
      <c r="K237" s="202"/>
      <c r="L237" s="207"/>
      <c r="M237" s="208"/>
      <c r="N237" s="209"/>
      <c r="O237" s="209"/>
      <c r="P237" s="209"/>
      <c r="Q237" s="209"/>
      <c r="R237" s="209"/>
      <c r="S237" s="209"/>
      <c r="T237" s="210"/>
      <c r="AT237" s="211" t="s">
        <v>147</v>
      </c>
      <c r="AU237" s="211" t="s">
        <v>81</v>
      </c>
      <c r="AV237" s="13" t="s">
        <v>79</v>
      </c>
      <c r="AW237" s="13" t="s">
        <v>29</v>
      </c>
      <c r="AX237" s="13" t="s">
        <v>71</v>
      </c>
      <c r="AY237" s="211" t="s">
        <v>132</v>
      </c>
    </row>
    <row r="238" spans="2:51" s="14" customFormat="1" ht="11.25">
      <c r="B238" s="212"/>
      <c r="C238" s="213"/>
      <c r="D238" s="203" t="s">
        <v>147</v>
      </c>
      <c r="E238" s="214" t="s">
        <v>0</v>
      </c>
      <c r="F238" s="215" t="s">
        <v>668</v>
      </c>
      <c r="G238" s="213"/>
      <c r="H238" s="216">
        <v>28.42</v>
      </c>
      <c r="I238" s="217"/>
      <c r="J238" s="213"/>
      <c r="K238" s="213"/>
      <c r="L238" s="218"/>
      <c r="M238" s="219"/>
      <c r="N238" s="220"/>
      <c r="O238" s="220"/>
      <c r="P238" s="220"/>
      <c r="Q238" s="220"/>
      <c r="R238" s="220"/>
      <c r="S238" s="220"/>
      <c r="T238" s="221"/>
      <c r="AT238" s="222" t="s">
        <v>147</v>
      </c>
      <c r="AU238" s="222" t="s">
        <v>81</v>
      </c>
      <c r="AV238" s="14" t="s">
        <v>81</v>
      </c>
      <c r="AW238" s="14" t="s">
        <v>29</v>
      </c>
      <c r="AX238" s="14" t="s">
        <v>71</v>
      </c>
      <c r="AY238" s="222" t="s">
        <v>132</v>
      </c>
    </row>
    <row r="239" spans="2:51" s="15" customFormat="1" ht="11.25">
      <c r="B239" s="223"/>
      <c r="C239" s="224"/>
      <c r="D239" s="203" t="s">
        <v>147</v>
      </c>
      <c r="E239" s="225" t="s">
        <v>0</v>
      </c>
      <c r="F239" s="226" t="s">
        <v>155</v>
      </c>
      <c r="G239" s="224"/>
      <c r="H239" s="227">
        <v>95.302</v>
      </c>
      <c r="I239" s="228"/>
      <c r="J239" s="224"/>
      <c r="K239" s="224"/>
      <c r="L239" s="229"/>
      <c r="M239" s="230"/>
      <c r="N239" s="231"/>
      <c r="O239" s="231"/>
      <c r="P239" s="231"/>
      <c r="Q239" s="231"/>
      <c r="R239" s="231"/>
      <c r="S239" s="231"/>
      <c r="T239" s="232"/>
      <c r="AT239" s="233" t="s">
        <v>147</v>
      </c>
      <c r="AU239" s="233" t="s">
        <v>81</v>
      </c>
      <c r="AV239" s="15" t="s">
        <v>139</v>
      </c>
      <c r="AW239" s="15" t="s">
        <v>29</v>
      </c>
      <c r="AX239" s="15" t="s">
        <v>79</v>
      </c>
      <c r="AY239" s="233" t="s">
        <v>132</v>
      </c>
    </row>
    <row r="240" spans="1:65" s="2" customFormat="1" ht="24.2" customHeight="1">
      <c r="A240" s="34"/>
      <c r="B240" s="35"/>
      <c r="C240" s="187" t="s">
        <v>383</v>
      </c>
      <c r="D240" s="187" t="s">
        <v>135</v>
      </c>
      <c r="E240" s="188" t="s">
        <v>441</v>
      </c>
      <c r="F240" s="189" t="s">
        <v>442</v>
      </c>
      <c r="G240" s="190" t="s">
        <v>145</v>
      </c>
      <c r="H240" s="191">
        <v>9.1</v>
      </c>
      <c r="I240" s="192"/>
      <c r="J240" s="193">
        <f>ROUND(I240*H240,2)</f>
        <v>0</v>
      </c>
      <c r="K240" s="194"/>
      <c r="L240" s="39"/>
      <c r="M240" s="195" t="s">
        <v>0</v>
      </c>
      <c r="N240" s="196" t="s">
        <v>36</v>
      </c>
      <c r="O240" s="71"/>
      <c r="P240" s="197">
        <f>O240*H240</f>
        <v>0</v>
      </c>
      <c r="Q240" s="197">
        <v>0</v>
      </c>
      <c r="R240" s="197">
        <f>Q240*H240</f>
        <v>0</v>
      </c>
      <c r="S240" s="197">
        <v>0</v>
      </c>
      <c r="T240" s="198">
        <f>S240*H240</f>
        <v>0</v>
      </c>
      <c r="U240" s="34"/>
      <c r="V240" s="34"/>
      <c r="W240" s="34"/>
      <c r="X240" s="34"/>
      <c r="Y240" s="34"/>
      <c r="Z240" s="34"/>
      <c r="AA240" s="34"/>
      <c r="AB240" s="34"/>
      <c r="AC240" s="34"/>
      <c r="AD240" s="34"/>
      <c r="AE240" s="34"/>
      <c r="AR240" s="199" t="s">
        <v>196</v>
      </c>
      <c r="AT240" s="199" t="s">
        <v>135</v>
      </c>
      <c r="AU240" s="199" t="s">
        <v>81</v>
      </c>
      <c r="AY240" s="17" t="s">
        <v>132</v>
      </c>
      <c r="BE240" s="200">
        <f>IF(N240="základní",J240,0)</f>
        <v>0</v>
      </c>
      <c r="BF240" s="200">
        <f>IF(N240="snížená",J240,0)</f>
        <v>0</v>
      </c>
      <c r="BG240" s="200">
        <f>IF(N240="zákl. přenesená",J240,0)</f>
        <v>0</v>
      </c>
      <c r="BH240" s="200">
        <f>IF(N240="sníž. přenesená",J240,0)</f>
        <v>0</v>
      </c>
      <c r="BI240" s="200">
        <f>IF(N240="nulová",J240,0)</f>
        <v>0</v>
      </c>
      <c r="BJ240" s="17" t="s">
        <v>79</v>
      </c>
      <c r="BK240" s="200">
        <f>ROUND(I240*H240,2)</f>
        <v>0</v>
      </c>
      <c r="BL240" s="17" t="s">
        <v>196</v>
      </c>
      <c r="BM240" s="199" t="s">
        <v>677</v>
      </c>
    </row>
    <row r="241" spans="2:51" s="13" customFormat="1" ht="11.25">
      <c r="B241" s="201"/>
      <c r="C241" s="202"/>
      <c r="D241" s="203" t="s">
        <v>147</v>
      </c>
      <c r="E241" s="204" t="s">
        <v>0</v>
      </c>
      <c r="F241" s="205" t="s">
        <v>433</v>
      </c>
      <c r="G241" s="202"/>
      <c r="H241" s="204" t="s">
        <v>0</v>
      </c>
      <c r="I241" s="206"/>
      <c r="J241" s="202"/>
      <c r="K241" s="202"/>
      <c r="L241" s="207"/>
      <c r="M241" s="208"/>
      <c r="N241" s="209"/>
      <c r="O241" s="209"/>
      <c r="P241" s="209"/>
      <c r="Q241" s="209"/>
      <c r="R241" s="209"/>
      <c r="S241" s="209"/>
      <c r="T241" s="210"/>
      <c r="AT241" s="211" t="s">
        <v>147</v>
      </c>
      <c r="AU241" s="211" t="s">
        <v>81</v>
      </c>
      <c r="AV241" s="13" t="s">
        <v>79</v>
      </c>
      <c r="AW241" s="13" t="s">
        <v>29</v>
      </c>
      <c r="AX241" s="13" t="s">
        <v>71</v>
      </c>
      <c r="AY241" s="211" t="s">
        <v>132</v>
      </c>
    </row>
    <row r="242" spans="2:51" s="13" customFormat="1" ht="11.25">
      <c r="B242" s="201"/>
      <c r="C242" s="202"/>
      <c r="D242" s="203" t="s">
        <v>147</v>
      </c>
      <c r="E242" s="204" t="s">
        <v>0</v>
      </c>
      <c r="F242" s="205" t="s">
        <v>151</v>
      </c>
      <c r="G242" s="202"/>
      <c r="H242" s="204" t="s">
        <v>0</v>
      </c>
      <c r="I242" s="206"/>
      <c r="J242" s="202"/>
      <c r="K242" s="202"/>
      <c r="L242" s="207"/>
      <c r="M242" s="208"/>
      <c r="N242" s="209"/>
      <c r="O242" s="209"/>
      <c r="P242" s="209"/>
      <c r="Q242" s="209"/>
      <c r="R242" s="209"/>
      <c r="S242" s="209"/>
      <c r="T242" s="210"/>
      <c r="AT242" s="211" t="s">
        <v>147</v>
      </c>
      <c r="AU242" s="211" t="s">
        <v>81</v>
      </c>
      <c r="AV242" s="13" t="s">
        <v>79</v>
      </c>
      <c r="AW242" s="13" t="s">
        <v>29</v>
      </c>
      <c r="AX242" s="13" t="s">
        <v>71</v>
      </c>
      <c r="AY242" s="211" t="s">
        <v>132</v>
      </c>
    </row>
    <row r="243" spans="2:51" s="14" customFormat="1" ht="11.25">
      <c r="B243" s="212"/>
      <c r="C243" s="213"/>
      <c r="D243" s="203" t="s">
        <v>147</v>
      </c>
      <c r="E243" s="214" t="s">
        <v>0</v>
      </c>
      <c r="F243" s="215" t="s">
        <v>444</v>
      </c>
      <c r="G243" s="213"/>
      <c r="H243" s="216">
        <v>4.92</v>
      </c>
      <c r="I243" s="217"/>
      <c r="J243" s="213"/>
      <c r="K243" s="213"/>
      <c r="L243" s="218"/>
      <c r="M243" s="219"/>
      <c r="N243" s="220"/>
      <c r="O243" s="220"/>
      <c r="P243" s="220"/>
      <c r="Q243" s="220"/>
      <c r="R243" s="220"/>
      <c r="S243" s="220"/>
      <c r="T243" s="221"/>
      <c r="AT243" s="222" t="s">
        <v>147</v>
      </c>
      <c r="AU243" s="222" t="s">
        <v>81</v>
      </c>
      <c r="AV243" s="14" t="s">
        <v>81</v>
      </c>
      <c r="AW243" s="14" t="s">
        <v>29</v>
      </c>
      <c r="AX243" s="14" t="s">
        <v>71</v>
      </c>
      <c r="AY243" s="222" t="s">
        <v>132</v>
      </c>
    </row>
    <row r="244" spans="2:51" s="13" customFormat="1" ht="11.25">
      <c r="B244" s="201"/>
      <c r="C244" s="202"/>
      <c r="D244" s="203" t="s">
        <v>147</v>
      </c>
      <c r="E244" s="204" t="s">
        <v>0</v>
      </c>
      <c r="F244" s="205" t="s">
        <v>439</v>
      </c>
      <c r="G244" s="202"/>
      <c r="H244" s="204" t="s">
        <v>0</v>
      </c>
      <c r="I244" s="206"/>
      <c r="J244" s="202"/>
      <c r="K244" s="202"/>
      <c r="L244" s="207"/>
      <c r="M244" s="208"/>
      <c r="N244" s="209"/>
      <c r="O244" s="209"/>
      <c r="P244" s="209"/>
      <c r="Q244" s="209"/>
      <c r="R244" s="209"/>
      <c r="S244" s="209"/>
      <c r="T244" s="210"/>
      <c r="AT244" s="211" t="s">
        <v>147</v>
      </c>
      <c r="AU244" s="211" t="s">
        <v>81</v>
      </c>
      <c r="AV244" s="13" t="s">
        <v>79</v>
      </c>
      <c r="AW244" s="13" t="s">
        <v>29</v>
      </c>
      <c r="AX244" s="13" t="s">
        <v>71</v>
      </c>
      <c r="AY244" s="211" t="s">
        <v>132</v>
      </c>
    </row>
    <row r="245" spans="2:51" s="14" customFormat="1" ht="11.25">
      <c r="B245" s="212"/>
      <c r="C245" s="213"/>
      <c r="D245" s="203" t="s">
        <v>147</v>
      </c>
      <c r="E245" s="214" t="s">
        <v>0</v>
      </c>
      <c r="F245" s="215" t="s">
        <v>152</v>
      </c>
      <c r="G245" s="213"/>
      <c r="H245" s="216">
        <v>4.18</v>
      </c>
      <c r="I245" s="217"/>
      <c r="J245" s="213"/>
      <c r="K245" s="213"/>
      <c r="L245" s="218"/>
      <c r="M245" s="219"/>
      <c r="N245" s="220"/>
      <c r="O245" s="220"/>
      <c r="P245" s="220"/>
      <c r="Q245" s="220"/>
      <c r="R245" s="220"/>
      <c r="S245" s="220"/>
      <c r="T245" s="221"/>
      <c r="AT245" s="222" t="s">
        <v>147</v>
      </c>
      <c r="AU245" s="222" t="s">
        <v>81</v>
      </c>
      <c r="AV245" s="14" t="s">
        <v>81</v>
      </c>
      <c r="AW245" s="14" t="s">
        <v>29</v>
      </c>
      <c r="AX245" s="14" t="s">
        <v>71</v>
      </c>
      <c r="AY245" s="222" t="s">
        <v>132</v>
      </c>
    </row>
    <row r="246" spans="2:51" s="15" customFormat="1" ht="11.25">
      <c r="B246" s="223"/>
      <c r="C246" s="224"/>
      <c r="D246" s="203" t="s">
        <v>147</v>
      </c>
      <c r="E246" s="225" t="s">
        <v>0</v>
      </c>
      <c r="F246" s="226" t="s">
        <v>155</v>
      </c>
      <c r="G246" s="224"/>
      <c r="H246" s="227">
        <v>9.1</v>
      </c>
      <c r="I246" s="228"/>
      <c r="J246" s="224"/>
      <c r="K246" s="224"/>
      <c r="L246" s="229"/>
      <c r="M246" s="230"/>
      <c r="N246" s="231"/>
      <c r="O246" s="231"/>
      <c r="P246" s="231"/>
      <c r="Q246" s="231"/>
      <c r="R246" s="231"/>
      <c r="S246" s="231"/>
      <c r="T246" s="232"/>
      <c r="AT246" s="233" t="s">
        <v>147</v>
      </c>
      <c r="AU246" s="233" t="s">
        <v>81</v>
      </c>
      <c r="AV246" s="15" t="s">
        <v>139</v>
      </c>
      <c r="AW246" s="15" t="s">
        <v>29</v>
      </c>
      <c r="AX246" s="15" t="s">
        <v>79</v>
      </c>
      <c r="AY246" s="233" t="s">
        <v>132</v>
      </c>
    </row>
    <row r="247" spans="2:63" s="12" customFormat="1" ht="22.9" customHeight="1">
      <c r="B247" s="171"/>
      <c r="C247" s="172"/>
      <c r="D247" s="173" t="s">
        <v>70</v>
      </c>
      <c r="E247" s="185" t="s">
        <v>445</v>
      </c>
      <c r="F247" s="185" t="s">
        <v>446</v>
      </c>
      <c r="G247" s="172"/>
      <c r="H247" s="172"/>
      <c r="I247" s="175"/>
      <c r="J247" s="186">
        <f>BK247</f>
        <v>0</v>
      </c>
      <c r="K247" s="172"/>
      <c r="L247" s="177"/>
      <c r="M247" s="178"/>
      <c r="N247" s="179"/>
      <c r="O247" s="179"/>
      <c r="P247" s="180">
        <f>P248</f>
        <v>0</v>
      </c>
      <c r="Q247" s="179"/>
      <c r="R247" s="180">
        <f>R248</f>
        <v>0</v>
      </c>
      <c r="S247" s="179"/>
      <c r="T247" s="181">
        <f>T248</f>
        <v>0</v>
      </c>
      <c r="AR247" s="182" t="s">
        <v>81</v>
      </c>
      <c r="AT247" s="183" t="s">
        <v>70</v>
      </c>
      <c r="AU247" s="183" t="s">
        <v>79</v>
      </c>
      <c r="AY247" s="182" t="s">
        <v>132</v>
      </c>
      <c r="BK247" s="184">
        <f>BK248</f>
        <v>0</v>
      </c>
    </row>
    <row r="248" spans="1:65" s="2" customFormat="1" ht="21.75" customHeight="1">
      <c r="A248" s="34"/>
      <c r="B248" s="35"/>
      <c r="C248" s="187" t="s">
        <v>389</v>
      </c>
      <c r="D248" s="187" t="s">
        <v>135</v>
      </c>
      <c r="E248" s="188" t="s">
        <v>448</v>
      </c>
      <c r="F248" s="189" t="s">
        <v>449</v>
      </c>
      <c r="G248" s="190" t="s">
        <v>450</v>
      </c>
      <c r="H248" s="191">
        <v>1</v>
      </c>
      <c r="I248" s="192"/>
      <c r="J248" s="193">
        <f>ROUND(I248*H248,2)</f>
        <v>0</v>
      </c>
      <c r="K248" s="194"/>
      <c r="L248" s="39"/>
      <c r="M248" s="245" t="s">
        <v>0</v>
      </c>
      <c r="N248" s="246" t="s">
        <v>36</v>
      </c>
      <c r="O248" s="247"/>
      <c r="P248" s="248">
        <f>O248*H248</f>
        <v>0</v>
      </c>
      <c r="Q248" s="248">
        <v>0</v>
      </c>
      <c r="R248" s="248">
        <f>Q248*H248</f>
        <v>0</v>
      </c>
      <c r="S248" s="248">
        <v>0</v>
      </c>
      <c r="T248" s="249">
        <f>S248*H248</f>
        <v>0</v>
      </c>
      <c r="U248" s="34"/>
      <c r="V248" s="34"/>
      <c r="W248" s="34"/>
      <c r="X248" s="34"/>
      <c r="Y248" s="34"/>
      <c r="Z248" s="34"/>
      <c r="AA248" s="34"/>
      <c r="AB248" s="34"/>
      <c r="AC248" s="34"/>
      <c r="AD248" s="34"/>
      <c r="AE248" s="34"/>
      <c r="AR248" s="199" t="s">
        <v>196</v>
      </c>
      <c r="AT248" s="199" t="s">
        <v>135</v>
      </c>
      <c r="AU248" s="199" t="s">
        <v>81</v>
      </c>
      <c r="AY248" s="17" t="s">
        <v>132</v>
      </c>
      <c r="BE248" s="200">
        <f>IF(N248="základní",J248,0)</f>
        <v>0</v>
      </c>
      <c r="BF248" s="200">
        <f>IF(N248="snížená",J248,0)</f>
        <v>0</v>
      </c>
      <c r="BG248" s="200">
        <f>IF(N248="zákl. přenesená",J248,0)</f>
        <v>0</v>
      </c>
      <c r="BH248" s="200">
        <f>IF(N248="sníž. přenesená",J248,0)</f>
        <v>0</v>
      </c>
      <c r="BI248" s="200">
        <f>IF(N248="nulová",J248,0)</f>
        <v>0</v>
      </c>
      <c r="BJ248" s="17" t="s">
        <v>79</v>
      </c>
      <c r="BK248" s="200">
        <f>ROUND(I248*H248,2)</f>
        <v>0</v>
      </c>
      <c r="BL248" s="17" t="s">
        <v>196</v>
      </c>
      <c r="BM248" s="199" t="s">
        <v>678</v>
      </c>
    </row>
    <row r="249" spans="1:31" s="2" customFormat="1" ht="6.95" customHeight="1">
      <c r="A249" s="34"/>
      <c r="B249" s="54"/>
      <c r="C249" s="55"/>
      <c r="D249" s="55"/>
      <c r="E249" s="55"/>
      <c r="F249" s="55"/>
      <c r="G249" s="55"/>
      <c r="H249" s="55"/>
      <c r="I249" s="55"/>
      <c r="J249" s="55"/>
      <c r="K249" s="55"/>
      <c r="L249" s="39"/>
      <c r="M249" s="34"/>
      <c r="O249" s="34"/>
      <c r="P249" s="34"/>
      <c r="Q249" s="34"/>
      <c r="R249" s="34"/>
      <c r="S249" s="34"/>
      <c r="T249" s="34"/>
      <c r="U249" s="34"/>
      <c r="V249" s="34"/>
      <c r="W249" s="34"/>
      <c r="X249" s="34"/>
      <c r="Y249" s="34"/>
      <c r="Z249" s="34"/>
      <c r="AA249" s="34"/>
      <c r="AB249" s="34"/>
      <c r="AC249" s="34"/>
      <c r="AD249" s="34"/>
      <c r="AE249" s="34"/>
    </row>
  </sheetData>
  <sheetProtection algorithmName="SHA-512" hashValue="UYmrH1cEYNuqvZZXPz14cEYHbibzwpXj9y1aP1QMDD7vzmBKl6ctplapjiSiSKeT/ulvNk1FiGxvBg+lkRmfCA==" saltValue="0ZOKw5o6Jt1dsYWYXGwkNd7b1Tb25pFZkCKmiJrCFmKbYqoSEVefYD3YXO3xFN24KoGERe8lG7mTG9djnVrKUg==" spinCount="100000" sheet="1" objects="1" scenarios="1" formatColumns="0" formatRows="0" autoFilter="0"/>
  <autoFilter ref="C127:K248"/>
  <mergeCells count="9">
    <mergeCell ref="E87:H87"/>
    <mergeCell ref="E118:H118"/>
    <mergeCell ref="E120:H120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31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90"/>
      <c r="M2" s="290"/>
      <c r="N2" s="290"/>
      <c r="O2" s="290"/>
      <c r="P2" s="290"/>
      <c r="Q2" s="290"/>
      <c r="R2" s="290"/>
      <c r="S2" s="290"/>
      <c r="T2" s="290"/>
      <c r="U2" s="290"/>
      <c r="V2" s="290"/>
      <c r="AT2" s="17" t="s">
        <v>93</v>
      </c>
    </row>
    <row r="3" spans="2:46" s="1" customFormat="1" ht="6.95" customHeight="1">
      <c r="B3" s="108"/>
      <c r="C3" s="109"/>
      <c r="D3" s="109"/>
      <c r="E3" s="109"/>
      <c r="F3" s="109"/>
      <c r="G3" s="109"/>
      <c r="H3" s="109"/>
      <c r="I3" s="109"/>
      <c r="J3" s="109"/>
      <c r="K3" s="109"/>
      <c r="L3" s="20"/>
      <c r="AT3" s="17" t="s">
        <v>81</v>
      </c>
    </row>
    <row r="4" spans="2:46" s="1" customFormat="1" ht="24.95" customHeight="1">
      <c r="B4" s="20"/>
      <c r="D4" s="110" t="s">
        <v>97</v>
      </c>
      <c r="L4" s="20"/>
      <c r="M4" s="111" t="s">
        <v>9</v>
      </c>
      <c r="AT4" s="17" t="s">
        <v>3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12" t="s">
        <v>15</v>
      </c>
      <c r="L6" s="20"/>
    </row>
    <row r="7" spans="2:12" s="1" customFormat="1" ht="16.5" customHeight="1">
      <c r="B7" s="20"/>
      <c r="E7" s="291" t="str">
        <f>'Rekapitulace stavby'!K6</f>
        <v>Šlejnická 5, Praha 6</v>
      </c>
      <c r="F7" s="292"/>
      <c r="G7" s="292"/>
      <c r="H7" s="292"/>
      <c r="L7" s="20"/>
    </row>
    <row r="8" spans="1:31" s="2" customFormat="1" ht="12" customHeight="1">
      <c r="A8" s="34"/>
      <c r="B8" s="39"/>
      <c r="C8" s="34"/>
      <c r="D8" s="112" t="s">
        <v>98</v>
      </c>
      <c r="E8" s="34"/>
      <c r="F8" s="34"/>
      <c r="G8" s="34"/>
      <c r="H8" s="34"/>
      <c r="I8" s="34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9"/>
      <c r="C9" s="34"/>
      <c r="D9" s="34"/>
      <c r="E9" s="293" t="s">
        <v>679</v>
      </c>
      <c r="F9" s="294"/>
      <c r="G9" s="294"/>
      <c r="H9" s="294"/>
      <c r="I9" s="34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1.25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12" t="s">
        <v>17</v>
      </c>
      <c r="E11" s="34"/>
      <c r="F11" s="113" t="s">
        <v>0</v>
      </c>
      <c r="G11" s="34"/>
      <c r="H11" s="34"/>
      <c r="I11" s="112" t="s">
        <v>18</v>
      </c>
      <c r="J11" s="113" t="s">
        <v>0</v>
      </c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12" t="s">
        <v>19</v>
      </c>
      <c r="E12" s="34"/>
      <c r="F12" s="113" t="s">
        <v>20</v>
      </c>
      <c r="G12" s="34"/>
      <c r="H12" s="34"/>
      <c r="I12" s="112" t="s">
        <v>21</v>
      </c>
      <c r="J12" s="114">
        <f>'Rekapitulace stavby'!AN8</f>
        <v>45335</v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12" t="s">
        <v>22</v>
      </c>
      <c r="E14" s="34"/>
      <c r="F14" s="34"/>
      <c r="G14" s="34"/>
      <c r="H14" s="34"/>
      <c r="I14" s="112" t="s">
        <v>23</v>
      </c>
      <c r="J14" s="113" t="str">
        <f>IF('Rekapitulace stavby'!AN10="","",'Rekapitulace stavby'!AN10)</f>
        <v/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13" t="str">
        <f>IF('Rekapitulace stavby'!E11="","",'Rekapitulace stavby'!E11)</f>
        <v xml:space="preserve"> </v>
      </c>
      <c r="F15" s="34"/>
      <c r="G15" s="34"/>
      <c r="H15" s="34"/>
      <c r="I15" s="112" t="s">
        <v>24</v>
      </c>
      <c r="J15" s="113" t="str">
        <f>IF('Rekapitulace stavby'!AN11="","",'Rekapitulace stavby'!AN11)</f>
        <v/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12" t="s">
        <v>25</v>
      </c>
      <c r="E17" s="34"/>
      <c r="F17" s="34"/>
      <c r="G17" s="34"/>
      <c r="H17" s="34"/>
      <c r="I17" s="112" t="s">
        <v>23</v>
      </c>
      <c r="J17" s="30" t="str">
        <f>'Rekapitulace stavby'!AN13</f>
        <v>Vyplň údaj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295" t="str">
        <f>'Rekapitulace stavby'!E14</f>
        <v>Vyplň údaj</v>
      </c>
      <c r="F18" s="296"/>
      <c r="G18" s="296"/>
      <c r="H18" s="296"/>
      <c r="I18" s="112" t="s">
        <v>24</v>
      </c>
      <c r="J18" s="30" t="str">
        <f>'Rekapitulace stavby'!AN14</f>
        <v>Vyplň údaj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12" t="s">
        <v>27</v>
      </c>
      <c r="E20" s="34"/>
      <c r="F20" s="34"/>
      <c r="G20" s="34"/>
      <c r="H20" s="34"/>
      <c r="I20" s="112" t="s">
        <v>23</v>
      </c>
      <c r="J20" s="113" t="str">
        <f>IF('Rekapitulace stavby'!AN16="","",'Rekapitulace stavby'!AN16)</f>
        <v/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13" t="str">
        <f>IF('Rekapitulace stavby'!E17="","",'Rekapitulace stavby'!E17)</f>
        <v xml:space="preserve"> </v>
      </c>
      <c r="F21" s="34"/>
      <c r="G21" s="34"/>
      <c r="H21" s="34"/>
      <c r="I21" s="112" t="s">
        <v>24</v>
      </c>
      <c r="J21" s="113" t="str">
        <f>IF('Rekapitulace stavby'!AN17="","",'Rekapitulace stavby'!AN17)</f>
        <v/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12" t="s">
        <v>28</v>
      </c>
      <c r="E23" s="34"/>
      <c r="F23" s="34"/>
      <c r="G23" s="34"/>
      <c r="H23" s="34"/>
      <c r="I23" s="112" t="s">
        <v>23</v>
      </c>
      <c r="J23" s="113" t="str">
        <f>IF('Rekapitulace stavby'!AN19="","",'Rekapitulace stavby'!AN19)</f>
        <v/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13" t="str">
        <f>IF('Rekapitulace stavby'!E20="","",'Rekapitulace stavby'!E20)</f>
        <v xml:space="preserve"> </v>
      </c>
      <c r="F24" s="34"/>
      <c r="G24" s="34"/>
      <c r="H24" s="34"/>
      <c r="I24" s="112" t="s">
        <v>24</v>
      </c>
      <c r="J24" s="113" t="str">
        <f>IF('Rekapitulace stavby'!AN20="","",'Rekapitulace stavby'!AN20)</f>
        <v/>
      </c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12" t="s">
        <v>30</v>
      </c>
      <c r="E26" s="34"/>
      <c r="F26" s="34"/>
      <c r="G26" s="34"/>
      <c r="H26" s="34"/>
      <c r="I26" s="34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15"/>
      <c r="B27" s="116"/>
      <c r="C27" s="115"/>
      <c r="D27" s="115"/>
      <c r="E27" s="297" t="s">
        <v>0</v>
      </c>
      <c r="F27" s="297"/>
      <c r="G27" s="297"/>
      <c r="H27" s="297"/>
      <c r="I27" s="115"/>
      <c r="J27" s="115"/>
      <c r="K27" s="115"/>
      <c r="L27" s="117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</row>
    <row r="28" spans="1:31" s="2" customFormat="1" ht="6.95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9"/>
      <c r="C29" s="34"/>
      <c r="D29" s="118"/>
      <c r="E29" s="118"/>
      <c r="F29" s="118"/>
      <c r="G29" s="118"/>
      <c r="H29" s="118"/>
      <c r="I29" s="118"/>
      <c r="J29" s="118"/>
      <c r="K29" s="118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19" t="s">
        <v>31</v>
      </c>
      <c r="E30" s="34"/>
      <c r="F30" s="34"/>
      <c r="G30" s="34"/>
      <c r="H30" s="34"/>
      <c r="I30" s="34"/>
      <c r="J30" s="120">
        <f>ROUND(J130,2)</f>
        <v>0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18"/>
      <c r="E31" s="118"/>
      <c r="F31" s="118"/>
      <c r="G31" s="118"/>
      <c r="H31" s="118"/>
      <c r="I31" s="118"/>
      <c r="J31" s="118"/>
      <c r="K31" s="118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9"/>
      <c r="C32" s="34"/>
      <c r="D32" s="34"/>
      <c r="E32" s="34"/>
      <c r="F32" s="121" t="s">
        <v>33</v>
      </c>
      <c r="G32" s="34"/>
      <c r="H32" s="34"/>
      <c r="I32" s="121" t="s">
        <v>32</v>
      </c>
      <c r="J32" s="121" t="s">
        <v>34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>
      <c r="A33" s="34"/>
      <c r="B33" s="39"/>
      <c r="C33" s="34"/>
      <c r="D33" s="122" t="s">
        <v>35</v>
      </c>
      <c r="E33" s="112" t="s">
        <v>36</v>
      </c>
      <c r="F33" s="123">
        <f>ROUND((SUM(BE130:BE312)),2)</f>
        <v>0</v>
      </c>
      <c r="G33" s="34"/>
      <c r="H33" s="34"/>
      <c r="I33" s="124">
        <v>0.21</v>
      </c>
      <c r="J33" s="123">
        <f>ROUND(((SUM(BE130:BE312))*I33),2)</f>
        <v>0</v>
      </c>
      <c r="K33" s="3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112" t="s">
        <v>37</v>
      </c>
      <c r="F34" s="123">
        <f>ROUND((SUM(BF130:BF312)),2)</f>
        <v>0</v>
      </c>
      <c r="G34" s="34"/>
      <c r="H34" s="34"/>
      <c r="I34" s="124">
        <v>0.12</v>
      </c>
      <c r="J34" s="123">
        <f>ROUND(((SUM(BF130:BF312))*I34),2)</f>
        <v>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9"/>
      <c r="C35" s="34"/>
      <c r="D35" s="34"/>
      <c r="E35" s="112" t="s">
        <v>38</v>
      </c>
      <c r="F35" s="123">
        <f>ROUND((SUM(BG130:BG312)),2)</f>
        <v>0</v>
      </c>
      <c r="G35" s="34"/>
      <c r="H35" s="34"/>
      <c r="I35" s="124">
        <v>0.21</v>
      </c>
      <c r="J35" s="123">
        <f>0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 hidden="1">
      <c r="A36" s="34"/>
      <c r="B36" s="39"/>
      <c r="C36" s="34"/>
      <c r="D36" s="34"/>
      <c r="E36" s="112" t="s">
        <v>39</v>
      </c>
      <c r="F36" s="123">
        <f>ROUND((SUM(BH130:BH312)),2)</f>
        <v>0</v>
      </c>
      <c r="G36" s="34"/>
      <c r="H36" s="34"/>
      <c r="I36" s="124">
        <v>0.12</v>
      </c>
      <c r="J36" s="123">
        <f>0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12" t="s">
        <v>40</v>
      </c>
      <c r="F37" s="123">
        <f>ROUND((SUM(BI130:BI312)),2)</f>
        <v>0</v>
      </c>
      <c r="G37" s="34"/>
      <c r="H37" s="34"/>
      <c r="I37" s="124">
        <v>0</v>
      </c>
      <c r="J37" s="123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25"/>
      <c r="D39" s="126" t="s">
        <v>41</v>
      </c>
      <c r="E39" s="127"/>
      <c r="F39" s="127"/>
      <c r="G39" s="128" t="s">
        <v>42</v>
      </c>
      <c r="H39" s="129" t="s">
        <v>43</v>
      </c>
      <c r="I39" s="127"/>
      <c r="J39" s="130">
        <f>SUM(J30:J37)</f>
        <v>0</v>
      </c>
      <c r="K39" s="131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2:12" s="1" customFormat="1" ht="14.45" customHeight="1">
      <c r="B41" s="20"/>
      <c r="L41" s="20"/>
    </row>
    <row r="42" spans="2:12" s="1" customFormat="1" ht="14.45" customHeight="1">
      <c r="B42" s="20"/>
      <c r="L42" s="20"/>
    </row>
    <row r="43" spans="2:12" s="1" customFormat="1" ht="14.45" customHeight="1">
      <c r="B43" s="20"/>
      <c r="L43" s="20"/>
    </row>
    <row r="44" spans="2:12" s="1" customFormat="1" ht="14.45" customHeight="1">
      <c r="B44" s="20"/>
      <c r="L44" s="20"/>
    </row>
    <row r="45" spans="2:12" s="1" customFormat="1" ht="14.45" customHeight="1">
      <c r="B45" s="20"/>
      <c r="L45" s="20"/>
    </row>
    <row r="46" spans="2:12" s="1" customFormat="1" ht="14.45" customHeight="1">
      <c r="B46" s="20"/>
      <c r="L46" s="20"/>
    </row>
    <row r="47" spans="2:12" s="1" customFormat="1" ht="14.45" customHeight="1">
      <c r="B47" s="20"/>
      <c r="L47" s="20"/>
    </row>
    <row r="48" spans="2:12" s="1" customFormat="1" ht="14.45" customHeight="1">
      <c r="B48" s="20"/>
      <c r="L48" s="20"/>
    </row>
    <row r="49" spans="2:12" s="1" customFormat="1" ht="14.45" customHeight="1">
      <c r="B49" s="20"/>
      <c r="L49" s="20"/>
    </row>
    <row r="50" spans="2:12" s="2" customFormat="1" ht="14.45" customHeight="1">
      <c r="B50" s="51"/>
      <c r="D50" s="132" t="s">
        <v>44</v>
      </c>
      <c r="E50" s="133"/>
      <c r="F50" s="133"/>
      <c r="G50" s="132" t="s">
        <v>45</v>
      </c>
      <c r="H50" s="133"/>
      <c r="I50" s="133"/>
      <c r="J50" s="133"/>
      <c r="K50" s="133"/>
      <c r="L50" s="51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1:31" s="2" customFormat="1" ht="12.75">
      <c r="A61" s="34"/>
      <c r="B61" s="39"/>
      <c r="C61" s="34"/>
      <c r="D61" s="134" t="s">
        <v>46</v>
      </c>
      <c r="E61" s="135"/>
      <c r="F61" s="136" t="s">
        <v>47</v>
      </c>
      <c r="G61" s="134" t="s">
        <v>46</v>
      </c>
      <c r="H61" s="135"/>
      <c r="I61" s="135"/>
      <c r="J61" s="137" t="s">
        <v>47</v>
      </c>
      <c r="K61" s="135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1:31" s="2" customFormat="1" ht="12.75">
      <c r="A65" s="34"/>
      <c r="B65" s="39"/>
      <c r="C65" s="34"/>
      <c r="D65" s="132" t="s">
        <v>48</v>
      </c>
      <c r="E65" s="138"/>
      <c r="F65" s="138"/>
      <c r="G65" s="132" t="s">
        <v>49</v>
      </c>
      <c r="H65" s="138"/>
      <c r="I65" s="138"/>
      <c r="J65" s="138"/>
      <c r="K65" s="138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1:31" s="2" customFormat="1" ht="12.75">
      <c r="A76" s="34"/>
      <c r="B76" s="39"/>
      <c r="C76" s="34"/>
      <c r="D76" s="134" t="s">
        <v>46</v>
      </c>
      <c r="E76" s="135"/>
      <c r="F76" s="136" t="s">
        <v>47</v>
      </c>
      <c r="G76" s="134" t="s">
        <v>46</v>
      </c>
      <c r="H76" s="135"/>
      <c r="I76" s="135"/>
      <c r="J76" s="137" t="s">
        <v>47</v>
      </c>
      <c r="K76" s="135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>
      <c r="A77" s="34"/>
      <c r="B77" s="139"/>
      <c r="C77" s="140"/>
      <c r="D77" s="140"/>
      <c r="E77" s="140"/>
      <c r="F77" s="140"/>
      <c r="G77" s="140"/>
      <c r="H77" s="140"/>
      <c r="I77" s="140"/>
      <c r="J77" s="140"/>
      <c r="K77" s="140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5" customHeight="1" hidden="1">
      <c r="A81" s="34"/>
      <c r="B81" s="141"/>
      <c r="C81" s="142"/>
      <c r="D81" s="142"/>
      <c r="E81" s="142"/>
      <c r="F81" s="142"/>
      <c r="G81" s="142"/>
      <c r="H81" s="142"/>
      <c r="I81" s="142"/>
      <c r="J81" s="142"/>
      <c r="K81" s="142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 hidden="1">
      <c r="A82" s="34"/>
      <c r="B82" s="35"/>
      <c r="C82" s="23" t="s">
        <v>100</v>
      </c>
      <c r="D82" s="36"/>
      <c r="E82" s="36"/>
      <c r="F82" s="36"/>
      <c r="G82" s="36"/>
      <c r="H82" s="36"/>
      <c r="I82" s="36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 hidden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 hidden="1">
      <c r="A84" s="34"/>
      <c r="B84" s="35"/>
      <c r="C84" s="29" t="s">
        <v>15</v>
      </c>
      <c r="D84" s="36"/>
      <c r="E84" s="36"/>
      <c r="F84" s="36"/>
      <c r="G84" s="36"/>
      <c r="H84" s="36"/>
      <c r="I84" s="36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6.5" customHeight="1" hidden="1">
      <c r="A85" s="34"/>
      <c r="B85" s="35"/>
      <c r="C85" s="36"/>
      <c r="D85" s="36"/>
      <c r="E85" s="298" t="str">
        <f>E7</f>
        <v>Šlejnická 5, Praha 6</v>
      </c>
      <c r="F85" s="299"/>
      <c r="G85" s="299"/>
      <c r="H85" s="299"/>
      <c r="I85" s="36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12" customHeight="1" hidden="1">
      <c r="A86" s="34"/>
      <c r="B86" s="35"/>
      <c r="C86" s="29" t="s">
        <v>98</v>
      </c>
      <c r="D86" s="36"/>
      <c r="E86" s="36"/>
      <c r="F86" s="36"/>
      <c r="G86" s="36"/>
      <c r="H86" s="36"/>
      <c r="I86" s="36"/>
      <c r="J86" s="36"/>
      <c r="K86" s="36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6.5" customHeight="1" hidden="1">
      <c r="A87" s="34"/>
      <c r="B87" s="35"/>
      <c r="C87" s="36"/>
      <c r="D87" s="36"/>
      <c r="E87" s="250" t="str">
        <f>E9</f>
        <v>07 - Oprava bytu č. 607</v>
      </c>
      <c r="F87" s="300"/>
      <c r="G87" s="300"/>
      <c r="H87" s="300"/>
      <c r="I87" s="36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6.95" customHeight="1" hidden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2" customHeight="1" hidden="1">
      <c r="A89" s="34"/>
      <c r="B89" s="35"/>
      <c r="C89" s="29" t="s">
        <v>19</v>
      </c>
      <c r="D89" s="36"/>
      <c r="E89" s="36"/>
      <c r="F89" s="27" t="str">
        <f>F12</f>
        <v xml:space="preserve"> </v>
      </c>
      <c r="G89" s="36"/>
      <c r="H89" s="36"/>
      <c r="I89" s="29" t="s">
        <v>21</v>
      </c>
      <c r="J89" s="66">
        <f>IF(J12="","",J12)</f>
        <v>45335</v>
      </c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5" customHeight="1" hidden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5.2" customHeight="1" hidden="1">
      <c r="A91" s="34"/>
      <c r="B91" s="35"/>
      <c r="C91" s="29" t="s">
        <v>22</v>
      </c>
      <c r="D91" s="36"/>
      <c r="E91" s="36"/>
      <c r="F91" s="27" t="str">
        <f>E15</f>
        <v xml:space="preserve"> </v>
      </c>
      <c r="G91" s="36"/>
      <c r="H91" s="36"/>
      <c r="I91" s="29" t="s">
        <v>27</v>
      </c>
      <c r="J91" s="32" t="str">
        <f>E21</f>
        <v xml:space="preserve"> 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15.2" customHeight="1" hidden="1">
      <c r="A92" s="34"/>
      <c r="B92" s="35"/>
      <c r="C92" s="29" t="s">
        <v>25</v>
      </c>
      <c r="D92" s="36"/>
      <c r="E92" s="36"/>
      <c r="F92" s="27" t="str">
        <f>IF(E18="","",E18)</f>
        <v>Vyplň údaj</v>
      </c>
      <c r="G92" s="36"/>
      <c r="H92" s="36"/>
      <c r="I92" s="29" t="s">
        <v>28</v>
      </c>
      <c r="J92" s="32" t="str">
        <f>E24</f>
        <v xml:space="preserve"> </v>
      </c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0.35" customHeight="1" hidden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29.25" customHeight="1" hidden="1">
      <c r="A94" s="34"/>
      <c r="B94" s="35"/>
      <c r="C94" s="143" t="s">
        <v>101</v>
      </c>
      <c r="D94" s="144"/>
      <c r="E94" s="144"/>
      <c r="F94" s="144"/>
      <c r="G94" s="144"/>
      <c r="H94" s="144"/>
      <c r="I94" s="144"/>
      <c r="J94" s="145" t="s">
        <v>102</v>
      </c>
      <c r="K94" s="144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 hidden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2" customFormat="1" ht="22.9" customHeight="1" hidden="1">
      <c r="A96" s="34"/>
      <c r="B96" s="35"/>
      <c r="C96" s="146" t="s">
        <v>103</v>
      </c>
      <c r="D96" s="36"/>
      <c r="E96" s="36"/>
      <c r="F96" s="36"/>
      <c r="G96" s="36"/>
      <c r="H96" s="36"/>
      <c r="I96" s="36"/>
      <c r="J96" s="84">
        <f>J130</f>
        <v>0</v>
      </c>
      <c r="K96" s="36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7" t="s">
        <v>104</v>
      </c>
    </row>
    <row r="97" spans="2:12" s="9" customFormat="1" ht="24.95" customHeight="1" hidden="1">
      <c r="B97" s="147"/>
      <c r="C97" s="148"/>
      <c r="D97" s="149" t="s">
        <v>105</v>
      </c>
      <c r="E97" s="150"/>
      <c r="F97" s="150"/>
      <c r="G97" s="150"/>
      <c r="H97" s="150"/>
      <c r="I97" s="150"/>
      <c r="J97" s="151">
        <f>J131</f>
        <v>0</v>
      </c>
      <c r="K97" s="148"/>
      <c r="L97" s="152"/>
    </row>
    <row r="98" spans="2:12" s="10" customFormat="1" ht="19.9" customHeight="1" hidden="1">
      <c r="B98" s="153"/>
      <c r="C98" s="154"/>
      <c r="D98" s="155" t="s">
        <v>106</v>
      </c>
      <c r="E98" s="156"/>
      <c r="F98" s="156"/>
      <c r="G98" s="156"/>
      <c r="H98" s="156"/>
      <c r="I98" s="156"/>
      <c r="J98" s="157">
        <f>J132</f>
        <v>0</v>
      </c>
      <c r="K98" s="154"/>
      <c r="L98" s="158"/>
    </row>
    <row r="99" spans="2:12" s="10" customFormat="1" ht="19.9" customHeight="1" hidden="1">
      <c r="B99" s="153"/>
      <c r="C99" s="154"/>
      <c r="D99" s="155" t="s">
        <v>107</v>
      </c>
      <c r="E99" s="156"/>
      <c r="F99" s="156"/>
      <c r="G99" s="156"/>
      <c r="H99" s="156"/>
      <c r="I99" s="156"/>
      <c r="J99" s="157">
        <f>J137</f>
        <v>0</v>
      </c>
      <c r="K99" s="154"/>
      <c r="L99" s="158"/>
    </row>
    <row r="100" spans="2:12" s="10" customFormat="1" ht="19.9" customHeight="1" hidden="1">
      <c r="B100" s="153"/>
      <c r="C100" s="154"/>
      <c r="D100" s="155" t="s">
        <v>108</v>
      </c>
      <c r="E100" s="156"/>
      <c r="F100" s="156"/>
      <c r="G100" s="156"/>
      <c r="H100" s="156"/>
      <c r="I100" s="156"/>
      <c r="J100" s="157">
        <f>J149</f>
        <v>0</v>
      </c>
      <c r="K100" s="154"/>
      <c r="L100" s="158"/>
    </row>
    <row r="101" spans="2:12" s="10" customFormat="1" ht="19.9" customHeight="1" hidden="1">
      <c r="B101" s="153"/>
      <c r="C101" s="154"/>
      <c r="D101" s="155" t="s">
        <v>109</v>
      </c>
      <c r="E101" s="156"/>
      <c r="F101" s="156"/>
      <c r="G101" s="156"/>
      <c r="H101" s="156"/>
      <c r="I101" s="156"/>
      <c r="J101" s="157">
        <f>J157</f>
        <v>0</v>
      </c>
      <c r="K101" s="154"/>
      <c r="L101" s="158"/>
    </row>
    <row r="102" spans="2:12" s="9" customFormat="1" ht="24.95" customHeight="1" hidden="1">
      <c r="B102" s="147"/>
      <c r="C102" s="148"/>
      <c r="D102" s="149" t="s">
        <v>110</v>
      </c>
      <c r="E102" s="150"/>
      <c r="F102" s="150"/>
      <c r="G102" s="150"/>
      <c r="H102" s="150"/>
      <c r="I102" s="150"/>
      <c r="J102" s="151">
        <f>J160</f>
        <v>0</v>
      </c>
      <c r="K102" s="148"/>
      <c r="L102" s="152"/>
    </row>
    <row r="103" spans="2:12" s="10" customFormat="1" ht="19.9" customHeight="1" hidden="1">
      <c r="B103" s="153"/>
      <c r="C103" s="154"/>
      <c r="D103" s="155" t="s">
        <v>111</v>
      </c>
      <c r="E103" s="156"/>
      <c r="F103" s="156"/>
      <c r="G103" s="156"/>
      <c r="H103" s="156"/>
      <c r="I103" s="156"/>
      <c r="J103" s="157">
        <f>J161</f>
        <v>0</v>
      </c>
      <c r="K103" s="154"/>
      <c r="L103" s="158"/>
    </row>
    <row r="104" spans="2:12" s="10" customFormat="1" ht="19.9" customHeight="1" hidden="1">
      <c r="B104" s="153"/>
      <c r="C104" s="154"/>
      <c r="D104" s="155" t="s">
        <v>112</v>
      </c>
      <c r="E104" s="156"/>
      <c r="F104" s="156"/>
      <c r="G104" s="156"/>
      <c r="H104" s="156"/>
      <c r="I104" s="156"/>
      <c r="J104" s="157">
        <f>J187</f>
        <v>0</v>
      </c>
      <c r="K104" s="154"/>
      <c r="L104" s="158"/>
    </row>
    <row r="105" spans="2:12" s="10" customFormat="1" ht="19.9" customHeight="1" hidden="1">
      <c r="B105" s="153"/>
      <c r="C105" s="154"/>
      <c r="D105" s="155" t="s">
        <v>113</v>
      </c>
      <c r="E105" s="156"/>
      <c r="F105" s="156"/>
      <c r="G105" s="156"/>
      <c r="H105" s="156"/>
      <c r="I105" s="156"/>
      <c r="J105" s="157">
        <f>J195</f>
        <v>0</v>
      </c>
      <c r="K105" s="154"/>
      <c r="L105" s="158"/>
    </row>
    <row r="106" spans="2:12" s="10" customFormat="1" ht="19.9" customHeight="1" hidden="1">
      <c r="B106" s="153"/>
      <c r="C106" s="154"/>
      <c r="D106" s="155" t="s">
        <v>453</v>
      </c>
      <c r="E106" s="156"/>
      <c r="F106" s="156"/>
      <c r="G106" s="156"/>
      <c r="H106" s="156"/>
      <c r="I106" s="156"/>
      <c r="J106" s="157">
        <f>J213</f>
        <v>0</v>
      </c>
      <c r="K106" s="154"/>
      <c r="L106" s="158"/>
    </row>
    <row r="107" spans="2:12" s="10" customFormat="1" ht="19.9" customHeight="1" hidden="1">
      <c r="B107" s="153"/>
      <c r="C107" s="154"/>
      <c r="D107" s="155" t="s">
        <v>114</v>
      </c>
      <c r="E107" s="156"/>
      <c r="F107" s="156"/>
      <c r="G107" s="156"/>
      <c r="H107" s="156"/>
      <c r="I107" s="156"/>
      <c r="J107" s="157">
        <f>J243</f>
        <v>0</v>
      </c>
      <c r="K107" s="154"/>
      <c r="L107" s="158"/>
    </row>
    <row r="108" spans="2:12" s="10" customFormat="1" ht="19.9" customHeight="1" hidden="1">
      <c r="B108" s="153"/>
      <c r="C108" s="154"/>
      <c r="D108" s="155" t="s">
        <v>680</v>
      </c>
      <c r="E108" s="156"/>
      <c r="F108" s="156"/>
      <c r="G108" s="156"/>
      <c r="H108" s="156"/>
      <c r="I108" s="156"/>
      <c r="J108" s="157">
        <f>J266</f>
        <v>0</v>
      </c>
      <c r="K108" s="154"/>
      <c r="L108" s="158"/>
    </row>
    <row r="109" spans="2:12" s="10" customFormat="1" ht="19.9" customHeight="1" hidden="1">
      <c r="B109" s="153"/>
      <c r="C109" s="154"/>
      <c r="D109" s="155" t="s">
        <v>115</v>
      </c>
      <c r="E109" s="156"/>
      <c r="F109" s="156"/>
      <c r="G109" s="156"/>
      <c r="H109" s="156"/>
      <c r="I109" s="156"/>
      <c r="J109" s="157">
        <f>J275</f>
        <v>0</v>
      </c>
      <c r="K109" s="154"/>
      <c r="L109" s="158"/>
    </row>
    <row r="110" spans="2:12" s="10" customFormat="1" ht="19.9" customHeight="1" hidden="1">
      <c r="B110" s="153"/>
      <c r="C110" s="154"/>
      <c r="D110" s="155" t="s">
        <v>116</v>
      </c>
      <c r="E110" s="156"/>
      <c r="F110" s="156"/>
      <c r="G110" s="156"/>
      <c r="H110" s="156"/>
      <c r="I110" s="156"/>
      <c r="J110" s="157">
        <f>J311</f>
        <v>0</v>
      </c>
      <c r="K110" s="154"/>
      <c r="L110" s="158"/>
    </row>
    <row r="111" spans="1:31" s="2" customFormat="1" ht="21.75" customHeight="1" hidden="1">
      <c r="A111" s="34"/>
      <c r="B111" s="35"/>
      <c r="C111" s="36"/>
      <c r="D111" s="36"/>
      <c r="E111" s="36"/>
      <c r="F111" s="36"/>
      <c r="G111" s="36"/>
      <c r="H111" s="36"/>
      <c r="I111" s="36"/>
      <c r="J111" s="36"/>
      <c r="K111" s="36"/>
      <c r="L111" s="51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pans="1:31" s="2" customFormat="1" ht="6.95" customHeight="1" hidden="1">
      <c r="A112" s="34"/>
      <c r="B112" s="54"/>
      <c r="C112" s="55"/>
      <c r="D112" s="55"/>
      <c r="E112" s="55"/>
      <c r="F112" s="55"/>
      <c r="G112" s="55"/>
      <c r="H112" s="55"/>
      <c r="I112" s="55"/>
      <c r="J112" s="55"/>
      <c r="K112" s="55"/>
      <c r="L112" s="51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ht="11.25" hidden="1"/>
    <row r="114" ht="11.25" hidden="1"/>
    <row r="115" ht="11.25" hidden="1"/>
    <row r="116" spans="1:31" s="2" customFormat="1" ht="6.95" customHeight="1">
      <c r="A116" s="34"/>
      <c r="B116" s="56"/>
      <c r="C116" s="57"/>
      <c r="D116" s="57"/>
      <c r="E116" s="57"/>
      <c r="F116" s="57"/>
      <c r="G116" s="57"/>
      <c r="H116" s="57"/>
      <c r="I116" s="57"/>
      <c r="J116" s="57"/>
      <c r="K116" s="57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31" s="2" customFormat="1" ht="24.95" customHeight="1">
      <c r="A117" s="34"/>
      <c r="B117" s="35"/>
      <c r="C117" s="23" t="s">
        <v>117</v>
      </c>
      <c r="D117" s="36"/>
      <c r="E117" s="36"/>
      <c r="F117" s="36"/>
      <c r="G117" s="36"/>
      <c r="H117" s="36"/>
      <c r="I117" s="36"/>
      <c r="J117" s="36"/>
      <c r="K117" s="36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31" s="2" customFormat="1" ht="6.95" customHeight="1">
      <c r="A118" s="34"/>
      <c r="B118" s="35"/>
      <c r="C118" s="36"/>
      <c r="D118" s="36"/>
      <c r="E118" s="36"/>
      <c r="F118" s="36"/>
      <c r="G118" s="36"/>
      <c r="H118" s="36"/>
      <c r="I118" s="36"/>
      <c r="J118" s="36"/>
      <c r="K118" s="36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31" s="2" customFormat="1" ht="12" customHeight="1">
      <c r="A119" s="34"/>
      <c r="B119" s="35"/>
      <c r="C119" s="29" t="s">
        <v>15</v>
      </c>
      <c r="D119" s="36"/>
      <c r="E119" s="36"/>
      <c r="F119" s="36"/>
      <c r="G119" s="36"/>
      <c r="H119" s="36"/>
      <c r="I119" s="36"/>
      <c r="J119" s="36"/>
      <c r="K119" s="36"/>
      <c r="L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31" s="2" customFormat="1" ht="16.5" customHeight="1">
      <c r="A120" s="34"/>
      <c r="B120" s="35"/>
      <c r="C120" s="36"/>
      <c r="D120" s="36"/>
      <c r="E120" s="298" t="str">
        <f>E7</f>
        <v>Šlejnická 5, Praha 6</v>
      </c>
      <c r="F120" s="299"/>
      <c r="G120" s="299"/>
      <c r="H120" s="299"/>
      <c r="I120" s="36"/>
      <c r="J120" s="36"/>
      <c r="K120" s="36"/>
      <c r="L120" s="51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pans="1:31" s="2" customFormat="1" ht="12" customHeight="1">
      <c r="A121" s="34"/>
      <c r="B121" s="35"/>
      <c r="C121" s="29" t="s">
        <v>98</v>
      </c>
      <c r="D121" s="36"/>
      <c r="E121" s="36"/>
      <c r="F121" s="36"/>
      <c r="G121" s="36"/>
      <c r="H121" s="36"/>
      <c r="I121" s="36"/>
      <c r="J121" s="36"/>
      <c r="K121" s="36"/>
      <c r="L121" s="51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pans="1:31" s="2" customFormat="1" ht="16.5" customHeight="1">
      <c r="A122" s="34"/>
      <c r="B122" s="35"/>
      <c r="C122" s="36"/>
      <c r="D122" s="36"/>
      <c r="E122" s="250" t="str">
        <f>E9</f>
        <v>07 - Oprava bytu č. 607</v>
      </c>
      <c r="F122" s="300"/>
      <c r="G122" s="300"/>
      <c r="H122" s="300"/>
      <c r="I122" s="36"/>
      <c r="J122" s="36"/>
      <c r="K122" s="36"/>
      <c r="L122" s="51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pans="1:31" s="2" customFormat="1" ht="6.95" customHeight="1">
      <c r="A123" s="34"/>
      <c r="B123" s="35"/>
      <c r="C123" s="36"/>
      <c r="D123" s="36"/>
      <c r="E123" s="36"/>
      <c r="F123" s="36"/>
      <c r="G123" s="36"/>
      <c r="H123" s="36"/>
      <c r="I123" s="36"/>
      <c r="J123" s="36"/>
      <c r="K123" s="36"/>
      <c r="L123" s="51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</row>
    <row r="124" spans="1:31" s="2" customFormat="1" ht="12" customHeight="1">
      <c r="A124" s="34"/>
      <c r="B124" s="35"/>
      <c r="C124" s="29" t="s">
        <v>19</v>
      </c>
      <c r="D124" s="36"/>
      <c r="E124" s="36"/>
      <c r="F124" s="27" t="str">
        <f>F12</f>
        <v xml:space="preserve"> </v>
      </c>
      <c r="G124" s="36"/>
      <c r="H124" s="36"/>
      <c r="I124" s="29" t="s">
        <v>21</v>
      </c>
      <c r="J124" s="66">
        <f>IF(J12="","",J12)</f>
        <v>45335</v>
      </c>
      <c r="K124" s="36"/>
      <c r="L124" s="51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</row>
    <row r="125" spans="1:31" s="2" customFormat="1" ht="6.95" customHeight="1">
      <c r="A125" s="34"/>
      <c r="B125" s="35"/>
      <c r="C125" s="36"/>
      <c r="D125" s="36"/>
      <c r="E125" s="36"/>
      <c r="F125" s="36"/>
      <c r="G125" s="36"/>
      <c r="H125" s="36"/>
      <c r="I125" s="36"/>
      <c r="J125" s="36"/>
      <c r="K125" s="36"/>
      <c r="L125" s="51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</row>
    <row r="126" spans="1:31" s="2" customFormat="1" ht="15.2" customHeight="1">
      <c r="A126" s="34"/>
      <c r="B126" s="35"/>
      <c r="C126" s="29" t="s">
        <v>22</v>
      </c>
      <c r="D126" s="36"/>
      <c r="E126" s="36"/>
      <c r="F126" s="27" t="str">
        <f>E15</f>
        <v xml:space="preserve"> </v>
      </c>
      <c r="G126" s="36"/>
      <c r="H126" s="36"/>
      <c r="I126" s="29" t="s">
        <v>27</v>
      </c>
      <c r="J126" s="32" t="str">
        <f>E21</f>
        <v xml:space="preserve"> </v>
      </c>
      <c r="K126" s="36"/>
      <c r="L126" s="51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</row>
    <row r="127" spans="1:31" s="2" customFormat="1" ht="15.2" customHeight="1">
      <c r="A127" s="34"/>
      <c r="B127" s="35"/>
      <c r="C127" s="29" t="s">
        <v>25</v>
      </c>
      <c r="D127" s="36"/>
      <c r="E127" s="36"/>
      <c r="F127" s="27" t="str">
        <f>IF(E18="","",E18)</f>
        <v>Vyplň údaj</v>
      </c>
      <c r="G127" s="36"/>
      <c r="H127" s="36"/>
      <c r="I127" s="29" t="s">
        <v>28</v>
      </c>
      <c r="J127" s="32" t="str">
        <f>E24</f>
        <v xml:space="preserve"> </v>
      </c>
      <c r="K127" s="36"/>
      <c r="L127" s="51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</row>
    <row r="128" spans="1:31" s="2" customFormat="1" ht="10.35" customHeight="1">
      <c r="A128" s="34"/>
      <c r="B128" s="35"/>
      <c r="C128" s="36"/>
      <c r="D128" s="36"/>
      <c r="E128" s="36"/>
      <c r="F128" s="36"/>
      <c r="G128" s="36"/>
      <c r="H128" s="36"/>
      <c r="I128" s="36"/>
      <c r="J128" s="36"/>
      <c r="K128" s="36"/>
      <c r="L128" s="51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</row>
    <row r="129" spans="1:31" s="11" customFormat="1" ht="29.25" customHeight="1">
      <c r="A129" s="159"/>
      <c r="B129" s="160"/>
      <c r="C129" s="161" t="s">
        <v>118</v>
      </c>
      <c r="D129" s="162" t="s">
        <v>56</v>
      </c>
      <c r="E129" s="162" t="s">
        <v>52</v>
      </c>
      <c r="F129" s="162" t="s">
        <v>53</v>
      </c>
      <c r="G129" s="162" t="s">
        <v>119</v>
      </c>
      <c r="H129" s="162" t="s">
        <v>120</v>
      </c>
      <c r="I129" s="162" t="s">
        <v>121</v>
      </c>
      <c r="J129" s="163" t="s">
        <v>102</v>
      </c>
      <c r="K129" s="164" t="s">
        <v>122</v>
      </c>
      <c r="L129" s="165"/>
      <c r="M129" s="75" t="s">
        <v>0</v>
      </c>
      <c r="N129" s="76" t="s">
        <v>35</v>
      </c>
      <c r="O129" s="76" t="s">
        <v>123</v>
      </c>
      <c r="P129" s="76" t="s">
        <v>124</v>
      </c>
      <c r="Q129" s="76" t="s">
        <v>125</v>
      </c>
      <c r="R129" s="76" t="s">
        <v>126</v>
      </c>
      <c r="S129" s="76" t="s">
        <v>127</v>
      </c>
      <c r="T129" s="77" t="s">
        <v>128</v>
      </c>
      <c r="U129" s="159"/>
      <c r="V129" s="159"/>
      <c r="W129" s="159"/>
      <c r="X129" s="159"/>
      <c r="Y129" s="159"/>
      <c r="Z129" s="159"/>
      <c r="AA129" s="159"/>
      <c r="AB129" s="159"/>
      <c r="AC129" s="159"/>
      <c r="AD129" s="159"/>
      <c r="AE129" s="159"/>
    </row>
    <row r="130" spans="1:63" s="2" customFormat="1" ht="22.9" customHeight="1">
      <c r="A130" s="34"/>
      <c r="B130" s="35"/>
      <c r="C130" s="82" t="s">
        <v>129</v>
      </c>
      <c r="D130" s="36"/>
      <c r="E130" s="36"/>
      <c r="F130" s="36"/>
      <c r="G130" s="36"/>
      <c r="H130" s="36"/>
      <c r="I130" s="36"/>
      <c r="J130" s="166">
        <f>BK130</f>
        <v>0</v>
      </c>
      <c r="K130" s="36"/>
      <c r="L130" s="39"/>
      <c r="M130" s="78"/>
      <c r="N130" s="167"/>
      <c r="O130" s="79"/>
      <c r="P130" s="168">
        <f>P131+P160</f>
        <v>0</v>
      </c>
      <c r="Q130" s="79"/>
      <c r="R130" s="168">
        <f>R131+R160</f>
        <v>1.6931289399999998</v>
      </c>
      <c r="S130" s="79"/>
      <c r="T130" s="169">
        <f>T131+T160</f>
        <v>0.67848337</v>
      </c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T130" s="17" t="s">
        <v>70</v>
      </c>
      <c r="AU130" s="17" t="s">
        <v>104</v>
      </c>
      <c r="BK130" s="170">
        <f>BK131+BK160</f>
        <v>0</v>
      </c>
    </row>
    <row r="131" spans="2:63" s="12" customFormat="1" ht="25.9" customHeight="1">
      <c r="B131" s="171"/>
      <c r="C131" s="172"/>
      <c r="D131" s="173" t="s">
        <v>70</v>
      </c>
      <c r="E131" s="174" t="s">
        <v>130</v>
      </c>
      <c r="F131" s="174" t="s">
        <v>131</v>
      </c>
      <c r="G131" s="172"/>
      <c r="H131" s="172"/>
      <c r="I131" s="175"/>
      <c r="J131" s="176">
        <f>BK131</f>
        <v>0</v>
      </c>
      <c r="K131" s="172"/>
      <c r="L131" s="177"/>
      <c r="M131" s="178"/>
      <c r="N131" s="179"/>
      <c r="O131" s="179"/>
      <c r="P131" s="180">
        <f>P132+P137+P149+P157</f>
        <v>0</v>
      </c>
      <c r="Q131" s="179"/>
      <c r="R131" s="180">
        <f>R132+R137+R149+R157</f>
        <v>0.19690992000000002</v>
      </c>
      <c r="S131" s="179"/>
      <c r="T131" s="181">
        <f>T132+T137+T149+T157</f>
        <v>0</v>
      </c>
      <c r="AR131" s="182" t="s">
        <v>79</v>
      </c>
      <c r="AT131" s="183" t="s">
        <v>70</v>
      </c>
      <c r="AU131" s="183" t="s">
        <v>71</v>
      </c>
      <c r="AY131" s="182" t="s">
        <v>132</v>
      </c>
      <c r="BK131" s="184">
        <f>BK132+BK137+BK149+BK157</f>
        <v>0</v>
      </c>
    </row>
    <row r="132" spans="2:63" s="12" customFormat="1" ht="22.9" customHeight="1">
      <c r="B132" s="171"/>
      <c r="C132" s="172"/>
      <c r="D132" s="173" t="s">
        <v>70</v>
      </c>
      <c r="E132" s="185" t="s">
        <v>133</v>
      </c>
      <c r="F132" s="185" t="s">
        <v>134</v>
      </c>
      <c r="G132" s="172"/>
      <c r="H132" s="172"/>
      <c r="I132" s="175"/>
      <c r="J132" s="186">
        <f>BK132</f>
        <v>0</v>
      </c>
      <c r="K132" s="172"/>
      <c r="L132" s="177"/>
      <c r="M132" s="178"/>
      <c r="N132" s="179"/>
      <c r="O132" s="179"/>
      <c r="P132" s="180">
        <f>SUM(P133:P136)</f>
        <v>0</v>
      </c>
      <c r="Q132" s="179"/>
      <c r="R132" s="180">
        <f>SUM(R133:R136)</f>
        <v>0.19556800000000002</v>
      </c>
      <c r="S132" s="179"/>
      <c r="T132" s="181">
        <f>SUM(T133:T136)</f>
        <v>0</v>
      </c>
      <c r="AR132" s="182" t="s">
        <v>79</v>
      </c>
      <c r="AT132" s="183" t="s">
        <v>70</v>
      </c>
      <c r="AU132" s="183" t="s">
        <v>79</v>
      </c>
      <c r="AY132" s="182" t="s">
        <v>132</v>
      </c>
      <c r="BK132" s="184">
        <f>SUM(BK133:BK136)</f>
        <v>0</v>
      </c>
    </row>
    <row r="133" spans="1:65" s="2" customFormat="1" ht="33" customHeight="1">
      <c r="A133" s="34"/>
      <c r="B133" s="35"/>
      <c r="C133" s="187" t="s">
        <v>79</v>
      </c>
      <c r="D133" s="187" t="s">
        <v>135</v>
      </c>
      <c r="E133" s="188" t="s">
        <v>681</v>
      </c>
      <c r="F133" s="189" t="s">
        <v>682</v>
      </c>
      <c r="G133" s="190" t="s">
        <v>145</v>
      </c>
      <c r="H133" s="191">
        <v>15.84</v>
      </c>
      <c r="I133" s="192"/>
      <c r="J133" s="193">
        <f>ROUND(I133*H133,2)</f>
        <v>0</v>
      </c>
      <c r="K133" s="194"/>
      <c r="L133" s="39"/>
      <c r="M133" s="195" t="s">
        <v>0</v>
      </c>
      <c r="N133" s="196" t="s">
        <v>36</v>
      </c>
      <c r="O133" s="71"/>
      <c r="P133" s="197">
        <f>O133*H133</f>
        <v>0</v>
      </c>
      <c r="Q133" s="197">
        <v>0.0102</v>
      </c>
      <c r="R133" s="197">
        <f>Q133*H133</f>
        <v>0.16156800000000002</v>
      </c>
      <c r="S133" s="197">
        <v>0</v>
      </c>
      <c r="T133" s="198">
        <f>S133*H133</f>
        <v>0</v>
      </c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R133" s="199" t="s">
        <v>139</v>
      </c>
      <c r="AT133" s="199" t="s">
        <v>135</v>
      </c>
      <c r="AU133" s="199" t="s">
        <v>81</v>
      </c>
      <c r="AY133" s="17" t="s">
        <v>132</v>
      </c>
      <c r="BE133" s="200">
        <f>IF(N133="základní",J133,0)</f>
        <v>0</v>
      </c>
      <c r="BF133" s="200">
        <f>IF(N133="snížená",J133,0)</f>
        <v>0</v>
      </c>
      <c r="BG133" s="200">
        <f>IF(N133="zákl. přenesená",J133,0)</f>
        <v>0</v>
      </c>
      <c r="BH133" s="200">
        <f>IF(N133="sníž. přenesená",J133,0)</f>
        <v>0</v>
      </c>
      <c r="BI133" s="200">
        <f>IF(N133="nulová",J133,0)</f>
        <v>0</v>
      </c>
      <c r="BJ133" s="17" t="s">
        <v>79</v>
      </c>
      <c r="BK133" s="200">
        <f>ROUND(I133*H133,2)</f>
        <v>0</v>
      </c>
      <c r="BL133" s="17" t="s">
        <v>139</v>
      </c>
      <c r="BM133" s="199" t="s">
        <v>683</v>
      </c>
    </row>
    <row r="134" spans="2:51" s="13" customFormat="1" ht="11.25">
      <c r="B134" s="201"/>
      <c r="C134" s="202"/>
      <c r="D134" s="203" t="s">
        <v>147</v>
      </c>
      <c r="E134" s="204" t="s">
        <v>0</v>
      </c>
      <c r="F134" s="205" t="s">
        <v>684</v>
      </c>
      <c r="G134" s="202"/>
      <c r="H134" s="204" t="s">
        <v>0</v>
      </c>
      <c r="I134" s="206"/>
      <c r="J134" s="202"/>
      <c r="K134" s="202"/>
      <c r="L134" s="207"/>
      <c r="M134" s="208"/>
      <c r="N134" s="209"/>
      <c r="O134" s="209"/>
      <c r="P134" s="209"/>
      <c r="Q134" s="209"/>
      <c r="R134" s="209"/>
      <c r="S134" s="209"/>
      <c r="T134" s="210"/>
      <c r="AT134" s="211" t="s">
        <v>147</v>
      </c>
      <c r="AU134" s="211" t="s">
        <v>81</v>
      </c>
      <c r="AV134" s="13" t="s">
        <v>79</v>
      </c>
      <c r="AW134" s="13" t="s">
        <v>29</v>
      </c>
      <c r="AX134" s="13" t="s">
        <v>71</v>
      </c>
      <c r="AY134" s="211" t="s">
        <v>132</v>
      </c>
    </row>
    <row r="135" spans="2:51" s="14" customFormat="1" ht="11.25">
      <c r="B135" s="212"/>
      <c r="C135" s="213"/>
      <c r="D135" s="203" t="s">
        <v>147</v>
      </c>
      <c r="E135" s="214" t="s">
        <v>0</v>
      </c>
      <c r="F135" s="215" t="s">
        <v>685</v>
      </c>
      <c r="G135" s="213"/>
      <c r="H135" s="216">
        <v>15.839999999999998</v>
      </c>
      <c r="I135" s="217"/>
      <c r="J135" s="213"/>
      <c r="K135" s="213"/>
      <c r="L135" s="218"/>
      <c r="M135" s="219"/>
      <c r="N135" s="220"/>
      <c r="O135" s="220"/>
      <c r="P135" s="220"/>
      <c r="Q135" s="220"/>
      <c r="R135" s="220"/>
      <c r="S135" s="220"/>
      <c r="T135" s="221"/>
      <c r="AT135" s="222" t="s">
        <v>147</v>
      </c>
      <c r="AU135" s="222" t="s">
        <v>81</v>
      </c>
      <c r="AV135" s="14" t="s">
        <v>81</v>
      </c>
      <c r="AW135" s="14" t="s">
        <v>29</v>
      </c>
      <c r="AX135" s="14" t="s">
        <v>79</v>
      </c>
      <c r="AY135" s="222" t="s">
        <v>132</v>
      </c>
    </row>
    <row r="136" spans="1:65" s="2" customFormat="1" ht="24.2" customHeight="1">
      <c r="A136" s="34"/>
      <c r="B136" s="35"/>
      <c r="C136" s="187" t="s">
        <v>81</v>
      </c>
      <c r="D136" s="187" t="s">
        <v>135</v>
      </c>
      <c r="E136" s="188" t="s">
        <v>136</v>
      </c>
      <c r="F136" s="189" t="s">
        <v>137</v>
      </c>
      <c r="G136" s="190" t="s">
        <v>138</v>
      </c>
      <c r="H136" s="191">
        <v>10</v>
      </c>
      <c r="I136" s="192"/>
      <c r="J136" s="193">
        <f>ROUND(I136*H136,2)</f>
        <v>0</v>
      </c>
      <c r="K136" s="194"/>
      <c r="L136" s="39"/>
      <c r="M136" s="195" t="s">
        <v>0</v>
      </c>
      <c r="N136" s="196" t="s">
        <v>36</v>
      </c>
      <c r="O136" s="71"/>
      <c r="P136" s="197">
        <f>O136*H136</f>
        <v>0</v>
      </c>
      <c r="Q136" s="197">
        <v>0.0034</v>
      </c>
      <c r="R136" s="197">
        <f>Q136*H136</f>
        <v>0.033999999999999996</v>
      </c>
      <c r="S136" s="197">
        <v>0</v>
      </c>
      <c r="T136" s="198">
        <f>S136*H136</f>
        <v>0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199" t="s">
        <v>139</v>
      </c>
      <c r="AT136" s="199" t="s">
        <v>135</v>
      </c>
      <c r="AU136" s="199" t="s">
        <v>81</v>
      </c>
      <c r="AY136" s="17" t="s">
        <v>132</v>
      </c>
      <c r="BE136" s="200">
        <f>IF(N136="základní",J136,0)</f>
        <v>0</v>
      </c>
      <c r="BF136" s="200">
        <f>IF(N136="snížená",J136,0)</f>
        <v>0</v>
      </c>
      <c r="BG136" s="200">
        <f>IF(N136="zákl. přenesená",J136,0)</f>
        <v>0</v>
      </c>
      <c r="BH136" s="200">
        <f>IF(N136="sníž. přenesená",J136,0)</f>
        <v>0</v>
      </c>
      <c r="BI136" s="200">
        <f>IF(N136="nulová",J136,0)</f>
        <v>0</v>
      </c>
      <c r="BJ136" s="17" t="s">
        <v>79</v>
      </c>
      <c r="BK136" s="200">
        <f>ROUND(I136*H136,2)</f>
        <v>0</v>
      </c>
      <c r="BL136" s="17" t="s">
        <v>139</v>
      </c>
      <c r="BM136" s="199" t="s">
        <v>686</v>
      </c>
    </row>
    <row r="137" spans="2:63" s="12" customFormat="1" ht="22.9" customHeight="1">
      <c r="B137" s="171"/>
      <c r="C137" s="172"/>
      <c r="D137" s="173" t="s">
        <v>70</v>
      </c>
      <c r="E137" s="185" t="s">
        <v>141</v>
      </c>
      <c r="F137" s="185" t="s">
        <v>142</v>
      </c>
      <c r="G137" s="172"/>
      <c r="H137" s="172"/>
      <c r="I137" s="175"/>
      <c r="J137" s="186">
        <f>BK137</f>
        <v>0</v>
      </c>
      <c r="K137" s="172"/>
      <c r="L137" s="177"/>
      <c r="M137" s="178"/>
      <c r="N137" s="179"/>
      <c r="O137" s="179"/>
      <c r="P137" s="180">
        <f>SUM(P138:P148)</f>
        <v>0</v>
      </c>
      <c r="Q137" s="179"/>
      <c r="R137" s="180">
        <f>SUM(R138:R148)</f>
        <v>0.0013419200000000001</v>
      </c>
      <c r="S137" s="179"/>
      <c r="T137" s="181">
        <f>SUM(T138:T148)</f>
        <v>0</v>
      </c>
      <c r="AR137" s="182" t="s">
        <v>79</v>
      </c>
      <c r="AT137" s="183" t="s">
        <v>70</v>
      </c>
      <c r="AU137" s="183" t="s">
        <v>79</v>
      </c>
      <c r="AY137" s="182" t="s">
        <v>132</v>
      </c>
      <c r="BK137" s="184">
        <f>SUM(BK138:BK148)</f>
        <v>0</v>
      </c>
    </row>
    <row r="138" spans="1:65" s="2" customFormat="1" ht="24.2" customHeight="1">
      <c r="A138" s="34"/>
      <c r="B138" s="35"/>
      <c r="C138" s="187" t="s">
        <v>158</v>
      </c>
      <c r="D138" s="187" t="s">
        <v>135</v>
      </c>
      <c r="E138" s="188" t="s">
        <v>143</v>
      </c>
      <c r="F138" s="189" t="s">
        <v>144</v>
      </c>
      <c r="G138" s="190" t="s">
        <v>145</v>
      </c>
      <c r="H138" s="191">
        <v>33.548</v>
      </c>
      <c r="I138" s="192"/>
      <c r="J138" s="193">
        <f>ROUND(I138*H138,2)</f>
        <v>0</v>
      </c>
      <c r="K138" s="194"/>
      <c r="L138" s="39"/>
      <c r="M138" s="195" t="s">
        <v>0</v>
      </c>
      <c r="N138" s="196" t="s">
        <v>36</v>
      </c>
      <c r="O138" s="71"/>
      <c r="P138" s="197">
        <f>O138*H138</f>
        <v>0</v>
      </c>
      <c r="Q138" s="197">
        <v>4E-05</v>
      </c>
      <c r="R138" s="197">
        <f>Q138*H138</f>
        <v>0.0013419200000000001</v>
      </c>
      <c r="S138" s="197">
        <v>0</v>
      </c>
      <c r="T138" s="198">
        <f>S138*H138</f>
        <v>0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199" t="s">
        <v>139</v>
      </c>
      <c r="AT138" s="199" t="s">
        <v>135</v>
      </c>
      <c r="AU138" s="199" t="s">
        <v>81</v>
      </c>
      <c r="AY138" s="17" t="s">
        <v>132</v>
      </c>
      <c r="BE138" s="200">
        <f>IF(N138="základní",J138,0)</f>
        <v>0</v>
      </c>
      <c r="BF138" s="200">
        <f>IF(N138="snížená",J138,0)</f>
        <v>0</v>
      </c>
      <c r="BG138" s="200">
        <f>IF(N138="zákl. přenesená",J138,0)</f>
        <v>0</v>
      </c>
      <c r="BH138" s="200">
        <f>IF(N138="sníž. přenesená",J138,0)</f>
        <v>0</v>
      </c>
      <c r="BI138" s="200">
        <f>IF(N138="nulová",J138,0)</f>
        <v>0</v>
      </c>
      <c r="BJ138" s="17" t="s">
        <v>79</v>
      </c>
      <c r="BK138" s="200">
        <f>ROUND(I138*H138,2)</f>
        <v>0</v>
      </c>
      <c r="BL138" s="17" t="s">
        <v>139</v>
      </c>
      <c r="BM138" s="199" t="s">
        <v>687</v>
      </c>
    </row>
    <row r="139" spans="2:51" s="13" customFormat="1" ht="22.5">
      <c r="B139" s="201"/>
      <c r="C139" s="202"/>
      <c r="D139" s="203" t="s">
        <v>147</v>
      </c>
      <c r="E139" s="204" t="s">
        <v>0</v>
      </c>
      <c r="F139" s="205" t="s">
        <v>148</v>
      </c>
      <c r="G139" s="202"/>
      <c r="H139" s="204" t="s">
        <v>0</v>
      </c>
      <c r="I139" s="206"/>
      <c r="J139" s="202"/>
      <c r="K139" s="202"/>
      <c r="L139" s="207"/>
      <c r="M139" s="208"/>
      <c r="N139" s="209"/>
      <c r="O139" s="209"/>
      <c r="P139" s="209"/>
      <c r="Q139" s="209"/>
      <c r="R139" s="209"/>
      <c r="S139" s="209"/>
      <c r="T139" s="210"/>
      <c r="AT139" s="211" t="s">
        <v>147</v>
      </c>
      <c r="AU139" s="211" t="s">
        <v>81</v>
      </c>
      <c r="AV139" s="13" t="s">
        <v>79</v>
      </c>
      <c r="AW139" s="13" t="s">
        <v>29</v>
      </c>
      <c r="AX139" s="13" t="s">
        <v>71</v>
      </c>
      <c r="AY139" s="211" t="s">
        <v>132</v>
      </c>
    </row>
    <row r="140" spans="2:51" s="13" customFormat="1" ht="11.25">
      <c r="B140" s="201"/>
      <c r="C140" s="202"/>
      <c r="D140" s="203" t="s">
        <v>147</v>
      </c>
      <c r="E140" s="204" t="s">
        <v>0</v>
      </c>
      <c r="F140" s="205" t="s">
        <v>149</v>
      </c>
      <c r="G140" s="202"/>
      <c r="H140" s="204" t="s">
        <v>0</v>
      </c>
      <c r="I140" s="206"/>
      <c r="J140" s="202"/>
      <c r="K140" s="202"/>
      <c r="L140" s="207"/>
      <c r="M140" s="208"/>
      <c r="N140" s="209"/>
      <c r="O140" s="209"/>
      <c r="P140" s="209"/>
      <c r="Q140" s="209"/>
      <c r="R140" s="209"/>
      <c r="S140" s="209"/>
      <c r="T140" s="210"/>
      <c r="AT140" s="211" t="s">
        <v>147</v>
      </c>
      <c r="AU140" s="211" t="s">
        <v>81</v>
      </c>
      <c r="AV140" s="13" t="s">
        <v>79</v>
      </c>
      <c r="AW140" s="13" t="s">
        <v>29</v>
      </c>
      <c r="AX140" s="13" t="s">
        <v>71</v>
      </c>
      <c r="AY140" s="211" t="s">
        <v>132</v>
      </c>
    </row>
    <row r="141" spans="2:51" s="14" customFormat="1" ht="11.25">
      <c r="B141" s="212"/>
      <c r="C141" s="213"/>
      <c r="D141" s="203" t="s">
        <v>147</v>
      </c>
      <c r="E141" s="214" t="s">
        <v>0</v>
      </c>
      <c r="F141" s="215" t="s">
        <v>688</v>
      </c>
      <c r="G141" s="213"/>
      <c r="H141" s="216">
        <v>2.64</v>
      </c>
      <c r="I141" s="217"/>
      <c r="J141" s="213"/>
      <c r="K141" s="213"/>
      <c r="L141" s="218"/>
      <c r="M141" s="219"/>
      <c r="N141" s="220"/>
      <c r="O141" s="220"/>
      <c r="P141" s="220"/>
      <c r="Q141" s="220"/>
      <c r="R141" s="220"/>
      <c r="S141" s="220"/>
      <c r="T141" s="221"/>
      <c r="AT141" s="222" t="s">
        <v>147</v>
      </c>
      <c r="AU141" s="222" t="s">
        <v>81</v>
      </c>
      <c r="AV141" s="14" t="s">
        <v>81</v>
      </c>
      <c r="AW141" s="14" t="s">
        <v>29</v>
      </c>
      <c r="AX141" s="14" t="s">
        <v>71</v>
      </c>
      <c r="AY141" s="222" t="s">
        <v>132</v>
      </c>
    </row>
    <row r="142" spans="2:51" s="13" customFormat="1" ht="11.25">
      <c r="B142" s="201"/>
      <c r="C142" s="202"/>
      <c r="D142" s="203" t="s">
        <v>147</v>
      </c>
      <c r="E142" s="204" t="s">
        <v>0</v>
      </c>
      <c r="F142" s="205" t="s">
        <v>151</v>
      </c>
      <c r="G142" s="202"/>
      <c r="H142" s="204" t="s">
        <v>0</v>
      </c>
      <c r="I142" s="206"/>
      <c r="J142" s="202"/>
      <c r="K142" s="202"/>
      <c r="L142" s="207"/>
      <c r="M142" s="208"/>
      <c r="N142" s="209"/>
      <c r="O142" s="209"/>
      <c r="P142" s="209"/>
      <c r="Q142" s="209"/>
      <c r="R142" s="209"/>
      <c r="S142" s="209"/>
      <c r="T142" s="210"/>
      <c r="AT142" s="211" t="s">
        <v>147</v>
      </c>
      <c r="AU142" s="211" t="s">
        <v>81</v>
      </c>
      <c r="AV142" s="13" t="s">
        <v>79</v>
      </c>
      <c r="AW142" s="13" t="s">
        <v>29</v>
      </c>
      <c r="AX142" s="13" t="s">
        <v>71</v>
      </c>
      <c r="AY142" s="211" t="s">
        <v>132</v>
      </c>
    </row>
    <row r="143" spans="2:51" s="14" customFormat="1" ht="11.25">
      <c r="B143" s="212"/>
      <c r="C143" s="213"/>
      <c r="D143" s="203" t="s">
        <v>147</v>
      </c>
      <c r="E143" s="214" t="s">
        <v>0</v>
      </c>
      <c r="F143" s="215" t="s">
        <v>152</v>
      </c>
      <c r="G143" s="213"/>
      <c r="H143" s="216">
        <v>4.18</v>
      </c>
      <c r="I143" s="217"/>
      <c r="J143" s="213"/>
      <c r="K143" s="213"/>
      <c r="L143" s="218"/>
      <c r="M143" s="219"/>
      <c r="N143" s="220"/>
      <c r="O143" s="220"/>
      <c r="P143" s="220"/>
      <c r="Q143" s="220"/>
      <c r="R143" s="220"/>
      <c r="S143" s="220"/>
      <c r="T143" s="221"/>
      <c r="AT143" s="222" t="s">
        <v>147</v>
      </c>
      <c r="AU143" s="222" t="s">
        <v>81</v>
      </c>
      <c r="AV143" s="14" t="s">
        <v>81</v>
      </c>
      <c r="AW143" s="14" t="s">
        <v>29</v>
      </c>
      <c r="AX143" s="14" t="s">
        <v>71</v>
      </c>
      <c r="AY143" s="222" t="s">
        <v>132</v>
      </c>
    </row>
    <row r="144" spans="2:51" s="13" customFormat="1" ht="11.25">
      <c r="B144" s="201"/>
      <c r="C144" s="202"/>
      <c r="D144" s="203" t="s">
        <v>147</v>
      </c>
      <c r="E144" s="204" t="s">
        <v>0</v>
      </c>
      <c r="F144" s="205" t="s">
        <v>220</v>
      </c>
      <c r="G144" s="202"/>
      <c r="H144" s="204" t="s">
        <v>0</v>
      </c>
      <c r="I144" s="206"/>
      <c r="J144" s="202"/>
      <c r="K144" s="202"/>
      <c r="L144" s="207"/>
      <c r="M144" s="208"/>
      <c r="N144" s="209"/>
      <c r="O144" s="209"/>
      <c r="P144" s="209"/>
      <c r="Q144" s="209"/>
      <c r="R144" s="209"/>
      <c r="S144" s="209"/>
      <c r="T144" s="210"/>
      <c r="AT144" s="211" t="s">
        <v>147</v>
      </c>
      <c r="AU144" s="211" t="s">
        <v>81</v>
      </c>
      <c r="AV144" s="13" t="s">
        <v>79</v>
      </c>
      <c r="AW144" s="13" t="s">
        <v>29</v>
      </c>
      <c r="AX144" s="13" t="s">
        <v>71</v>
      </c>
      <c r="AY144" s="211" t="s">
        <v>132</v>
      </c>
    </row>
    <row r="145" spans="2:51" s="14" customFormat="1" ht="11.25">
      <c r="B145" s="212"/>
      <c r="C145" s="213"/>
      <c r="D145" s="203" t="s">
        <v>147</v>
      </c>
      <c r="E145" s="214" t="s">
        <v>0</v>
      </c>
      <c r="F145" s="215" t="s">
        <v>685</v>
      </c>
      <c r="G145" s="213"/>
      <c r="H145" s="216">
        <v>15.839999999999998</v>
      </c>
      <c r="I145" s="217"/>
      <c r="J145" s="213"/>
      <c r="K145" s="213"/>
      <c r="L145" s="218"/>
      <c r="M145" s="219"/>
      <c r="N145" s="220"/>
      <c r="O145" s="220"/>
      <c r="P145" s="220"/>
      <c r="Q145" s="220"/>
      <c r="R145" s="220"/>
      <c r="S145" s="220"/>
      <c r="T145" s="221"/>
      <c r="AT145" s="222" t="s">
        <v>147</v>
      </c>
      <c r="AU145" s="222" t="s">
        <v>81</v>
      </c>
      <c r="AV145" s="14" t="s">
        <v>81</v>
      </c>
      <c r="AW145" s="14" t="s">
        <v>29</v>
      </c>
      <c r="AX145" s="14" t="s">
        <v>71</v>
      </c>
      <c r="AY145" s="222" t="s">
        <v>132</v>
      </c>
    </row>
    <row r="146" spans="2:51" s="13" customFormat="1" ht="11.25">
      <c r="B146" s="201"/>
      <c r="C146" s="202"/>
      <c r="D146" s="203" t="s">
        <v>147</v>
      </c>
      <c r="E146" s="204" t="s">
        <v>0</v>
      </c>
      <c r="F146" s="205" t="s">
        <v>435</v>
      </c>
      <c r="G146" s="202"/>
      <c r="H146" s="204" t="s">
        <v>0</v>
      </c>
      <c r="I146" s="206"/>
      <c r="J146" s="202"/>
      <c r="K146" s="202"/>
      <c r="L146" s="207"/>
      <c r="M146" s="208"/>
      <c r="N146" s="209"/>
      <c r="O146" s="209"/>
      <c r="P146" s="209"/>
      <c r="Q146" s="209"/>
      <c r="R146" s="209"/>
      <c r="S146" s="209"/>
      <c r="T146" s="210"/>
      <c r="AT146" s="211" t="s">
        <v>147</v>
      </c>
      <c r="AU146" s="211" t="s">
        <v>81</v>
      </c>
      <c r="AV146" s="13" t="s">
        <v>79</v>
      </c>
      <c r="AW146" s="13" t="s">
        <v>29</v>
      </c>
      <c r="AX146" s="13" t="s">
        <v>71</v>
      </c>
      <c r="AY146" s="211" t="s">
        <v>132</v>
      </c>
    </row>
    <row r="147" spans="2:51" s="14" customFormat="1" ht="11.25">
      <c r="B147" s="212"/>
      <c r="C147" s="213"/>
      <c r="D147" s="203" t="s">
        <v>147</v>
      </c>
      <c r="E147" s="214" t="s">
        <v>0</v>
      </c>
      <c r="F147" s="215" t="s">
        <v>689</v>
      </c>
      <c r="G147" s="213"/>
      <c r="H147" s="216">
        <v>10.887500000000001</v>
      </c>
      <c r="I147" s="217"/>
      <c r="J147" s="213"/>
      <c r="K147" s="213"/>
      <c r="L147" s="218"/>
      <c r="M147" s="219"/>
      <c r="N147" s="220"/>
      <c r="O147" s="220"/>
      <c r="P147" s="220"/>
      <c r="Q147" s="220"/>
      <c r="R147" s="220"/>
      <c r="S147" s="220"/>
      <c r="T147" s="221"/>
      <c r="AT147" s="222" t="s">
        <v>147</v>
      </c>
      <c r="AU147" s="222" t="s">
        <v>81</v>
      </c>
      <c r="AV147" s="14" t="s">
        <v>81</v>
      </c>
      <c r="AW147" s="14" t="s">
        <v>29</v>
      </c>
      <c r="AX147" s="14" t="s">
        <v>71</v>
      </c>
      <c r="AY147" s="222" t="s">
        <v>132</v>
      </c>
    </row>
    <row r="148" spans="2:51" s="15" customFormat="1" ht="11.25">
      <c r="B148" s="223"/>
      <c r="C148" s="224"/>
      <c r="D148" s="203" t="s">
        <v>147</v>
      </c>
      <c r="E148" s="225" t="s">
        <v>0</v>
      </c>
      <c r="F148" s="226" t="s">
        <v>155</v>
      </c>
      <c r="G148" s="224"/>
      <c r="H148" s="227">
        <v>33.5475</v>
      </c>
      <c r="I148" s="228"/>
      <c r="J148" s="224"/>
      <c r="K148" s="224"/>
      <c r="L148" s="229"/>
      <c r="M148" s="230"/>
      <c r="N148" s="231"/>
      <c r="O148" s="231"/>
      <c r="P148" s="231"/>
      <c r="Q148" s="231"/>
      <c r="R148" s="231"/>
      <c r="S148" s="231"/>
      <c r="T148" s="232"/>
      <c r="AT148" s="233" t="s">
        <v>147</v>
      </c>
      <c r="AU148" s="233" t="s">
        <v>81</v>
      </c>
      <c r="AV148" s="15" t="s">
        <v>139</v>
      </c>
      <c r="AW148" s="15" t="s">
        <v>29</v>
      </c>
      <c r="AX148" s="15" t="s">
        <v>79</v>
      </c>
      <c r="AY148" s="233" t="s">
        <v>132</v>
      </c>
    </row>
    <row r="149" spans="2:63" s="12" customFormat="1" ht="22.9" customHeight="1">
      <c r="B149" s="171"/>
      <c r="C149" s="172"/>
      <c r="D149" s="173" t="s">
        <v>70</v>
      </c>
      <c r="E149" s="185" t="s">
        <v>156</v>
      </c>
      <c r="F149" s="185" t="s">
        <v>157</v>
      </c>
      <c r="G149" s="172"/>
      <c r="H149" s="172"/>
      <c r="I149" s="175"/>
      <c r="J149" s="186">
        <f>BK149</f>
        <v>0</v>
      </c>
      <c r="K149" s="172"/>
      <c r="L149" s="177"/>
      <c r="M149" s="178"/>
      <c r="N149" s="179"/>
      <c r="O149" s="179"/>
      <c r="P149" s="180">
        <f>SUM(P150:P156)</f>
        <v>0</v>
      </c>
      <c r="Q149" s="179"/>
      <c r="R149" s="180">
        <f>SUM(R150:R156)</f>
        <v>0</v>
      </c>
      <c r="S149" s="179"/>
      <c r="T149" s="181">
        <f>SUM(T150:T156)</f>
        <v>0</v>
      </c>
      <c r="AR149" s="182" t="s">
        <v>79</v>
      </c>
      <c r="AT149" s="183" t="s">
        <v>70</v>
      </c>
      <c r="AU149" s="183" t="s">
        <v>79</v>
      </c>
      <c r="AY149" s="182" t="s">
        <v>132</v>
      </c>
      <c r="BK149" s="184">
        <f>SUM(BK150:BK156)</f>
        <v>0</v>
      </c>
    </row>
    <row r="150" spans="1:65" s="2" customFormat="1" ht="24.2" customHeight="1">
      <c r="A150" s="34"/>
      <c r="B150" s="35"/>
      <c r="C150" s="187" t="s">
        <v>139</v>
      </c>
      <c r="D150" s="187" t="s">
        <v>135</v>
      </c>
      <c r="E150" s="188" t="s">
        <v>461</v>
      </c>
      <c r="F150" s="189" t="s">
        <v>462</v>
      </c>
      <c r="G150" s="190" t="s">
        <v>161</v>
      </c>
      <c r="H150" s="191">
        <v>0.678</v>
      </c>
      <c r="I150" s="192"/>
      <c r="J150" s="193">
        <f>ROUND(I150*H150,2)</f>
        <v>0</v>
      </c>
      <c r="K150" s="194"/>
      <c r="L150" s="39"/>
      <c r="M150" s="195" t="s">
        <v>0</v>
      </c>
      <c r="N150" s="196" t="s">
        <v>36</v>
      </c>
      <c r="O150" s="71"/>
      <c r="P150" s="197">
        <f>O150*H150</f>
        <v>0</v>
      </c>
      <c r="Q150" s="197">
        <v>0</v>
      </c>
      <c r="R150" s="197">
        <f>Q150*H150</f>
        <v>0</v>
      </c>
      <c r="S150" s="197">
        <v>0</v>
      </c>
      <c r="T150" s="198">
        <f>S150*H150</f>
        <v>0</v>
      </c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R150" s="199" t="s">
        <v>139</v>
      </c>
      <c r="AT150" s="199" t="s">
        <v>135</v>
      </c>
      <c r="AU150" s="199" t="s">
        <v>81</v>
      </c>
      <c r="AY150" s="17" t="s">
        <v>132</v>
      </c>
      <c r="BE150" s="200">
        <f>IF(N150="základní",J150,0)</f>
        <v>0</v>
      </c>
      <c r="BF150" s="200">
        <f>IF(N150="snížená",J150,0)</f>
        <v>0</v>
      </c>
      <c r="BG150" s="200">
        <f>IF(N150="zákl. přenesená",J150,0)</f>
        <v>0</v>
      </c>
      <c r="BH150" s="200">
        <f>IF(N150="sníž. přenesená",J150,0)</f>
        <v>0</v>
      </c>
      <c r="BI150" s="200">
        <f>IF(N150="nulová",J150,0)</f>
        <v>0</v>
      </c>
      <c r="BJ150" s="17" t="s">
        <v>79</v>
      </c>
      <c r="BK150" s="200">
        <f>ROUND(I150*H150,2)</f>
        <v>0</v>
      </c>
      <c r="BL150" s="17" t="s">
        <v>139</v>
      </c>
      <c r="BM150" s="199" t="s">
        <v>690</v>
      </c>
    </row>
    <row r="151" spans="1:65" s="2" customFormat="1" ht="33" customHeight="1">
      <c r="A151" s="34"/>
      <c r="B151" s="35"/>
      <c r="C151" s="187" t="s">
        <v>167</v>
      </c>
      <c r="D151" s="187" t="s">
        <v>135</v>
      </c>
      <c r="E151" s="188" t="s">
        <v>163</v>
      </c>
      <c r="F151" s="189" t="s">
        <v>164</v>
      </c>
      <c r="G151" s="190" t="s">
        <v>161</v>
      </c>
      <c r="H151" s="191">
        <v>1.356</v>
      </c>
      <c r="I151" s="192"/>
      <c r="J151" s="193">
        <f>ROUND(I151*H151,2)</f>
        <v>0</v>
      </c>
      <c r="K151" s="194"/>
      <c r="L151" s="39"/>
      <c r="M151" s="195" t="s">
        <v>0</v>
      </c>
      <c r="N151" s="196" t="s">
        <v>36</v>
      </c>
      <c r="O151" s="71"/>
      <c r="P151" s="197">
        <f>O151*H151</f>
        <v>0</v>
      </c>
      <c r="Q151" s="197">
        <v>0</v>
      </c>
      <c r="R151" s="197">
        <f>Q151*H151</f>
        <v>0</v>
      </c>
      <c r="S151" s="197">
        <v>0</v>
      </c>
      <c r="T151" s="198">
        <f>S151*H151</f>
        <v>0</v>
      </c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R151" s="199" t="s">
        <v>139</v>
      </c>
      <c r="AT151" s="199" t="s">
        <v>135</v>
      </c>
      <c r="AU151" s="199" t="s">
        <v>81</v>
      </c>
      <c r="AY151" s="17" t="s">
        <v>132</v>
      </c>
      <c r="BE151" s="200">
        <f>IF(N151="základní",J151,0)</f>
        <v>0</v>
      </c>
      <c r="BF151" s="200">
        <f>IF(N151="snížená",J151,0)</f>
        <v>0</v>
      </c>
      <c r="BG151" s="200">
        <f>IF(N151="zákl. přenesená",J151,0)</f>
        <v>0</v>
      </c>
      <c r="BH151" s="200">
        <f>IF(N151="sníž. přenesená",J151,0)</f>
        <v>0</v>
      </c>
      <c r="BI151" s="200">
        <f>IF(N151="nulová",J151,0)</f>
        <v>0</v>
      </c>
      <c r="BJ151" s="17" t="s">
        <v>79</v>
      </c>
      <c r="BK151" s="200">
        <f>ROUND(I151*H151,2)</f>
        <v>0</v>
      </c>
      <c r="BL151" s="17" t="s">
        <v>139</v>
      </c>
      <c r="BM151" s="199" t="s">
        <v>691</v>
      </c>
    </row>
    <row r="152" spans="2:51" s="14" customFormat="1" ht="11.25">
      <c r="B152" s="212"/>
      <c r="C152" s="213"/>
      <c r="D152" s="203" t="s">
        <v>147</v>
      </c>
      <c r="E152" s="213"/>
      <c r="F152" s="215" t="s">
        <v>692</v>
      </c>
      <c r="G152" s="213"/>
      <c r="H152" s="216">
        <v>1.356</v>
      </c>
      <c r="I152" s="217"/>
      <c r="J152" s="213"/>
      <c r="K152" s="213"/>
      <c r="L152" s="218"/>
      <c r="M152" s="219"/>
      <c r="N152" s="220"/>
      <c r="O152" s="220"/>
      <c r="P152" s="220"/>
      <c r="Q152" s="220"/>
      <c r="R152" s="220"/>
      <c r="S152" s="220"/>
      <c r="T152" s="221"/>
      <c r="AT152" s="222" t="s">
        <v>147</v>
      </c>
      <c r="AU152" s="222" t="s">
        <v>81</v>
      </c>
      <c r="AV152" s="14" t="s">
        <v>81</v>
      </c>
      <c r="AW152" s="14" t="s">
        <v>3</v>
      </c>
      <c r="AX152" s="14" t="s">
        <v>79</v>
      </c>
      <c r="AY152" s="222" t="s">
        <v>132</v>
      </c>
    </row>
    <row r="153" spans="1:65" s="2" customFormat="1" ht="24.2" customHeight="1">
      <c r="A153" s="34"/>
      <c r="B153" s="35"/>
      <c r="C153" s="187" t="s">
        <v>133</v>
      </c>
      <c r="D153" s="187" t="s">
        <v>135</v>
      </c>
      <c r="E153" s="188" t="s">
        <v>168</v>
      </c>
      <c r="F153" s="189" t="s">
        <v>169</v>
      </c>
      <c r="G153" s="190" t="s">
        <v>161</v>
      </c>
      <c r="H153" s="191">
        <v>0.678</v>
      </c>
      <c r="I153" s="192"/>
      <c r="J153" s="193">
        <f>ROUND(I153*H153,2)</f>
        <v>0</v>
      </c>
      <c r="K153" s="194"/>
      <c r="L153" s="39"/>
      <c r="M153" s="195" t="s">
        <v>0</v>
      </c>
      <c r="N153" s="196" t="s">
        <v>36</v>
      </c>
      <c r="O153" s="71"/>
      <c r="P153" s="197">
        <f>O153*H153</f>
        <v>0</v>
      </c>
      <c r="Q153" s="197">
        <v>0</v>
      </c>
      <c r="R153" s="197">
        <f>Q153*H153</f>
        <v>0</v>
      </c>
      <c r="S153" s="197">
        <v>0</v>
      </c>
      <c r="T153" s="198">
        <f>S153*H153</f>
        <v>0</v>
      </c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R153" s="199" t="s">
        <v>139</v>
      </c>
      <c r="AT153" s="199" t="s">
        <v>135</v>
      </c>
      <c r="AU153" s="199" t="s">
        <v>81</v>
      </c>
      <c r="AY153" s="17" t="s">
        <v>132</v>
      </c>
      <c r="BE153" s="200">
        <f>IF(N153="základní",J153,0)</f>
        <v>0</v>
      </c>
      <c r="BF153" s="200">
        <f>IF(N153="snížená",J153,0)</f>
        <v>0</v>
      </c>
      <c r="BG153" s="200">
        <f>IF(N153="zákl. přenesená",J153,0)</f>
        <v>0</v>
      </c>
      <c r="BH153" s="200">
        <f>IF(N153="sníž. přenesená",J153,0)</f>
        <v>0</v>
      </c>
      <c r="BI153" s="200">
        <f>IF(N153="nulová",J153,0)</f>
        <v>0</v>
      </c>
      <c r="BJ153" s="17" t="s">
        <v>79</v>
      </c>
      <c r="BK153" s="200">
        <f>ROUND(I153*H153,2)</f>
        <v>0</v>
      </c>
      <c r="BL153" s="17" t="s">
        <v>139</v>
      </c>
      <c r="BM153" s="199" t="s">
        <v>693</v>
      </c>
    </row>
    <row r="154" spans="1:65" s="2" customFormat="1" ht="24.2" customHeight="1">
      <c r="A154" s="34"/>
      <c r="B154" s="35"/>
      <c r="C154" s="187" t="s">
        <v>175</v>
      </c>
      <c r="D154" s="187" t="s">
        <v>135</v>
      </c>
      <c r="E154" s="188" t="s">
        <v>171</v>
      </c>
      <c r="F154" s="189" t="s">
        <v>172</v>
      </c>
      <c r="G154" s="190" t="s">
        <v>161</v>
      </c>
      <c r="H154" s="191">
        <v>12.882</v>
      </c>
      <c r="I154" s="192"/>
      <c r="J154" s="193">
        <f>ROUND(I154*H154,2)</f>
        <v>0</v>
      </c>
      <c r="K154" s="194"/>
      <c r="L154" s="39"/>
      <c r="M154" s="195" t="s">
        <v>0</v>
      </c>
      <c r="N154" s="196" t="s">
        <v>36</v>
      </c>
      <c r="O154" s="71"/>
      <c r="P154" s="197">
        <f>O154*H154</f>
        <v>0</v>
      </c>
      <c r="Q154" s="197">
        <v>0</v>
      </c>
      <c r="R154" s="197">
        <f>Q154*H154</f>
        <v>0</v>
      </c>
      <c r="S154" s="197">
        <v>0</v>
      </c>
      <c r="T154" s="198">
        <f>S154*H154</f>
        <v>0</v>
      </c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R154" s="199" t="s">
        <v>139</v>
      </c>
      <c r="AT154" s="199" t="s">
        <v>135</v>
      </c>
      <c r="AU154" s="199" t="s">
        <v>81</v>
      </c>
      <c r="AY154" s="17" t="s">
        <v>132</v>
      </c>
      <c r="BE154" s="200">
        <f>IF(N154="základní",J154,0)</f>
        <v>0</v>
      </c>
      <c r="BF154" s="200">
        <f>IF(N154="snížená",J154,0)</f>
        <v>0</v>
      </c>
      <c r="BG154" s="200">
        <f>IF(N154="zákl. přenesená",J154,0)</f>
        <v>0</v>
      </c>
      <c r="BH154" s="200">
        <f>IF(N154="sníž. přenesená",J154,0)</f>
        <v>0</v>
      </c>
      <c r="BI154" s="200">
        <f>IF(N154="nulová",J154,0)</f>
        <v>0</v>
      </c>
      <c r="BJ154" s="17" t="s">
        <v>79</v>
      </c>
      <c r="BK154" s="200">
        <f>ROUND(I154*H154,2)</f>
        <v>0</v>
      </c>
      <c r="BL154" s="17" t="s">
        <v>139</v>
      </c>
      <c r="BM154" s="199" t="s">
        <v>694</v>
      </c>
    </row>
    <row r="155" spans="2:51" s="14" customFormat="1" ht="11.25">
      <c r="B155" s="212"/>
      <c r="C155" s="213"/>
      <c r="D155" s="203" t="s">
        <v>147</v>
      </c>
      <c r="E155" s="213"/>
      <c r="F155" s="215" t="s">
        <v>695</v>
      </c>
      <c r="G155" s="213"/>
      <c r="H155" s="216">
        <v>12.882</v>
      </c>
      <c r="I155" s="217"/>
      <c r="J155" s="213"/>
      <c r="K155" s="213"/>
      <c r="L155" s="218"/>
      <c r="M155" s="219"/>
      <c r="N155" s="220"/>
      <c r="O155" s="220"/>
      <c r="P155" s="220"/>
      <c r="Q155" s="220"/>
      <c r="R155" s="220"/>
      <c r="S155" s="220"/>
      <c r="T155" s="221"/>
      <c r="AT155" s="222" t="s">
        <v>147</v>
      </c>
      <c r="AU155" s="222" t="s">
        <v>81</v>
      </c>
      <c r="AV155" s="14" t="s">
        <v>81</v>
      </c>
      <c r="AW155" s="14" t="s">
        <v>3</v>
      </c>
      <c r="AX155" s="14" t="s">
        <v>79</v>
      </c>
      <c r="AY155" s="222" t="s">
        <v>132</v>
      </c>
    </row>
    <row r="156" spans="1:65" s="2" customFormat="1" ht="33" customHeight="1">
      <c r="A156" s="34"/>
      <c r="B156" s="35"/>
      <c r="C156" s="187" t="s">
        <v>181</v>
      </c>
      <c r="D156" s="187" t="s">
        <v>135</v>
      </c>
      <c r="E156" s="188" t="s">
        <v>176</v>
      </c>
      <c r="F156" s="189" t="s">
        <v>177</v>
      </c>
      <c r="G156" s="190" t="s">
        <v>161</v>
      </c>
      <c r="H156" s="191">
        <v>0.678</v>
      </c>
      <c r="I156" s="192"/>
      <c r="J156" s="193">
        <f>ROUND(I156*H156,2)</f>
        <v>0</v>
      </c>
      <c r="K156" s="194"/>
      <c r="L156" s="39"/>
      <c r="M156" s="195" t="s">
        <v>0</v>
      </c>
      <c r="N156" s="196" t="s">
        <v>36</v>
      </c>
      <c r="O156" s="71"/>
      <c r="P156" s="197">
        <f>O156*H156</f>
        <v>0</v>
      </c>
      <c r="Q156" s="197">
        <v>0</v>
      </c>
      <c r="R156" s="197">
        <f>Q156*H156</f>
        <v>0</v>
      </c>
      <c r="S156" s="197">
        <v>0</v>
      </c>
      <c r="T156" s="198">
        <f>S156*H156</f>
        <v>0</v>
      </c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R156" s="199" t="s">
        <v>139</v>
      </c>
      <c r="AT156" s="199" t="s">
        <v>135</v>
      </c>
      <c r="AU156" s="199" t="s">
        <v>81</v>
      </c>
      <c r="AY156" s="17" t="s">
        <v>132</v>
      </c>
      <c r="BE156" s="200">
        <f>IF(N156="základní",J156,0)</f>
        <v>0</v>
      </c>
      <c r="BF156" s="200">
        <f>IF(N156="snížená",J156,0)</f>
        <v>0</v>
      </c>
      <c r="BG156" s="200">
        <f>IF(N156="zákl. přenesená",J156,0)</f>
        <v>0</v>
      </c>
      <c r="BH156" s="200">
        <f>IF(N156="sníž. přenesená",J156,0)</f>
        <v>0</v>
      </c>
      <c r="BI156" s="200">
        <f>IF(N156="nulová",J156,0)</f>
        <v>0</v>
      </c>
      <c r="BJ156" s="17" t="s">
        <v>79</v>
      </c>
      <c r="BK156" s="200">
        <f>ROUND(I156*H156,2)</f>
        <v>0</v>
      </c>
      <c r="BL156" s="17" t="s">
        <v>139</v>
      </c>
      <c r="BM156" s="199" t="s">
        <v>696</v>
      </c>
    </row>
    <row r="157" spans="2:63" s="12" customFormat="1" ht="22.9" customHeight="1">
      <c r="B157" s="171"/>
      <c r="C157" s="172"/>
      <c r="D157" s="173" t="s">
        <v>70</v>
      </c>
      <c r="E157" s="185" t="s">
        <v>179</v>
      </c>
      <c r="F157" s="185" t="s">
        <v>180</v>
      </c>
      <c r="G157" s="172"/>
      <c r="H157" s="172"/>
      <c r="I157" s="175"/>
      <c r="J157" s="186">
        <f>BK157</f>
        <v>0</v>
      </c>
      <c r="K157" s="172"/>
      <c r="L157" s="177"/>
      <c r="M157" s="178"/>
      <c r="N157" s="179"/>
      <c r="O157" s="179"/>
      <c r="P157" s="180">
        <f>SUM(P158:P159)</f>
        <v>0</v>
      </c>
      <c r="Q157" s="179"/>
      <c r="R157" s="180">
        <f>SUM(R158:R159)</f>
        <v>0</v>
      </c>
      <c r="S157" s="179"/>
      <c r="T157" s="181">
        <f>SUM(T158:T159)</f>
        <v>0</v>
      </c>
      <c r="AR157" s="182" t="s">
        <v>79</v>
      </c>
      <c r="AT157" s="183" t="s">
        <v>70</v>
      </c>
      <c r="AU157" s="183" t="s">
        <v>79</v>
      </c>
      <c r="AY157" s="182" t="s">
        <v>132</v>
      </c>
      <c r="BK157" s="184">
        <f>SUM(BK158:BK159)</f>
        <v>0</v>
      </c>
    </row>
    <row r="158" spans="1:65" s="2" customFormat="1" ht="21.75" customHeight="1">
      <c r="A158" s="34"/>
      <c r="B158" s="35"/>
      <c r="C158" s="187" t="s">
        <v>141</v>
      </c>
      <c r="D158" s="187" t="s">
        <v>135</v>
      </c>
      <c r="E158" s="188" t="s">
        <v>470</v>
      </c>
      <c r="F158" s="189" t="s">
        <v>471</v>
      </c>
      <c r="G158" s="190" t="s">
        <v>161</v>
      </c>
      <c r="H158" s="191">
        <v>0.197</v>
      </c>
      <c r="I158" s="192"/>
      <c r="J158" s="193">
        <f>ROUND(I158*H158,2)</f>
        <v>0</v>
      </c>
      <c r="K158" s="194"/>
      <c r="L158" s="39"/>
      <c r="M158" s="195" t="s">
        <v>0</v>
      </c>
      <c r="N158" s="196" t="s">
        <v>36</v>
      </c>
      <c r="O158" s="71"/>
      <c r="P158" s="197">
        <f>O158*H158</f>
        <v>0</v>
      </c>
      <c r="Q158" s="197">
        <v>0</v>
      </c>
      <c r="R158" s="197">
        <f>Q158*H158</f>
        <v>0</v>
      </c>
      <c r="S158" s="197">
        <v>0</v>
      </c>
      <c r="T158" s="198">
        <f>S158*H158</f>
        <v>0</v>
      </c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R158" s="199" t="s">
        <v>139</v>
      </c>
      <c r="AT158" s="199" t="s">
        <v>135</v>
      </c>
      <c r="AU158" s="199" t="s">
        <v>81</v>
      </c>
      <c r="AY158" s="17" t="s">
        <v>132</v>
      </c>
      <c r="BE158" s="200">
        <f>IF(N158="základní",J158,0)</f>
        <v>0</v>
      </c>
      <c r="BF158" s="200">
        <f>IF(N158="snížená",J158,0)</f>
        <v>0</v>
      </c>
      <c r="BG158" s="200">
        <f>IF(N158="zákl. přenesená",J158,0)</f>
        <v>0</v>
      </c>
      <c r="BH158" s="200">
        <f>IF(N158="sníž. přenesená",J158,0)</f>
        <v>0</v>
      </c>
      <c r="BI158" s="200">
        <f>IF(N158="nulová",J158,0)</f>
        <v>0</v>
      </c>
      <c r="BJ158" s="17" t="s">
        <v>79</v>
      </c>
      <c r="BK158" s="200">
        <f>ROUND(I158*H158,2)</f>
        <v>0</v>
      </c>
      <c r="BL158" s="17" t="s">
        <v>139</v>
      </c>
      <c r="BM158" s="199" t="s">
        <v>697</v>
      </c>
    </row>
    <row r="159" spans="1:65" s="2" customFormat="1" ht="24.2" customHeight="1">
      <c r="A159" s="34"/>
      <c r="B159" s="35"/>
      <c r="C159" s="187" t="s">
        <v>192</v>
      </c>
      <c r="D159" s="187" t="s">
        <v>135</v>
      </c>
      <c r="E159" s="188" t="s">
        <v>185</v>
      </c>
      <c r="F159" s="189" t="s">
        <v>186</v>
      </c>
      <c r="G159" s="190" t="s">
        <v>161</v>
      </c>
      <c r="H159" s="191">
        <v>0.197</v>
      </c>
      <c r="I159" s="192"/>
      <c r="J159" s="193">
        <f>ROUND(I159*H159,2)</f>
        <v>0</v>
      </c>
      <c r="K159" s="194"/>
      <c r="L159" s="39"/>
      <c r="M159" s="195" t="s">
        <v>0</v>
      </c>
      <c r="N159" s="196" t="s">
        <v>36</v>
      </c>
      <c r="O159" s="71"/>
      <c r="P159" s="197">
        <f>O159*H159</f>
        <v>0</v>
      </c>
      <c r="Q159" s="197">
        <v>0</v>
      </c>
      <c r="R159" s="197">
        <f>Q159*H159</f>
        <v>0</v>
      </c>
      <c r="S159" s="197">
        <v>0</v>
      </c>
      <c r="T159" s="198">
        <f>S159*H159</f>
        <v>0</v>
      </c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R159" s="199" t="s">
        <v>139</v>
      </c>
      <c r="AT159" s="199" t="s">
        <v>135</v>
      </c>
      <c r="AU159" s="199" t="s">
        <v>81</v>
      </c>
      <c r="AY159" s="17" t="s">
        <v>132</v>
      </c>
      <c r="BE159" s="200">
        <f>IF(N159="základní",J159,0)</f>
        <v>0</v>
      </c>
      <c r="BF159" s="200">
        <f>IF(N159="snížená",J159,0)</f>
        <v>0</v>
      </c>
      <c r="BG159" s="200">
        <f>IF(N159="zákl. přenesená",J159,0)</f>
        <v>0</v>
      </c>
      <c r="BH159" s="200">
        <f>IF(N159="sníž. přenesená",J159,0)</f>
        <v>0</v>
      </c>
      <c r="BI159" s="200">
        <f>IF(N159="nulová",J159,0)</f>
        <v>0</v>
      </c>
      <c r="BJ159" s="17" t="s">
        <v>79</v>
      </c>
      <c r="BK159" s="200">
        <f>ROUND(I159*H159,2)</f>
        <v>0</v>
      </c>
      <c r="BL159" s="17" t="s">
        <v>139</v>
      </c>
      <c r="BM159" s="199" t="s">
        <v>698</v>
      </c>
    </row>
    <row r="160" spans="2:63" s="12" customFormat="1" ht="25.9" customHeight="1">
      <c r="B160" s="171"/>
      <c r="C160" s="172"/>
      <c r="D160" s="173" t="s">
        <v>70</v>
      </c>
      <c r="E160" s="174" t="s">
        <v>188</v>
      </c>
      <c r="F160" s="174" t="s">
        <v>189</v>
      </c>
      <c r="G160" s="172"/>
      <c r="H160" s="172"/>
      <c r="I160" s="175"/>
      <c r="J160" s="176">
        <f>BK160</f>
        <v>0</v>
      </c>
      <c r="K160" s="172"/>
      <c r="L160" s="177"/>
      <c r="M160" s="178"/>
      <c r="N160" s="179"/>
      <c r="O160" s="179"/>
      <c r="P160" s="180">
        <f>P161+P187+P195+P213+P243+P266+P275+P311</f>
        <v>0</v>
      </c>
      <c r="Q160" s="179"/>
      <c r="R160" s="180">
        <f>R161+R187+R195+R213+R243+R266+R275+R311</f>
        <v>1.4962190199999998</v>
      </c>
      <c r="S160" s="179"/>
      <c r="T160" s="181">
        <f>T161+T187+T195+T213+T243+T266+T275+T311</f>
        <v>0.67848337</v>
      </c>
      <c r="AR160" s="182" t="s">
        <v>81</v>
      </c>
      <c r="AT160" s="183" t="s">
        <v>70</v>
      </c>
      <c r="AU160" s="183" t="s">
        <v>71</v>
      </c>
      <c r="AY160" s="182" t="s">
        <v>132</v>
      </c>
      <c r="BK160" s="184">
        <f>BK161+BK187+BK195+BK213+BK243+BK266+BK275+BK311</f>
        <v>0</v>
      </c>
    </row>
    <row r="161" spans="2:63" s="12" customFormat="1" ht="22.9" customHeight="1">
      <c r="B161" s="171"/>
      <c r="C161" s="172"/>
      <c r="D161" s="173" t="s">
        <v>70</v>
      </c>
      <c r="E161" s="185" t="s">
        <v>190</v>
      </c>
      <c r="F161" s="185" t="s">
        <v>191</v>
      </c>
      <c r="G161" s="172"/>
      <c r="H161" s="172"/>
      <c r="I161" s="175"/>
      <c r="J161" s="186">
        <f>BK161</f>
        <v>0</v>
      </c>
      <c r="K161" s="172"/>
      <c r="L161" s="177"/>
      <c r="M161" s="178"/>
      <c r="N161" s="179"/>
      <c r="O161" s="179"/>
      <c r="P161" s="180">
        <f>SUM(P162:P186)</f>
        <v>0</v>
      </c>
      <c r="Q161" s="179"/>
      <c r="R161" s="180">
        <f>SUM(R162:R186)</f>
        <v>0.00911</v>
      </c>
      <c r="S161" s="179"/>
      <c r="T161" s="181">
        <f>SUM(T162:T186)</f>
        <v>0.07028000000000001</v>
      </c>
      <c r="AR161" s="182" t="s">
        <v>81</v>
      </c>
      <c r="AT161" s="183" t="s">
        <v>70</v>
      </c>
      <c r="AU161" s="183" t="s">
        <v>79</v>
      </c>
      <c r="AY161" s="182" t="s">
        <v>132</v>
      </c>
      <c r="BK161" s="184">
        <f>SUM(BK162:BK186)</f>
        <v>0</v>
      </c>
    </row>
    <row r="162" spans="1:65" s="2" customFormat="1" ht="16.5" customHeight="1">
      <c r="A162" s="34"/>
      <c r="B162" s="35"/>
      <c r="C162" s="187" t="s">
        <v>198</v>
      </c>
      <c r="D162" s="187" t="s">
        <v>135</v>
      </c>
      <c r="E162" s="188" t="s">
        <v>571</v>
      </c>
      <c r="F162" s="189" t="s">
        <v>572</v>
      </c>
      <c r="G162" s="190" t="s">
        <v>195</v>
      </c>
      <c r="H162" s="191">
        <v>1</v>
      </c>
      <c r="I162" s="192"/>
      <c r="J162" s="193">
        <f>ROUND(I162*H162,2)</f>
        <v>0</v>
      </c>
      <c r="K162" s="194"/>
      <c r="L162" s="39"/>
      <c r="M162" s="195" t="s">
        <v>0</v>
      </c>
      <c r="N162" s="196" t="s">
        <v>36</v>
      </c>
      <c r="O162" s="71"/>
      <c r="P162" s="197">
        <f>O162*H162</f>
        <v>0</v>
      </c>
      <c r="Q162" s="197">
        <v>0</v>
      </c>
      <c r="R162" s="197">
        <f>Q162*H162</f>
        <v>0</v>
      </c>
      <c r="S162" s="197">
        <v>0.067</v>
      </c>
      <c r="T162" s="198">
        <f>S162*H162</f>
        <v>0.067</v>
      </c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R162" s="199" t="s">
        <v>196</v>
      </c>
      <c r="AT162" s="199" t="s">
        <v>135</v>
      </c>
      <c r="AU162" s="199" t="s">
        <v>81</v>
      </c>
      <c r="AY162" s="17" t="s">
        <v>132</v>
      </c>
      <c r="BE162" s="200">
        <f>IF(N162="základní",J162,0)</f>
        <v>0</v>
      </c>
      <c r="BF162" s="200">
        <f>IF(N162="snížená",J162,0)</f>
        <v>0</v>
      </c>
      <c r="BG162" s="200">
        <f>IF(N162="zákl. přenesená",J162,0)</f>
        <v>0</v>
      </c>
      <c r="BH162" s="200">
        <f>IF(N162="sníž. přenesená",J162,0)</f>
        <v>0</v>
      </c>
      <c r="BI162" s="200">
        <f>IF(N162="nulová",J162,0)</f>
        <v>0</v>
      </c>
      <c r="BJ162" s="17" t="s">
        <v>79</v>
      </c>
      <c r="BK162" s="200">
        <f>ROUND(I162*H162,2)</f>
        <v>0</v>
      </c>
      <c r="BL162" s="17" t="s">
        <v>196</v>
      </c>
      <c r="BM162" s="199" t="s">
        <v>699</v>
      </c>
    </row>
    <row r="163" spans="1:65" s="2" customFormat="1" ht="16.5" customHeight="1">
      <c r="A163" s="34"/>
      <c r="B163" s="35"/>
      <c r="C163" s="187" t="s">
        <v>7</v>
      </c>
      <c r="D163" s="187" t="s">
        <v>135</v>
      </c>
      <c r="E163" s="188" t="s">
        <v>193</v>
      </c>
      <c r="F163" s="189" t="s">
        <v>700</v>
      </c>
      <c r="G163" s="190" t="s">
        <v>195</v>
      </c>
      <c r="H163" s="191">
        <v>1</v>
      </c>
      <c r="I163" s="192"/>
      <c r="J163" s="193">
        <f>ROUND(I163*H163,2)</f>
        <v>0</v>
      </c>
      <c r="K163" s="194"/>
      <c r="L163" s="39"/>
      <c r="M163" s="195" t="s">
        <v>0</v>
      </c>
      <c r="N163" s="196" t="s">
        <v>36</v>
      </c>
      <c r="O163" s="71"/>
      <c r="P163" s="197">
        <f>O163*H163</f>
        <v>0</v>
      </c>
      <c r="Q163" s="197">
        <v>0.00212</v>
      </c>
      <c r="R163" s="197">
        <f>Q163*H163</f>
        <v>0.00212</v>
      </c>
      <c r="S163" s="197">
        <v>0</v>
      </c>
      <c r="T163" s="198">
        <f>S163*H163</f>
        <v>0</v>
      </c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R163" s="199" t="s">
        <v>196</v>
      </c>
      <c r="AT163" s="199" t="s">
        <v>135</v>
      </c>
      <c r="AU163" s="199" t="s">
        <v>81</v>
      </c>
      <c r="AY163" s="17" t="s">
        <v>132</v>
      </c>
      <c r="BE163" s="200">
        <f>IF(N163="základní",J163,0)</f>
        <v>0</v>
      </c>
      <c r="BF163" s="200">
        <f>IF(N163="snížená",J163,0)</f>
        <v>0</v>
      </c>
      <c r="BG163" s="200">
        <f>IF(N163="zákl. přenesená",J163,0)</f>
        <v>0</v>
      </c>
      <c r="BH163" s="200">
        <f>IF(N163="sníž. přenesená",J163,0)</f>
        <v>0</v>
      </c>
      <c r="BI163" s="200">
        <f>IF(N163="nulová",J163,0)</f>
        <v>0</v>
      </c>
      <c r="BJ163" s="17" t="s">
        <v>79</v>
      </c>
      <c r="BK163" s="200">
        <f>ROUND(I163*H163,2)</f>
        <v>0</v>
      </c>
      <c r="BL163" s="17" t="s">
        <v>196</v>
      </c>
      <c r="BM163" s="199" t="s">
        <v>701</v>
      </c>
    </row>
    <row r="164" spans="1:65" s="2" customFormat="1" ht="21.75" customHeight="1">
      <c r="A164" s="34"/>
      <c r="B164" s="35"/>
      <c r="C164" s="187" t="s">
        <v>207</v>
      </c>
      <c r="D164" s="187" t="s">
        <v>135</v>
      </c>
      <c r="E164" s="188" t="s">
        <v>204</v>
      </c>
      <c r="F164" s="189" t="s">
        <v>205</v>
      </c>
      <c r="G164" s="190" t="s">
        <v>195</v>
      </c>
      <c r="H164" s="191">
        <v>1</v>
      </c>
      <c r="I164" s="192"/>
      <c r="J164" s="193">
        <f>ROUND(I164*H164,2)</f>
        <v>0</v>
      </c>
      <c r="K164" s="194"/>
      <c r="L164" s="39"/>
      <c r="M164" s="195" t="s">
        <v>0</v>
      </c>
      <c r="N164" s="196" t="s">
        <v>36</v>
      </c>
      <c r="O164" s="71"/>
      <c r="P164" s="197">
        <f>O164*H164</f>
        <v>0</v>
      </c>
      <c r="Q164" s="197">
        <v>9E-05</v>
      </c>
      <c r="R164" s="197">
        <f>Q164*H164</f>
        <v>9E-05</v>
      </c>
      <c r="S164" s="197">
        <v>0</v>
      </c>
      <c r="T164" s="198">
        <f>S164*H164</f>
        <v>0</v>
      </c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R164" s="199" t="s">
        <v>196</v>
      </c>
      <c r="AT164" s="199" t="s">
        <v>135</v>
      </c>
      <c r="AU164" s="199" t="s">
        <v>81</v>
      </c>
      <c r="AY164" s="17" t="s">
        <v>132</v>
      </c>
      <c r="BE164" s="200">
        <f>IF(N164="základní",J164,0)</f>
        <v>0</v>
      </c>
      <c r="BF164" s="200">
        <f>IF(N164="snížená",J164,0)</f>
        <v>0</v>
      </c>
      <c r="BG164" s="200">
        <f>IF(N164="zákl. přenesená",J164,0)</f>
        <v>0</v>
      </c>
      <c r="BH164" s="200">
        <f>IF(N164="sníž. přenesená",J164,0)</f>
        <v>0</v>
      </c>
      <c r="BI164" s="200">
        <f>IF(N164="nulová",J164,0)</f>
        <v>0</v>
      </c>
      <c r="BJ164" s="17" t="s">
        <v>79</v>
      </c>
      <c r="BK164" s="200">
        <f>ROUND(I164*H164,2)</f>
        <v>0</v>
      </c>
      <c r="BL164" s="17" t="s">
        <v>196</v>
      </c>
      <c r="BM164" s="199" t="s">
        <v>702</v>
      </c>
    </row>
    <row r="165" spans="1:65" s="2" customFormat="1" ht="16.5" customHeight="1">
      <c r="A165" s="34"/>
      <c r="B165" s="35"/>
      <c r="C165" s="234" t="s">
        <v>211</v>
      </c>
      <c r="D165" s="234" t="s">
        <v>199</v>
      </c>
      <c r="E165" s="235" t="s">
        <v>208</v>
      </c>
      <c r="F165" s="236" t="s">
        <v>209</v>
      </c>
      <c r="G165" s="237" t="s">
        <v>138</v>
      </c>
      <c r="H165" s="238">
        <v>1</v>
      </c>
      <c r="I165" s="239"/>
      <c r="J165" s="240">
        <f>ROUND(I165*H165,2)</f>
        <v>0</v>
      </c>
      <c r="K165" s="241"/>
      <c r="L165" s="242"/>
      <c r="M165" s="243" t="s">
        <v>0</v>
      </c>
      <c r="N165" s="244" t="s">
        <v>36</v>
      </c>
      <c r="O165" s="71"/>
      <c r="P165" s="197">
        <f>O165*H165</f>
        <v>0</v>
      </c>
      <c r="Q165" s="197">
        <v>0.00015</v>
      </c>
      <c r="R165" s="197">
        <f>Q165*H165</f>
        <v>0.00015</v>
      </c>
      <c r="S165" s="197">
        <v>0</v>
      </c>
      <c r="T165" s="198">
        <f>S165*H165</f>
        <v>0</v>
      </c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R165" s="199" t="s">
        <v>202</v>
      </c>
      <c r="AT165" s="199" t="s">
        <v>199</v>
      </c>
      <c r="AU165" s="199" t="s">
        <v>81</v>
      </c>
      <c r="AY165" s="17" t="s">
        <v>132</v>
      </c>
      <c r="BE165" s="200">
        <f>IF(N165="základní",J165,0)</f>
        <v>0</v>
      </c>
      <c r="BF165" s="200">
        <f>IF(N165="snížená",J165,0)</f>
        <v>0</v>
      </c>
      <c r="BG165" s="200">
        <f>IF(N165="zákl. přenesená",J165,0)</f>
        <v>0</v>
      </c>
      <c r="BH165" s="200">
        <f>IF(N165="sníž. přenesená",J165,0)</f>
        <v>0</v>
      </c>
      <c r="BI165" s="200">
        <f>IF(N165="nulová",J165,0)</f>
        <v>0</v>
      </c>
      <c r="BJ165" s="17" t="s">
        <v>79</v>
      </c>
      <c r="BK165" s="200">
        <f>ROUND(I165*H165,2)</f>
        <v>0</v>
      </c>
      <c r="BL165" s="17" t="s">
        <v>196</v>
      </c>
      <c r="BM165" s="199" t="s">
        <v>703</v>
      </c>
    </row>
    <row r="166" spans="1:65" s="2" customFormat="1" ht="16.5" customHeight="1">
      <c r="A166" s="34"/>
      <c r="B166" s="35"/>
      <c r="C166" s="187" t="s">
        <v>216</v>
      </c>
      <c r="D166" s="187" t="s">
        <v>135</v>
      </c>
      <c r="E166" s="188" t="s">
        <v>212</v>
      </c>
      <c r="F166" s="189" t="s">
        <v>213</v>
      </c>
      <c r="G166" s="190" t="s">
        <v>195</v>
      </c>
      <c r="H166" s="191">
        <v>1</v>
      </c>
      <c r="I166" s="192"/>
      <c r="J166" s="193">
        <f>ROUND(I166*H166,2)</f>
        <v>0</v>
      </c>
      <c r="K166" s="194"/>
      <c r="L166" s="39"/>
      <c r="M166" s="195" t="s">
        <v>0</v>
      </c>
      <c r="N166" s="196" t="s">
        <v>36</v>
      </c>
      <c r="O166" s="71"/>
      <c r="P166" s="197">
        <f>O166*H166</f>
        <v>0</v>
      </c>
      <c r="Q166" s="197">
        <v>0</v>
      </c>
      <c r="R166" s="197">
        <f>Q166*H166</f>
        <v>0</v>
      </c>
      <c r="S166" s="197">
        <v>0.00156</v>
      </c>
      <c r="T166" s="198">
        <f>S166*H166</f>
        <v>0.00156</v>
      </c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R166" s="199" t="s">
        <v>196</v>
      </c>
      <c r="AT166" s="199" t="s">
        <v>135</v>
      </c>
      <c r="AU166" s="199" t="s">
        <v>81</v>
      </c>
      <c r="AY166" s="17" t="s">
        <v>132</v>
      </c>
      <c r="BE166" s="200">
        <f>IF(N166="základní",J166,0)</f>
        <v>0</v>
      </c>
      <c r="BF166" s="200">
        <f>IF(N166="snížená",J166,0)</f>
        <v>0</v>
      </c>
      <c r="BG166" s="200">
        <f>IF(N166="zákl. přenesená",J166,0)</f>
        <v>0</v>
      </c>
      <c r="BH166" s="200">
        <f>IF(N166="sníž. přenesená",J166,0)</f>
        <v>0</v>
      </c>
      <c r="BI166" s="200">
        <f>IF(N166="nulová",J166,0)</f>
        <v>0</v>
      </c>
      <c r="BJ166" s="17" t="s">
        <v>79</v>
      </c>
      <c r="BK166" s="200">
        <f>ROUND(I166*H166,2)</f>
        <v>0</v>
      </c>
      <c r="BL166" s="17" t="s">
        <v>196</v>
      </c>
      <c r="BM166" s="199" t="s">
        <v>704</v>
      </c>
    </row>
    <row r="167" spans="2:51" s="13" customFormat="1" ht="11.25">
      <c r="B167" s="201"/>
      <c r="C167" s="202"/>
      <c r="D167" s="203" t="s">
        <v>147</v>
      </c>
      <c r="E167" s="204" t="s">
        <v>0</v>
      </c>
      <c r="F167" s="205" t="s">
        <v>215</v>
      </c>
      <c r="G167" s="202"/>
      <c r="H167" s="204" t="s">
        <v>0</v>
      </c>
      <c r="I167" s="206"/>
      <c r="J167" s="202"/>
      <c r="K167" s="202"/>
      <c r="L167" s="207"/>
      <c r="M167" s="208"/>
      <c r="N167" s="209"/>
      <c r="O167" s="209"/>
      <c r="P167" s="209"/>
      <c r="Q167" s="209"/>
      <c r="R167" s="209"/>
      <c r="S167" s="209"/>
      <c r="T167" s="210"/>
      <c r="AT167" s="211" t="s">
        <v>147</v>
      </c>
      <c r="AU167" s="211" t="s">
        <v>81</v>
      </c>
      <c r="AV167" s="13" t="s">
        <v>79</v>
      </c>
      <c r="AW167" s="13" t="s">
        <v>29</v>
      </c>
      <c r="AX167" s="13" t="s">
        <v>71</v>
      </c>
      <c r="AY167" s="211" t="s">
        <v>132</v>
      </c>
    </row>
    <row r="168" spans="2:51" s="14" customFormat="1" ht="11.25">
      <c r="B168" s="212"/>
      <c r="C168" s="213"/>
      <c r="D168" s="203" t="s">
        <v>147</v>
      </c>
      <c r="E168" s="214" t="s">
        <v>0</v>
      </c>
      <c r="F168" s="215" t="s">
        <v>79</v>
      </c>
      <c r="G168" s="213"/>
      <c r="H168" s="216">
        <v>1</v>
      </c>
      <c r="I168" s="217"/>
      <c r="J168" s="213"/>
      <c r="K168" s="213"/>
      <c r="L168" s="218"/>
      <c r="M168" s="219"/>
      <c r="N168" s="220"/>
      <c r="O168" s="220"/>
      <c r="P168" s="220"/>
      <c r="Q168" s="220"/>
      <c r="R168" s="220"/>
      <c r="S168" s="220"/>
      <c r="T168" s="221"/>
      <c r="AT168" s="222" t="s">
        <v>147</v>
      </c>
      <c r="AU168" s="222" t="s">
        <v>81</v>
      </c>
      <c r="AV168" s="14" t="s">
        <v>81</v>
      </c>
      <c r="AW168" s="14" t="s">
        <v>29</v>
      </c>
      <c r="AX168" s="14" t="s">
        <v>79</v>
      </c>
      <c r="AY168" s="222" t="s">
        <v>132</v>
      </c>
    </row>
    <row r="169" spans="1:65" s="2" customFormat="1" ht="16.5" customHeight="1">
      <c r="A169" s="34"/>
      <c r="B169" s="35"/>
      <c r="C169" s="187" t="s">
        <v>196</v>
      </c>
      <c r="D169" s="187" t="s">
        <v>135</v>
      </c>
      <c r="E169" s="188" t="s">
        <v>217</v>
      </c>
      <c r="F169" s="189" t="s">
        <v>218</v>
      </c>
      <c r="G169" s="190" t="s">
        <v>195</v>
      </c>
      <c r="H169" s="191">
        <v>2</v>
      </c>
      <c r="I169" s="192"/>
      <c r="J169" s="193">
        <f>ROUND(I169*H169,2)</f>
        <v>0</v>
      </c>
      <c r="K169" s="194"/>
      <c r="L169" s="39"/>
      <c r="M169" s="195" t="s">
        <v>0</v>
      </c>
      <c r="N169" s="196" t="s">
        <v>36</v>
      </c>
      <c r="O169" s="71"/>
      <c r="P169" s="197">
        <f>O169*H169</f>
        <v>0</v>
      </c>
      <c r="Q169" s="197">
        <v>0</v>
      </c>
      <c r="R169" s="197">
        <f>Q169*H169</f>
        <v>0</v>
      </c>
      <c r="S169" s="197">
        <v>0.00086</v>
      </c>
      <c r="T169" s="198">
        <f>S169*H169</f>
        <v>0.00172</v>
      </c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R169" s="199" t="s">
        <v>196</v>
      </c>
      <c r="AT169" s="199" t="s">
        <v>135</v>
      </c>
      <c r="AU169" s="199" t="s">
        <v>81</v>
      </c>
      <c r="AY169" s="17" t="s">
        <v>132</v>
      </c>
      <c r="BE169" s="200">
        <f>IF(N169="základní",J169,0)</f>
        <v>0</v>
      </c>
      <c r="BF169" s="200">
        <f>IF(N169="snížená",J169,0)</f>
        <v>0</v>
      </c>
      <c r="BG169" s="200">
        <f>IF(N169="zákl. přenesená",J169,0)</f>
        <v>0</v>
      </c>
      <c r="BH169" s="200">
        <f>IF(N169="sníž. přenesená",J169,0)</f>
        <v>0</v>
      </c>
      <c r="BI169" s="200">
        <f>IF(N169="nulová",J169,0)</f>
        <v>0</v>
      </c>
      <c r="BJ169" s="17" t="s">
        <v>79</v>
      </c>
      <c r="BK169" s="200">
        <f>ROUND(I169*H169,2)</f>
        <v>0</v>
      </c>
      <c r="BL169" s="17" t="s">
        <v>196</v>
      </c>
      <c r="BM169" s="199" t="s">
        <v>705</v>
      </c>
    </row>
    <row r="170" spans="2:51" s="13" customFormat="1" ht="11.25">
      <c r="B170" s="201"/>
      <c r="C170" s="202"/>
      <c r="D170" s="203" t="s">
        <v>147</v>
      </c>
      <c r="E170" s="204" t="s">
        <v>0</v>
      </c>
      <c r="F170" s="205" t="s">
        <v>220</v>
      </c>
      <c r="G170" s="202"/>
      <c r="H170" s="204" t="s">
        <v>0</v>
      </c>
      <c r="I170" s="206"/>
      <c r="J170" s="202"/>
      <c r="K170" s="202"/>
      <c r="L170" s="207"/>
      <c r="M170" s="208"/>
      <c r="N170" s="209"/>
      <c r="O170" s="209"/>
      <c r="P170" s="209"/>
      <c r="Q170" s="209"/>
      <c r="R170" s="209"/>
      <c r="S170" s="209"/>
      <c r="T170" s="210"/>
      <c r="AT170" s="211" t="s">
        <v>147</v>
      </c>
      <c r="AU170" s="211" t="s">
        <v>81</v>
      </c>
      <c r="AV170" s="13" t="s">
        <v>79</v>
      </c>
      <c r="AW170" s="13" t="s">
        <v>29</v>
      </c>
      <c r="AX170" s="13" t="s">
        <v>71</v>
      </c>
      <c r="AY170" s="211" t="s">
        <v>132</v>
      </c>
    </row>
    <row r="171" spans="2:51" s="14" customFormat="1" ht="11.25">
      <c r="B171" s="212"/>
      <c r="C171" s="213"/>
      <c r="D171" s="203" t="s">
        <v>147</v>
      </c>
      <c r="E171" s="214" t="s">
        <v>0</v>
      </c>
      <c r="F171" s="215" t="s">
        <v>79</v>
      </c>
      <c r="G171" s="213"/>
      <c r="H171" s="216">
        <v>1</v>
      </c>
      <c r="I171" s="217"/>
      <c r="J171" s="213"/>
      <c r="K171" s="213"/>
      <c r="L171" s="218"/>
      <c r="M171" s="219"/>
      <c r="N171" s="220"/>
      <c r="O171" s="220"/>
      <c r="P171" s="220"/>
      <c r="Q171" s="220"/>
      <c r="R171" s="220"/>
      <c r="S171" s="220"/>
      <c r="T171" s="221"/>
      <c r="AT171" s="222" t="s">
        <v>147</v>
      </c>
      <c r="AU171" s="222" t="s">
        <v>81</v>
      </c>
      <c r="AV171" s="14" t="s">
        <v>81</v>
      </c>
      <c r="AW171" s="14" t="s">
        <v>29</v>
      </c>
      <c r="AX171" s="14" t="s">
        <v>71</v>
      </c>
      <c r="AY171" s="222" t="s">
        <v>132</v>
      </c>
    </row>
    <row r="172" spans="2:51" s="13" customFormat="1" ht="11.25">
      <c r="B172" s="201"/>
      <c r="C172" s="202"/>
      <c r="D172" s="203" t="s">
        <v>147</v>
      </c>
      <c r="E172" s="204" t="s">
        <v>0</v>
      </c>
      <c r="F172" s="205" t="s">
        <v>221</v>
      </c>
      <c r="G172" s="202"/>
      <c r="H172" s="204" t="s">
        <v>0</v>
      </c>
      <c r="I172" s="206"/>
      <c r="J172" s="202"/>
      <c r="K172" s="202"/>
      <c r="L172" s="207"/>
      <c r="M172" s="208"/>
      <c r="N172" s="209"/>
      <c r="O172" s="209"/>
      <c r="P172" s="209"/>
      <c r="Q172" s="209"/>
      <c r="R172" s="209"/>
      <c r="S172" s="209"/>
      <c r="T172" s="210"/>
      <c r="AT172" s="211" t="s">
        <v>147</v>
      </c>
      <c r="AU172" s="211" t="s">
        <v>81</v>
      </c>
      <c r="AV172" s="13" t="s">
        <v>79</v>
      </c>
      <c r="AW172" s="13" t="s">
        <v>29</v>
      </c>
      <c r="AX172" s="13" t="s">
        <v>71</v>
      </c>
      <c r="AY172" s="211" t="s">
        <v>132</v>
      </c>
    </row>
    <row r="173" spans="2:51" s="14" customFormat="1" ht="11.25">
      <c r="B173" s="212"/>
      <c r="C173" s="213"/>
      <c r="D173" s="203" t="s">
        <v>147</v>
      </c>
      <c r="E173" s="214" t="s">
        <v>0</v>
      </c>
      <c r="F173" s="215" t="s">
        <v>79</v>
      </c>
      <c r="G173" s="213"/>
      <c r="H173" s="216">
        <v>1</v>
      </c>
      <c r="I173" s="217"/>
      <c r="J173" s="213"/>
      <c r="K173" s="213"/>
      <c r="L173" s="218"/>
      <c r="M173" s="219"/>
      <c r="N173" s="220"/>
      <c r="O173" s="220"/>
      <c r="P173" s="220"/>
      <c r="Q173" s="220"/>
      <c r="R173" s="220"/>
      <c r="S173" s="220"/>
      <c r="T173" s="221"/>
      <c r="AT173" s="222" t="s">
        <v>147</v>
      </c>
      <c r="AU173" s="222" t="s">
        <v>81</v>
      </c>
      <c r="AV173" s="14" t="s">
        <v>81</v>
      </c>
      <c r="AW173" s="14" t="s">
        <v>29</v>
      </c>
      <c r="AX173" s="14" t="s">
        <v>71</v>
      </c>
      <c r="AY173" s="222" t="s">
        <v>132</v>
      </c>
    </row>
    <row r="174" spans="2:51" s="15" customFormat="1" ht="11.25">
      <c r="B174" s="223"/>
      <c r="C174" s="224"/>
      <c r="D174" s="203" t="s">
        <v>147</v>
      </c>
      <c r="E174" s="225" t="s">
        <v>0</v>
      </c>
      <c r="F174" s="226" t="s">
        <v>155</v>
      </c>
      <c r="G174" s="224"/>
      <c r="H174" s="227">
        <v>2</v>
      </c>
      <c r="I174" s="228"/>
      <c r="J174" s="224"/>
      <c r="K174" s="224"/>
      <c r="L174" s="229"/>
      <c r="M174" s="230"/>
      <c r="N174" s="231"/>
      <c r="O174" s="231"/>
      <c r="P174" s="231"/>
      <c r="Q174" s="231"/>
      <c r="R174" s="231"/>
      <c r="S174" s="231"/>
      <c r="T174" s="232"/>
      <c r="AT174" s="233" t="s">
        <v>147</v>
      </c>
      <c r="AU174" s="233" t="s">
        <v>81</v>
      </c>
      <c r="AV174" s="15" t="s">
        <v>139</v>
      </c>
      <c r="AW174" s="15" t="s">
        <v>29</v>
      </c>
      <c r="AX174" s="15" t="s">
        <v>79</v>
      </c>
      <c r="AY174" s="233" t="s">
        <v>132</v>
      </c>
    </row>
    <row r="175" spans="1:65" s="2" customFormat="1" ht="16.5" customHeight="1">
      <c r="A175" s="34"/>
      <c r="B175" s="35"/>
      <c r="C175" s="187" t="s">
        <v>225</v>
      </c>
      <c r="D175" s="187" t="s">
        <v>135</v>
      </c>
      <c r="E175" s="188" t="s">
        <v>222</v>
      </c>
      <c r="F175" s="189" t="s">
        <v>223</v>
      </c>
      <c r="G175" s="190" t="s">
        <v>138</v>
      </c>
      <c r="H175" s="191">
        <v>1</v>
      </c>
      <c r="I175" s="192"/>
      <c r="J175" s="193">
        <f aca="true" t="shared" si="0" ref="J175:J186">ROUND(I175*H175,2)</f>
        <v>0</v>
      </c>
      <c r="K175" s="194"/>
      <c r="L175" s="39"/>
      <c r="M175" s="195" t="s">
        <v>0</v>
      </c>
      <c r="N175" s="196" t="s">
        <v>36</v>
      </c>
      <c r="O175" s="71"/>
      <c r="P175" s="197">
        <f aca="true" t="shared" si="1" ref="P175:P186">O175*H175</f>
        <v>0</v>
      </c>
      <c r="Q175" s="197">
        <v>0</v>
      </c>
      <c r="R175" s="197">
        <f aca="true" t="shared" si="2" ref="R175:R186">Q175*H175</f>
        <v>0</v>
      </c>
      <c r="S175" s="197">
        <v>0</v>
      </c>
      <c r="T175" s="198">
        <f aca="true" t="shared" si="3" ref="T175:T186">S175*H175</f>
        <v>0</v>
      </c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R175" s="199" t="s">
        <v>196</v>
      </c>
      <c r="AT175" s="199" t="s">
        <v>135</v>
      </c>
      <c r="AU175" s="199" t="s">
        <v>81</v>
      </c>
      <c r="AY175" s="17" t="s">
        <v>132</v>
      </c>
      <c r="BE175" s="200">
        <f aca="true" t="shared" si="4" ref="BE175:BE186">IF(N175="základní",J175,0)</f>
        <v>0</v>
      </c>
      <c r="BF175" s="200">
        <f aca="true" t="shared" si="5" ref="BF175:BF186">IF(N175="snížená",J175,0)</f>
        <v>0</v>
      </c>
      <c r="BG175" s="200">
        <f aca="true" t="shared" si="6" ref="BG175:BG186">IF(N175="zákl. přenesená",J175,0)</f>
        <v>0</v>
      </c>
      <c r="BH175" s="200">
        <f aca="true" t="shared" si="7" ref="BH175:BH186">IF(N175="sníž. přenesená",J175,0)</f>
        <v>0</v>
      </c>
      <c r="BI175" s="200">
        <f aca="true" t="shared" si="8" ref="BI175:BI186">IF(N175="nulová",J175,0)</f>
        <v>0</v>
      </c>
      <c r="BJ175" s="17" t="s">
        <v>79</v>
      </c>
      <c r="BK175" s="200">
        <f aca="true" t="shared" si="9" ref="BK175:BK186">ROUND(I175*H175,2)</f>
        <v>0</v>
      </c>
      <c r="BL175" s="17" t="s">
        <v>196</v>
      </c>
      <c r="BM175" s="199" t="s">
        <v>706</v>
      </c>
    </row>
    <row r="176" spans="1:65" s="2" customFormat="1" ht="24.2" customHeight="1">
      <c r="A176" s="34"/>
      <c r="B176" s="35"/>
      <c r="C176" s="234" t="s">
        <v>229</v>
      </c>
      <c r="D176" s="234" t="s">
        <v>199</v>
      </c>
      <c r="E176" s="235" t="s">
        <v>226</v>
      </c>
      <c r="F176" s="236" t="s">
        <v>227</v>
      </c>
      <c r="G176" s="237" t="s">
        <v>138</v>
      </c>
      <c r="H176" s="238">
        <v>1</v>
      </c>
      <c r="I176" s="239"/>
      <c r="J176" s="240">
        <f t="shared" si="0"/>
        <v>0</v>
      </c>
      <c r="K176" s="241"/>
      <c r="L176" s="242"/>
      <c r="M176" s="243" t="s">
        <v>0</v>
      </c>
      <c r="N176" s="244" t="s">
        <v>36</v>
      </c>
      <c r="O176" s="71"/>
      <c r="P176" s="197">
        <f t="shared" si="1"/>
        <v>0</v>
      </c>
      <c r="Q176" s="197">
        <v>0.0018</v>
      </c>
      <c r="R176" s="197">
        <f t="shared" si="2"/>
        <v>0.0018</v>
      </c>
      <c r="S176" s="197">
        <v>0</v>
      </c>
      <c r="T176" s="198">
        <f t="shared" si="3"/>
        <v>0</v>
      </c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R176" s="199" t="s">
        <v>202</v>
      </c>
      <c r="AT176" s="199" t="s">
        <v>199</v>
      </c>
      <c r="AU176" s="199" t="s">
        <v>81</v>
      </c>
      <c r="AY176" s="17" t="s">
        <v>132</v>
      </c>
      <c r="BE176" s="200">
        <f t="shared" si="4"/>
        <v>0</v>
      </c>
      <c r="BF176" s="200">
        <f t="shared" si="5"/>
        <v>0</v>
      </c>
      <c r="BG176" s="200">
        <f t="shared" si="6"/>
        <v>0</v>
      </c>
      <c r="BH176" s="200">
        <f t="shared" si="7"/>
        <v>0</v>
      </c>
      <c r="BI176" s="200">
        <f t="shared" si="8"/>
        <v>0</v>
      </c>
      <c r="BJ176" s="17" t="s">
        <v>79</v>
      </c>
      <c r="BK176" s="200">
        <f t="shared" si="9"/>
        <v>0</v>
      </c>
      <c r="BL176" s="17" t="s">
        <v>196</v>
      </c>
      <c r="BM176" s="199" t="s">
        <v>707</v>
      </c>
    </row>
    <row r="177" spans="1:65" s="2" customFormat="1" ht="24.2" customHeight="1">
      <c r="A177" s="34"/>
      <c r="B177" s="35"/>
      <c r="C177" s="187" t="s">
        <v>233</v>
      </c>
      <c r="D177" s="187" t="s">
        <v>135</v>
      </c>
      <c r="E177" s="188" t="s">
        <v>230</v>
      </c>
      <c r="F177" s="189" t="s">
        <v>231</v>
      </c>
      <c r="G177" s="190" t="s">
        <v>138</v>
      </c>
      <c r="H177" s="191">
        <v>1</v>
      </c>
      <c r="I177" s="192"/>
      <c r="J177" s="193">
        <f t="shared" si="0"/>
        <v>0</v>
      </c>
      <c r="K177" s="194"/>
      <c r="L177" s="39"/>
      <c r="M177" s="195" t="s">
        <v>0</v>
      </c>
      <c r="N177" s="196" t="s">
        <v>36</v>
      </c>
      <c r="O177" s="71"/>
      <c r="P177" s="197">
        <f t="shared" si="1"/>
        <v>0</v>
      </c>
      <c r="Q177" s="197">
        <v>4E-05</v>
      </c>
      <c r="R177" s="197">
        <f t="shared" si="2"/>
        <v>4E-05</v>
      </c>
      <c r="S177" s="197">
        <v>0</v>
      </c>
      <c r="T177" s="198">
        <f t="shared" si="3"/>
        <v>0</v>
      </c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R177" s="199" t="s">
        <v>196</v>
      </c>
      <c r="AT177" s="199" t="s">
        <v>135</v>
      </c>
      <c r="AU177" s="199" t="s">
        <v>81</v>
      </c>
      <c r="AY177" s="17" t="s">
        <v>132</v>
      </c>
      <c r="BE177" s="200">
        <f t="shared" si="4"/>
        <v>0</v>
      </c>
      <c r="BF177" s="200">
        <f t="shared" si="5"/>
        <v>0</v>
      </c>
      <c r="BG177" s="200">
        <f t="shared" si="6"/>
        <v>0</v>
      </c>
      <c r="BH177" s="200">
        <f t="shared" si="7"/>
        <v>0</v>
      </c>
      <c r="BI177" s="200">
        <f t="shared" si="8"/>
        <v>0</v>
      </c>
      <c r="BJ177" s="17" t="s">
        <v>79</v>
      </c>
      <c r="BK177" s="200">
        <f t="shared" si="9"/>
        <v>0</v>
      </c>
      <c r="BL177" s="17" t="s">
        <v>196</v>
      </c>
      <c r="BM177" s="199" t="s">
        <v>708</v>
      </c>
    </row>
    <row r="178" spans="1:65" s="2" customFormat="1" ht="16.5" customHeight="1">
      <c r="A178" s="34"/>
      <c r="B178" s="35"/>
      <c r="C178" s="234" t="s">
        <v>237</v>
      </c>
      <c r="D178" s="234" t="s">
        <v>199</v>
      </c>
      <c r="E178" s="235" t="s">
        <v>234</v>
      </c>
      <c r="F178" s="236" t="s">
        <v>235</v>
      </c>
      <c r="G178" s="237" t="s">
        <v>138</v>
      </c>
      <c r="H178" s="238">
        <v>1</v>
      </c>
      <c r="I178" s="239"/>
      <c r="J178" s="240">
        <f t="shared" si="0"/>
        <v>0</v>
      </c>
      <c r="K178" s="241"/>
      <c r="L178" s="242"/>
      <c r="M178" s="243" t="s">
        <v>0</v>
      </c>
      <c r="N178" s="244" t="s">
        <v>36</v>
      </c>
      <c r="O178" s="71"/>
      <c r="P178" s="197">
        <f t="shared" si="1"/>
        <v>0</v>
      </c>
      <c r="Q178" s="197">
        <v>0.00147</v>
      </c>
      <c r="R178" s="197">
        <f t="shared" si="2"/>
        <v>0.00147</v>
      </c>
      <c r="S178" s="197">
        <v>0</v>
      </c>
      <c r="T178" s="198">
        <f t="shared" si="3"/>
        <v>0</v>
      </c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R178" s="199" t="s">
        <v>202</v>
      </c>
      <c r="AT178" s="199" t="s">
        <v>199</v>
      </c>
      <c r="AU178" s="199" t="s">
        <v>81</v>
      </c>
      <c r="AY178" s="17" t="s">
        <v>132</v>
      </c>
      <c r="BE178" s="200">
        <f t="shared" si="4"/>
        <v>0</v>
      </c>
      <c r="BF178" s="200">
        <f t="shared" si="5"/>
        <v>0</v>
      </c>
      <c r="BG178" s="200">
        <f t="shared" si="6"/>
        <v>0</v>
      </c>
      <c r="BH178" s="200">
        <f t="shared" si="7"/>
        <v>0</v>
      </c>
      <c r="BI178" s="200">
        <f t="shared" si="8"/>
        <v>0</v>
      </c>
      <c r="BJ178" s="17" t="s">
        <v>79</v>
      </c>
      <c r="BK178" s="200">
        <f t="shared" si="9"/>
        <v>0</v>
      </c>
      <c r="BL178" s="17" t="s">
        <v>196</v>
      </c>
      <c r="BM178" s="199" t="s">
        <v>709</v>
      </c>
    </row>
    <row r="179" spans="1:65" s="2" customFormat="1" ht="24.2" customHeight="1">
      <c r="A179" s="34"/>
      <c r="B179" s="35"/>
      <c r="C179" s="187" t="s">
        <v>6</v>
      </c>
      <c r="D179" s="187" t="s">
        <v>135</v>
      </c>
      <c r="E179" s="188" t="s">
        <v>238</v>
      </c>
      <c r="F179" s="189" t="s">
        <v>239</v>
      </c>
      <c r="G179" s="190" t="s">
        <v>138</v>
      </c>
      <c r="H179" s="191">
        <v>1</v>
      </c>
      <c r="I179" s="192"/>
      <c r="J179" s="193">
        <f t="shared" si="0"/>
        <v>0</v>
      </c>
      <c r="K179" s="194"/>
      <c r="L179" s="39"/>
      <c r="M179" s="195" t="s">
        <v>0</v>
      </c>
      <c r="N179" s="196" t="s">
        <v>36</v>
      </c>
      <c r="O179" s="71"/>
      <c r="P179" s="197">
        <f t="shared" si="1"/>
        <v>0</v>
      </c>
      <c r="Q179" s="197">
        <v>0.00012</v>
      </c>
      <c r="R179" s="197">
        <f t="shared" si="2"/>
        <v>0.00012</v>
      </c>
      <c r="S179" s="197">
        <v>0</v>
      </c>
      <c r="T179" s="198">
        <f t="shared" si="3"/>
        <v>0</v>
      </c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R179" s="199" t="s">
        <v>196</v>
      </c>
      <c r="AT179" s="199" t="s">
        <v>135</v>
      </c>
      <c r="AU179" s="199" t="s">
        <v>81</v>
      </c>
      <c r="AY179" s="17" t="s">
        <v>132</v>
      </c>
      <c r="BE179" s="200">
        <f t="shared" si="4"/>
        <v>0</v>
      </c>
      <c r="BF179" s="200">
        <f t="shared" si="5"/>
        <v>0</v>
      </c>
      <c r="BG179" s="200">
        <f t="shared" si="6"/>
        <v>0</v>
      </c>
      <c r="BH179" s="200">
        <f t="shared" si="7"/>
        <v>0</v>
      </c>
      <c r="BI179" s="200">
        <f t="shared" si="8"/>
        <v>0</v>
      </c>
      <c r="BJ179" s="17" t="s">
        <v>79</v>
      </c>
      <c r="BK179" s="200">
        <f t="shared" si="9"/>
        <v>0</v>
      </c>
      <c r="BL179" s="17" t="s">
        <v>196</v>
      </c>
      <c r="BM179" s="199" t="s">
        <v>710</v>
      </c>
    </row>
    <row r="180" spans="1:65" s="2" customFormat="1" ht="16.5" customHeight="1">
      <c r="A180" s="34"/>
      <c r="B180" s="35"/>
      <c r="C180" s="234" t="s">
        <v>244</v>
      </c>
      <c r="D180" s="234" t="s">
        <v>199</v>
      </c>
      <c r="E180" s="235" t="s">
        <v>241</v>
      </c>
      <c r="F180" s="236" t="s">
        <v>242</v>
      </c>
      <c r="G180" s="237" t="s">
        <v>138</v>
      </c>
      <c r="H180" s="238">
        <v>1</v>
      </c>
      <c r="I180" s="239"/>
      <c r="J180" s="240">
        <f t="shared" si="0"/>
        <v>0</v>
      </c>
      <c r="K180" s="241"/>
      <c r="L180" s="242"/>
      <c r="M180" s="243" t="s">
        <v>0</v>
      </c>
      <c r="N180" s="244" t="s">
        <v>36</v>
      </c>
      <c r="O180" s="71"/>
      <c r="P180" s="197">
        <f t="shared" si="1"/>
        <v>0</v>
      </c>
      <c r="Q180" s="197">
        <v>0.0018</v>
      </c>
      <c r="R180" s="197">
        <f t="shared" si="2"/>
        <v>0.0018</v>
      </c>
      <c r="S180" s="197">
        <v>0</v>
      </c>
      <c r="T180" s="198">
        <f t="shared" si="3"/>
        <v>0</v>
      </c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R180" s="199" t="s">
        <v>202</v>
      </c>
      <c r="AT180" s="199" t="s">
        <v>199</v>
      </c>
      <c r="AU180" s="199" t="s">
        <v>81</v>
      </c>
      <c r="AY180" s="17" t="s">
        <v>132</v>
      </c>
      <c r="BE180" s="200">
        <f t="shared" si="4"/>
        <v>0</v>
      </c>
      <c r="BF180" s="200">
        <f t="shared" si="5"/>
        <v>0</v>
      </c>
      <c r="BG180" s="200">
        <f t="shared" si="6"/>
        <v>0</v>
      </c>
      <c r="BH180" s="200">
        <f t="shared" si="7"/>
        <v>0</v>
      </c>
      <c r="BI180" s="200">
        <f t="shared" si="8"/>
        <v>0</v>
      </c>
      <c r="BJ180" s="17" t="s">
        <v>79</v>
      </c>
      <c r="BK180" s="200">
        <f t="shared" si="9"/>
        <v>0</v>
      </c>
      <c r="BL180" s="17" t="s">
        <v>196</v>
      </c>
      <c r="BM180" s="199" t="s">
        <v>711</v>
      </c>
    </row>
    <row r="181" spans="1:65" s="2" customFormat="1" ht="16.5" customHeight="1">
      <c r="A181" s="34"/>
      <c r="B181" s="35"/>
      <c r="C181" s="234" t="s">
        <v>249</v>
      </c>
      <c r="D181" s="234" t="s">
        <v>199</v>
      </c>
      <c r="E181" s="235" t="s">
        <v>245</v>
      </c>
      <c r="F181" s="236" t="s">
        <v>246</v>
      </c>
      <c r="G181" s="237" t="s">
        <v>247</v>
      </c>
      <c r="H181" s="238">
        <v>1</v>
      </c>
      <c r="I181" s="239"/>
      <c r="J181" s="240">
        <f t="shared" si="0"/>
        <v>0</v>
      </c>
      <c r="K181" s="241"/>
      <c r="L181" s="242"/>
      <c r="M181" s="243" t="s">
        <v>0</v>
      </c>
      <c r="N181" s="244" t="s">
        <v>36</v>
      </c>
      <c r="O181" s="71"/>
      <c r="P181" s="197">
        <f t="shared" si="1"/>
        <v>0</v>
      </c>
      <c r="Q181" s="197">
        <v>0.00098</v>
      </c>
      <c r="R181" s="197">
        <f t="shared" si="2"/>
        <v>0.00098</v>
      </c>
      <c r="S181" s="197">
        <v>0</v>
      </c>
      <c r="T181" s="198">
        <f t="shared" si="3"/>
        <v>0</v>
      </c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R181" s="199" t="s">
        <v>202</v>
      </c>
      <c r="AT181" s="199" t="s">
        <v>199</v>
      </c>
      <c r="AU181" s="199" t="s">
        <v>81</v>
      </c>
      <c r="AY181" s="17" t="s">
        <v>132</v>
      </c>
      <c r="BE181" s="200">
        <f t="shared" si="4"/>
        <v>0</v>
      </c>
      <c r="BF181" s="200">
        <f t="shared" si="5"/>
        <v>0</v>
      </c>
      <c r="BG181" s="200">
        <f t="shared" si="6"/>
        <v>0</v>
      </c>
      <c r="BH181" s="200">
        <f t="shared" si="7"/>
        <v>0</v>
      </c>
      <c r="BI181" s="200">
        <f t="shared" si="8"/>
        <v>0</v>
      </c>
      <c r="BJ181" s="17" t="s">
        <v>79</v>
      </c>
      <c r="BK181" s="200">
        <f t="shared" si="9"/>
        <v>0</v>
      </c>
      <c r="BL181" s="17" t="s">
        <v>196</v>
      </c>
      <c r="BM181" s="199" t="s">
        <v>712</v>
      </c>
    </row>
    <row r="182" spans="1:65" s="2" customFormat="1" ht="24.2" customHeight="1">
      <c r="A182" s="34"/>
      <c r="B182" s="35"/>
      <c r="C182" s="187" t="s">
        <v>253</v>
      </c>
      <c r="D182" s="187" t="s">
        <v>135</v>
      </c>
      <c r="E182" s="188" t="s">
        <v>250</v>
      </c>
      <c r="F182" s="189" t="s">
        <v>251</v>
      </c>
      <c r="G182" s="190" t="s">
        <v>138</v>
      </c>
      <c r="H182" s="191">
        <v>1</v>
      </c>
      <c r="I182" s="192"/>
      <c r="J182" s="193">
        <f t="shared" si="0"/>
        <v>0</v>
      </c>
      <c r="K182" s="194"/>
      <c r="L182" s="39"/>
      <c r="M182" s="195" t="s">
        <v>0</v>
      </c>
      <c r="N182" s="196" t="s">
        <v>36</v>
      </c>
      <c r="O182" s="71"/>
      <c r="P182" s="197">
        <f t="shared" si="1"/>
        <v>0</v>
      </c>
      <c r="Q182" s="197">
        <v>0.00028</v>
      </c>
      <c r="R182" s="197">
        <f t="shared" si="2"/>
        <v>0.00028</v>
      </c>
      <c r="S182" s="197">
        <v>0</v>
      </c>
      <c r="T182" s="198">
        <f t="shared" si="3"/>
        <v>0</v>
      </c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R182" s="199" t="s">
        <v>196</v>
      </c>
      <c r="AT182" s="199" t="s">
        <v>135</v>
      </c>
      <c r="AU182" s="199" t="s">
        <v>81</v>
      </c>
      <c r="AY182" s="17" t="s">
        <v>132</v>
      </c>
      <c r="BE182" s="200">
        <f t="shared" si="4"/>
        <v>0</v>
      </c>
      <c r="BF182" s="200">
        <f t="shared" si="5"/>
        <v>0</v>
      </c>
      <c r="BG182" s="200">
        <f t="shared" si="6"/>
        <v>0</v>
      </c>
      <c r="BH182" s="200">
        <f t="shared" si="7"/>
        <v>0</v>
      </c>
      <c r="BI182" s="200">
        <f t="shared" si="8"/>
        <v>0</v>
      </c>
      <c r="BJ182" s="17" t="s">
        <v>79</v>
      </c>
      <c r="BK182" s="200">
        <f t="shared" si="9"/>
        <v>0</v>
      </c>
      <c r="BL182" s="17" t="s">
        <v>196</v>
      </c>
      <c r="BM182" s="199" t="s">
        <v>713</v>
      </c>
    </row>
    <row r="183" spans="1:65" s="2" customFormat="1" ht="24.2" customHeight="1">
      <c r="A183" s="34"/>
      <c r="B183" s="35"/>
      <c r="C183" s="234" t="s">
        <v>257</v>
      </c>
      <c r="D183" s="234" t="s">
        <v>199</v>
      </c>
      <c r="E183" s="235" t="s">
        <v>254</v>
      </c>
      <c r="F183" s="236" t="s">
        <v>255</v>
      </c>
      <c r="G183" s="237" t="s">
        <v>138</v>
      </c>
      <c r="H183" s="238">
        <v>1</v>
      </c>
      <c r="I183" s="239"/>
      <c r="J183" s="240">
        <f t="shared" si="0"/>
        <v>0</v>
      </c>
      <c r="K183" s="241"/>
      <c r="L183" s="242"/>
      <c r="M183" s="243" t="s">
        <v>0</v>
      </c>
      <c r="N183" s="244" t="s">
        <v>36</v>
      </c>
      <c r="O183" s="71"/>
      <c r="P183" s="197">
        <f t="shared" si="1"/>
        <v>0</v>
      </c>
      <c r="Q183" s="197">
        <v>0.00026</v>
      </c>
      <c r="R183" s="197">
        <f t="shared" si="2"/>
        <v>0.00026</v>
      </c>
      <c r="S183" s="197">
        <v>0</v>
      </c>
      <c r="T183" s="198">
        <f t="shared" si="3"/>
        <v>0</v>
      </c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R183" s="199" t="s">
        <v>202</v>
      </c>
      <c r="AT183" s="199" t="s">
        <v>199</v>
      </c>
      <c r="AU183" s="199" t="s">
        <v>81</v>
      </c>
      <c r="AY183" s="17" t="s">
        <v>132</v>
      </c>
      <c r="BE183" s="200">
        <f t="shared" si="4"/>
        <v>0</v>
      </c>
      <c r="BF183" s="200">
        <f t="shared" si="5"/>
        <v>0</v>
      </c>
      <c r="BG183" s="200">
        <f t="shared" si="6"/>
        <v>0</v>
      </c>
      <c r="BH183" s="200">
        <f t="shared" si="7"/>
        <v>0</v>
      </c>
      <c r="BI183" s="200">
        <f t="shared" si="8"/>
        <v>0</v>
      </c>
      <c r="BJ183" s="17" t="s">
        <v>79</v>
      </c>
      <c r="BK183" s="200">
        <f t="shared" si="9"/>
        <v>0</v>
      </c>
      <c r="BL183" s="17" t="s">
        <v>196</v>
      </c>
      <c r="BM183" s="199" t="s">
        <v>714</v>
      </c>
    </row>
    <row r="184" spans="1:65" s="2" customFormat="1" ht="24.2" customHeight="1">
      <c r="A184" s="34"/>
      <c r="B184" s="35"/>
      <c r="C184" s="187" t="s">
        <v>261</v>
      </c>
      <c r="D184" s="187" t="s">
        <v>135</v>
      </c>
      <c r="E184" s="188" t="s">
        <v>485</v>
      </c>
      <c r="F184" s="189" t="s">
        <v>486</v>
      </c>
      <c r="G184" s="190" t="s">
        <v>161</v>
      </c>
      <c r="H184" s="191">
        <v>0.009</v>
      </c>
      <c r="I184" s="192"/>
      <c r="J184" s="193">
        <f t="shared" si="0"/>
        <v>0</v>
      </c>
      <c r="K184" s="194"/>
      <c r="L184" s="39"/>
      <c r="M184" s="195" t="s">
        <v>0</v>
      </c>
      <c r="N184" s="196" t="s">
        <v>36</v>
      </c>
      <c r="O184" s="71"/>
      <c r="P184" s="197">
        <f t="shared" si="1"/>
        <v>0</v>
      </c>
      <c r="Q184" s="197">
        <v>0</v>
      </c>
      <c r="R184" s="197">
        <f t="shared" si="2"/>
        <v>0</v>
      </c>
      <c r="S184" s="197">
        <v>0</v>
      </c>
      <c r="T184" s="198">
        <f t="shared" si="3"/>
        <v>0</v>
      </c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R184" s="199" t="s">
        <v>196</v>
      </c>
      <c r="AT184" s="199" t="s">
        <v>135</v>
      </c>
      <c r="AU184" s="199" t="s">
        <v>81</v>
      </c>
      <c r="AY184" s="17" t="s">
        <v>132</v>
      </c>
      <c r="BE184" s="200">
        <f t="shared" si="4"/>
        <v>0</v>
      </c>
      <c r="BF184" s="200">
        <f t="shared" si="5"/>
        <v>0</v>
      </c>
      <c r="BG184" s="200">
        <f t="shared" si="6"/>
        <v>0</v>
      </c>
      <c r="BH184" s="200">
        <f t="shared" si="7"/>
        <v>0</v>
      </c>
      <c r="BI184" s="200">
        <f t="shared" si="8"/>
        <v>0</v>
      </c>
      <c r="BJ184" s="17" t="s">
        <v>79</v>
      </c>
      <c r="BK184" s="200">
        <f t="shared" si="9"/>
        <v>0</v>
      </c>
      <c r="BL184" s="17" t="s">
        <v>196</v>
      </c>
      <c r="BM184" s="199" t="s">
        <v>715</v>
      </c>
    </row>
    <row r="185" spans="1:65" s="2" customFormat="1" ht="24.2" customHeight="1">
      <c r="A185" s="34"/>
      <c r="B185" s="35"/>
      <c r="C185" s="187" t="s">
        <v>265</v>
      </c>
      <c r="D185" s="187" t="s">
        <v>135</v>
      </c>
      <c r="E185" s="188" t="s">
        <v>262</v>
      </c>
      <c r="F185" s="189" t="s">
        <v>263</v>
      </c>
      <c r="G185" s="190" t="s">
        <v>161</v>
      </c>
      <c r="H185" s="191">
        <v>0.009</v>
      </c>
      <c r="I185" s="192"/>
      <c r="J185" s="193">
        <f t="shared" si="0"/>
        <v>0</v>
      </c>
      <c r="K185" s="194"/>
      <c r="L185" s="39"/>
      <c r="M185" s="195" t="s">
        <v>0</v>
      </c>
      <c r="N185" s="196" t="s">
        <v>36</v>
      </c>
      <c r="O185" s="71"/>
      <c r="P185" s="197">
        <f t="shared" si="1"/>
        <v>0</v>
      </c>
      <c r="Q185" s="197">
        <v>0</v>
      </c>
      <c r="R185" s="197">
        <f t="shared" si="2"/>
        <v>0</v>
      </c>
      <c r="S185" s="197">
        <v>0</v>
      </c>
      <c r="T185" s="198">
        <f t="shared" si="3"/>
        <v>0</v>
      </c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R185" s="199" t="s">
        <v>196</v>
      </c>
      <c r="AT185" s="199" t="s">
        <v>135</v>
      </c>
      <c r="AU185" s="199" t="s">
        <v>81</v>
      </c>
      <c r="AY185" s="17" t="s">
        <v>132</v>
      </c>
      <c r="BE185" s="200">
        <f t="shared" si="4"/>
        <v>0</v>
      </c>
      <c r="BF185" s="200">
        <f t="shared" si="5"/>
        <v>0</v>
      </c>
      <c r="BG185" s="200">
        <f t="shared" si="6"/>
        <v>0</v>
      </c>
      <c r="BH185" s="200">
        <f t="shared" si="7"/>
        <v>0</v>
      </c>
      <c r="BI185" s="200">
        <f t="shared" si="8"/>
        <v>0</v>
      </c>
      <c r="BJ185" s="17" t="s">
        <v>79</v>
      </c>
      <c r="BK185" s="200">
        <f t="shared" si="9"/>
        <v>0</v>
      </c>
      <c r="BL185" s="17" t="s">
        <v>196</v>
      </c>
      <c r="BM185" s="199" t="s">
        <v>716</v>
      </c>
    </row>
    <row r="186" spans="1:65" s="2" customFormat="1" ht="24.2" customHeight="1">
      <c r="A186" s="34"/>
      <c r="B186" s="35"/>
      <c r="C186" s="187" t="s">
        <v>271</v>
      </c>
      <c r="D186" s="187" t="s">
        <v>135</v>
      </c>
      <c r="E186" s="188" t="s">
        <v>266</v>
      </c>
      <c r="F186" s="189" t="s">
        <v>267</v>
      </c>
      <c r="G186" s="190" t="s">
        <v>161</v>
      </c>
      <c r="H186" s="191">
        <v>0.009</v>
      </c>
      <c r="I186" s="192"/>
      <c r="J186" s="193">
        <f t="shared" si="0"/>
        <v>0</v>
      </c>
      <c r="K186" s="194"/>
      <c r="L186" s="39"/>
      <c r="M186" s="195" t="s">
        <v>0</v>
      </c>
      <c r="N186" s="196" t="s">
        <v>36</v>
      </c>
      <c r="O186" s="71"/>
      <c r="P186" s="197">
        <f t="shared" si="1"/>
        <v>0</v>
      </c>
      <c r="Q186" s="197">
        <v>0</v>
      </c>
      <c r="R186" s="197">
        <f t="shared" si="2"/>
        <v>0</v>
      </c>
      <c r="S186" s="197">
        <v>0</v>
      </c>
      <c r="T186" s="198">
        <f t="shared" si="3"/>
        <v>0</v>
      </c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R186" s="199" t="s">
        <v>196</v>
      </c>
      <c r="AT186" s="199" t="s">
        <v>135</v>
      </c>
      <c r="AU186" s="199" t="s">
        <v>81</v>
      </c>
      <c r="AY186" s="17" t="s">
        <v>132</v>
      </c>
      <c r="BE186" s="200">
        <f t="shared" si="4"/>
        <v>0</v>
      </c>
      <c r="BF186" s="200">
        <f t="shared" si="5"/>
        <v>0</v>
      </c>
      <c r="BG186" s="200">
        <f t="shared" si="6"/>
        <v>0</v>
      </c>
      <c r="BH186" s="200">
        <f t="shared" si="7"/>
        <v>0</v>
      </c>
      <c r="BI186" s="200">
        <f t="shared" si="8"/>
        <v>0</v>
      </c>
      <c r="BJ186" s="17" t="s">
        <v>79</v>
      </c>
      <c r="BK186" s="200">
        <f t="shared" si="9"/>
        <v>0</v>
      </c>
      <c r="BL186" s="17" t="s">
        <v>196</v>
      </c>
      <c r="BM186" s="199" t="s">
        <v>717</v>
      </c>
    </row>
    <row r="187" spans="2:63" s="12" customFormat="1" ht="22.9" customHeight="1">
      <c r="B187" s="171"/>
      <c r="C187" s="172"/>
      <c r="D187" s="173" t="s">
        <v>70</v>
      </c>
      <c r="E187" s="185" t="s">
        <v>269</v>
      </c>
      <c r="F187" s="185" t="s">
        <v>270</v>
      </c>
      <c r="G187" s="172"/>
      <c r="H187" s="172"/>
      <c r="I187" s="175"/>
      <c r="J187" s="186">
        <f>BK187</f>
        <v>0</v>
      </c>
      <c r="K187" s="172"/>
      <c r="L187" s="177"/>
      <c r="M187" s="178"/>
      <c r="N187" s="179"/>
      <c r="O187" s="179"/>
      <c r="P187" s="180">
        <f>SUM(P188:P194)</f>
        <v>0</v>
      </c>
      <c r="Q187" s="179"/>
      <c r="R187" s="180">
        <f>SUM(R188:R194)</f>
        <v>0.0003</v>
      </c>
      <c r="S187" s="179"/>
      <c r="T187" s="181">
        <f>SUM(T188:T194)</f>
        <v>0.007549999999999999</v>
      </c>
      <c r="AR187" s="182" t="s">
        <v>81</v>
      </c>
      <c r="AT187" s="183" t="s">
        <v>70</v>
      </c>
      <c r="AU187" s="183" t="s">
        <v>79</v>
      </c>
      <c r="AY187" s="182" t="s">
        <v>132</v>
      </c>
      <c r="BK187" s="184">
        <f>SUM(BK188:BK194)</f>
        <v>0</v>
      </c>
    </row>
    <row r="188" spans="1:65" s="2" customFormat="1" ht="21.75" customHeight="1">
      <c r="A188" s="34"/>
      <c r="B188" s="35"/>
      <c r="C188" s="187" t="s">
        <v>275</v>
      </c>
      <c r="D188" s="187" t="s">
        <v>135</v>
      </c>
      <c r="E188" s="188" t="s">
        <v>718</v>
      </c>
      <c r="F188" s="189" t="s">
        <v>719</v>
      </c>
      <c r="G188" s="190" t="s">
        <v>138</v>
      </c>
      <c r="H188" s="191">
        <v>1</v>
      </c>
      <c r="I188" s="192"/>
      <c r="J188" s="193">
        <f>ROUND(I188*H188,2)</f>
        <v>0</v>
      </c>
      <c r="K188" s="194"/>
      <c r="L188" s="39"/>
      <c r="M188" s="195" t="s">
        <v>0</v>
      </c>
      <c r="N188" s="196" t="s">
        <v>36</v>
      </c>
      <c r="O188" s="71"/>
      <c r="P188" s="197">
        <f>O188*H188</f>
        <v>0</v>
      </c>
      <c r="Q188" s="197">
        <v>0</v>
      </c>
      <c r="R188" s="197">
        <f>Q188*H188</f>
        <v>0</v>
      </c>
      <c r="S188" s="197">
        <v>0</v>
      </c>
      <c r="T188" s="198">
        <f>S188*H188</f>
        <v>0</v>
      </c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R188" s="199" t="s">
        <v>196</v>
      </c>
      <c r="AT188" s="199" t="s">
        <v>135</v>
      </c>
      <c r="AU188" s="199" t="s">
        <v>81</v>
      </c>
      <c r="AY188" s="17" t="s">
        <v>132</v>
      </c>
      <c r="BE188" s="200">
        <f>IF(N188="základní",J188,0)</f>
        <v>0</v>
      </c>
      <c r="BF188" s="200">
        <f>IF(N188="snížená",J188,0)</f>
        <v>0</v>
      </c>
      <c r="BG188" s="200">
        <f>IF(N188="zákl. přenesená",J188,0)</f>
        <v>0</v>
      </c>
      <c r="BH188" s="200">
        <f>IF(N188="sníž. přenesená",J188,0)</f>
        <v>0</v>
      </c>
      <c r="BI188" s="200">
        <f>IF(N188="nulová",J188,0)</f>
        <v>0</v>
      </c>
      <c r="BJ188" s="17" t="s">
        <v>79</v>
      </c>
      <c r="BK188" s="200">
        <f>ROUND(I188*H188,2)</f>
        <v>0</v>
      </c>
      <c r="BL188" s="17" t="s">
        <v>196</v>
      </c>
      <c r="BM188" s="199" t="s">
        <v>720</v>
      </c>
    </row>
    <row r="189" spans="1:65" s="2" customFormat="1" ht="21.75" customHeight="1">
      <c r="A189" s="34"/>
      <c r="B189" s="35"/>
      <c r="C189" s="187" t="s">
        <v>279</v>
      </c>
      <c r="D189" s="187" t="s">
        <v>135</v>
      </c>
      <c r="E189" s="188" t="s">
        <v>721</v>
      </c>
      <c r="F189" s="189" t="s">
        <v>722</v>
      </c>
      <c r="G189" s="190" t="s">
        <v>138</v>
      </c>
      <c r="H189" s="191">
        <v>1</v>
      </c>
      <c r="I189" s="192"/>
      <c r="J189" s="193">
        <f>ROUND(I189*H189,2)</f>
        <v>0</v>
      </c>
      <c r="K189" s="194"/>
      <c r="L189" s="39"/>
      <c r="M189" s="195" t="s">
        <v>0</v>
      </c>
      <c r="N189" s="196" t="s">
        <v>36</v>
      </c>
      <c r="O189" s="71"/>
      <c r="P189" s="197">
        <f>O189*H189</f>
        <v>0</v>
      </c>
      <c r="Q189" s="197">
        <v>0</v>
      </c>
      <c r="R189" s="197">
        <f>Q189*H189</f>
        <v>0</v>
      </c>
      <c r="S189" s="197">
        <v>0.0075</v>
      </c>
      <c r="T189" s="198">
        <f>S189*H189</f>
        <v>0.0075</v>
      </c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R189" s="199" t="s">
        <v>196</v>
      </c>
      <c r="AT189" s="199" t="s">
        <v>135</v>
      </c>
      <c r="AU189" s="199" t="s">
        <v>81</v>
      </c>
      <c r="AY189" s="17" t="s">
        <v>132</v>
      </c>
      <c r="BE189" s="200">
        <f>IF(N189="základní",J189,0)</f>
        <v>0</v>
      </c>
      <c r="BF189" s="200">
        <f>IF(N189="snížená",J189,0)</f>
        <v>0</v>
      </c>
      <c r="BG189" s="200">
        <f>IF(N189="zákl. přenesená",J189,0)</f>
        <v>0</v>
      </c>
      <c r="BH189" s="200">
        <f>IF(N189="sníž. přenesená",J189,0)</f>
        <v>0</v>
      </c>
      <c r="BI189" s="200">
        <f>IF(N189="nulová",J189,0)</f>
        <v>0</v>
      </c>
      <c r="BJ189" s="17" t="s">
        <v>79</v>
      </c>
      <c r="BK189" s="200">
        <f>ROUND(I189*H189,2)</f>
        <v>0</v>
      </c>
      <c r="BL189" s="17" t="s">
        <v>196</v>
      </c>
      <c r="BM189" s="199" t="s">
        <v>723</v>
      </c>
    </row>
    <row r="190" spans="1:65" s="2" customFormat="1" ht="16.5" customHeight="1">
      <c r="A190" s="34"/>
      <c r="B190" s="35"/>
      <c r="C190" s="187" t="s">
        <v>285</v>
      </c>
      <c r="D190" s="187" t="s">
        <v>135</v>
      </c>
      <c r="E190" s="188" t="s">
        <v>272</v>
      </c>
      <c r="F190" s="189" t="s">
        <v>273</v>
      </c>
      <c r="G190" s="190" t="s">
        <v>138</v>
      </c>
      <c r="H190" s="191">
        <v>1</v>
      </c>
      <c r="I190" s="192"/>
      <c r="J190" s="193">
        <f>ROUND(I190*H190,2)</f>
        <v>0</v>
      </c>
      <c r="K190" s="194"/>
      <c r="L190" s="39"/>
      <c r="M190" s="195" t="s">
        <v>0</v>
      </c>
      <c r="N190" s="196" t="s">
        <v>36</v>
      </c>
      <c r="O190" s="71"/>
      <c r="P190" s="197">
        <f>O190*H190</f>
        <v>0</v>
      </c>
      <c r="Q190" s="197">
        <v>0</v>
      </c>
      <c r="R190" s="197">
        <f>Q190*H190</f>
        <v>0</v>
      </c>
      <c r="S190" s="197">
        <v>0</v>
      </c>
      <c r="T190" s="198">
        <f>S190*H190</f>
        <v>0</v>
      </c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R190" s="199" t="s">
        <v>196</v>
      </c>
      <c r="AT190" s="199" t="s">
        <v>135</v>
      </c>
      <c r="AU190" s="199" t="s">
        <v>81</v>
      </c>
      <c r="AY190" s="17" t="s">
        <v>132</v>
      </c>
      <c r="BE190" s="200">
        <f>IF(N190="základní",J190,0)</f>
        <v>0</v>
      </c>
      <c r="BF190" s="200">
        <f>IF(N190="snížená",J190,0)</f>
        <v>0</v>
      </c>
      <c r="BG190" s="200">
        <f>IF(N190="zákl. přenesená",J190,0)</f>
        <v>0</v>
      </c>
      <c r="BH190" s="200">
        <f>IF(N190="sníž. přenesená",J190,0)</f>
        <v>0</v>
      </c>
      <c r="BI190" s="200">
        <f>IF(N190="nulová",J190,0)</f>
        <v>0</v>
      </c>
      <c r="BJ190" s="17" t="s">
        <v>79</v>
      </c>
      <c r="BK190" s="200">
        <f>ROUND(I190*H190,2)</f>
        <v>0</v>
      </c>
      <c r="BL190" s="17" t="s">
        <v>196</v>
      </c>
      <c r="BM190" s="199" t="s">
        <v>724</v>
      </c>
    </row>
    <row r="191" spans="2:51" s="13" customFormat="1" ht="11.25">
      <c r="B191" s="201"/>
      <c r="C191" s="202"/>
      <c r="D191" s="203" t="s">
        <v>147</v>
      </c>
      <c r="E191" s="204" t="s">
        <v>0</v>
      </c>
      <c r="F191" s="205" t="s">
        <v>151</v>
      </c>
      <c r="G191" s="202"/>
      <c r="H191" s="204" t="s">
        <v>0</v>
      </c>
      <c r="I191" s="206"/>
      <c r="J191" s="202"/>
      <c r="K191" s="202"/>
      <c r="L191" s="207"/>
      <c r="M191" s="208"/>
      <c r="N191" s="209"/>
      <c r="O191" s="209"/>
      <c r="P191" s="209"/>
      <c r="Q191" s="209"/>
      <c r="R191" s="209"/>
      <c r="S191" s="209"/>
      <c r="T191" s="210"/>
      <c r="AT191" s="211" t="s">
        <v>147</v>
      </c>
      <c r="AU191" s="211" t="s">
        <v>81</v>
      </c>
      <c r="AV191" s="13" t="s">
        <v>79</v>
      </c>
      <c r="AW191" s="13" t="s">
        <v>29</v>
      </c>
      <c r="AX191" s="13" t="s">
        <v>71</v>
      </c>
      <c r="AY191" s="211" t="s">
        <v>132</v>
      </c>
    </row>
    <row r="192" spans="2:51" s="14" customFormat="1" ht="11.25">
      <c r="B192" s="212"/>
      <c r="C192" s="213"/>
      <c r="D192" s="203" t="s">
        <v>147</v>
      </c>
      <c r="E192" s="214" t="s">
        <v>0</v>
      </c>
      <c r="F192" s="215" t="s">
        <v>79</v>
      </c>
      <c r="G192" s="213"/>
      <c r="H192" s="216">
        <v>1</v>
      </c>
      <c r="I192" s="217"/>
      <c r="J192" s="213"/>
      <c r="K192" s="213"/>
      <c r="L192" s="218"/>
      <c r="M192" s="219"/>
      <c r="N192" s="220"/>
      <c r="O192" s="220"/>
      <c r="P192" s="220"/>
      <c r="Q192" s="220"/>
      <c r="R192" s="220"/>
      <c r="S192" s="220"/>
      <c r="T192" s="221"/>
      <c r="AT192" s="222" t="s">
        <v>147</v>
      </c>
      <c r="AU192" s="222" t="s">
        <v>81</v>
      </c>
      <c r="AV192" s="14" t="s">
        <v>81</v>
      </c>
      <c r="AW192" s="14" t="s">
        <v>29</v>
      </c>
      <c r="AX192" s="14" t="s">
        <v>79</v>
      </c>
      <c r="AY192" s="222" t="s">
        <v>132</v>
      </c>
    </row>
    <row r="193" spans="1:65" s="2" customFormat="1" ht="16.5" customHeight="1">
      <c r="A193" s="34"/>
      <c r="B193" s="35"/>
      <c r="C193" s="234" t="s">
        <v>202</v>
      </c>
      <c r="D193" s="234" t="s">
        <v>199</v>
      </c>
      <c r="E193" s="235" t="s">
        <v>276</v>
      </c>
      <c r="F193" s="236" t="s">
        <v>277</v>
      </c>
      <c r="G193" s="237" t="s">
        <v>138</v>
      </c>
      <c r="H193" s="238">
        <v>1</v>
      </c>
      <c r="I193" s="239"/>
      <c r="J193" s="240">
        <f>ROUND(I193*H193,2)</f>
        <v>0</v>
      </c>
      <c r="K193" s="241"/>
      <c r="L193" s="242"/>
      <c r="M193" s="243" t="s">
        <v>0</v>
      </c>
      <c r="N193" s="244" t="s">
        <v>36</v>
      </c>
      <c r="O193" s="71"/>
      <c r="P193" s="197">
        <f>O193*H193</f>
        <v>0</v>
      </c>
      <c r="Q193" s="197">
        <v>0.0003</v>
      </c>
      <c r="R193" s="197">
        <f>Q193*H193</f>
        <v>0.0003</v>
      </c>
      <c r="S193" s="197">
        <v>0</v>
      </c>
      <c r="T193" s="198">
        <f>S193*H193</f>
        <v>0</v>
      </c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R193" s="199" t="s">
        <v>202</v>
      </c>
      <c r="AT193" s="199" t="s">
        <v>199</v>
      </c>
      <c r="AU193" s="199" t="s">
        <v>81</v>
      </c>
      <c r="AY193" s="17" t="s">
        <v>132</v>
      </c>
      <c r="BE193" s="200">
        <f>IF(N193="základní",J193,0)</f>
        <v>0</v>
      </c>
      <c r="BF193" s="200">
        <f>IF(N193="snížená",J193,0)</f>
        <v>0</v>
      </c>
      <c r="BG193" s="200">
        <f>IF(N193="zákl. přenesená",J193,0)</f>
        <v>0</v>
      </c>
      <c r="BH193" s="200">
        <f>IF(N193="sníž. přenesená",J193,0)</f>
        <v>0</v>
      </c>
      <c r="BI193" s="200">
        <f>IF(N193="nulová",J193,0)</f>
        <v>0</v>
      </c>
      <c r="BJ193" s="17" t="s">
        <v>79</v>
      </c>
      <c r="BK193" s="200">
        <f>ROUND(I193*H193,2)</f>
        <v>0</v>
      </c>
      <c r="BL193" s="17" t="s">
        <v>196</v>
      </c>
      <c r="BM193" s="199" t="s">
        <v>725</v>
      </c>
    </row>
    <row r="194" spans="1:65" s="2" customFormat="1" ht="21.75" customHeight="1">
      <c r="A194" s="34"/>
      <c r="B194" s="35"/>
      <c r="C194" s="187" t="s">
        <v>292</v>
      </c>
      <c r="D194" s="187" t="s">
        <v>135</v>
      </c>
      <c r="E194" s="188" t="s">
        <v>280</v>
      </c>
      <c r="F194" s="189" t="s">
        <v>281</v>
      </c>
      <c r="G194" s="190" t="s">
        <v>138</v>
      </c>
      <c r="H194" s="191">
        <v>1</v>
      </c>
      <c r="I194" s="192"/>
      <c r="J194" s="193">
        <f>ROUND(I194*H194,2)</f>
        <v>0</v>
      </c>
      <c r="K194" s="194"/>
      <c r="L194" s="39"/>
      <c r="M194" s="195" t="s">
        <v>0</v>
      </c>
      <c r="N194" s="196" t="s">
        <v>36</v>
      </c>
      <c r="O194" s="71"/>
      <c r="P194" s="197">
        <f>O194*H194</f>
        <v>0</v>
      </c>
      <c r="Q194" s="197">
        <v>0</v>
      </c>
      <c r="R194" s="197">
        <f>Q194*H194</f>
        <v>0</v>
      </c>
      <c r="S194" s="197">
        <v>5E-05</v>
      </c>
      <c r="T194" s="198">
        <f>S194*H194</f>
        <v>5E-05</v>
      </c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R194" s="199" t="s">
        <v>196</v>
      </c>
      <c r="AT194" s="199" t="s">
        <v>135</v>
      </c>
      <c r="AU194" s="199" t="s">
        <v>81</v>
      </c>
      <c r="AY194" s="17" t="s">
        <v>132</v>
      </c>
      <c r="BE194" s="200">
        <f>IF(N194="základní",J194,0)</f>
        <v>0</v>
      </c>
      <c r="BF194" s="200">
        <f>IF(N194="snížená",J194,0)</f>
        <v>0</v>
      </c>
      <c r="BG194" s="200">
        <f>IF(N194="zákl. přenesená",J194,0)</f>
        <v>0</v>
      </c>
      <c r="BH194" s="200">
        <f>IF(N194="sníž. přenesená",J194,0)</f>
        <v>0</v>
      </c>
      <c r="BI194" s="200">
        <f>IF(N194="nulová",J194,0)</f>
        <v>0</v>
      </c>
      <c r="BJ194" s="17" t="s">
        <v>79</v>
      </c>
      <c r="BK194" s="200">
        <f>ROUND(I194*H194,2)</f>
        <v>0</v>
      </c>
      <c r="BL194" s="17" t="s">
        <v>196</v>
      </c>
      <c r="BM194" s="199" t="s">
        <v>726</v>
      </c>
    </row>
    <row r="195" spans="2:63" s="12" customFormat="1" ht="22.9" customHeight="1">
      <c r="B195" s="171"/>
      <c r="C195" s="172"/>
      <c r="D195" s="173" t="s">
        <v>70</v>
      </c>
      <c r="E195" s="185" t="s">
        <v>283</v>
      </c>
      <c r="F195" s="185" t="s">
        <v>284</v>
      </c>
      <c r="G195" s="172"/>
      <c r="H195" s="172"/>
      <c r="I195" s="175"/>
      <c r="J195" s="186">
        <f>BK195</f>
        <v>0</v>
      </c>
      <c r="K195" s="172"/>
      <c r="L195" s="177"/>
      <c r="M195" s="178"/>
      <c r="N195" s="179"/>
      <c r="O195" s="179"/>
      <c r="P195" s="180">
        <f>SUM(P196:P212)</f>
        <v>0</v>
      </c>
      <c r="Q195" s="179"/>
      <c r="R195" s="180">
        <f>SUM(R196:R212)</f>
        <v>1.2071499999999997</v>
      </c>
      <c r="S195" s="179"/>
      <c r="T195" s="181">
        <f>SUM(T196:T212)</f>
        <v>0.476592</v>
      </c>
      <c r="AR195" s="182" t="s">
        <v>81</v>
      </c>
      <c r="AT195" s="183" t="s">
        <v>70</v>
      </c>
      <c r="AU195" s="183" t="s">
        <v>79</v>
      </c>
      <c r="AY195" s="182" t="s">
        <v>132</v>
      </c>
      <c r="BK195" s="184">
        <f>SUM(BK196:BK212)</f>
        <v>0</v>
      </c>
    </row>
    <row r="196" spans="1:65" s="2" customFormat="1" ht="24.2" customHeight="1">
      <c r="A196" s="34"/>
      <c r="B196" s="35"/>
      <c r="C196" s="187" t="s">
        <v>296</v>
      </c>
      <c r="D196" s="187" t="s">
        <v>135</v>
      </c>
      <c r="E196" s="188" t="s">
        <v>727</v>
      </c>
      <c r="F196" s="189" t="s">
        <v>728</v>
      </c>
      <c r="G196" s="190" t="s">
        <v>138</v>
      </c>
      <c r="H196" s="191">
        <v>12.608</v>
      </c>
      <c r="I196" s="192"/>
      <c r="J196" s="193">
        <f>ROUND(I196*H196,2)</f>
        <v>0</v>
      </c>
      <c r="K196" s="194"/>
      <c r="L196" s="39"/>
      <c r="M196" s="195" t="s">
        <v>0</v>
      </c>
      <c r="N196" s="196" t="s">
        <v>36</v>
      </c>
      <c r="O196" s="71"/>
      <c r="P196" s="197">
        <f>O196*H196</f>
        <v>0</v>
      </c>
      <c r="Q196" s="197">
        <v>0</v>
      </c>
      <c r="R196" s="197">
        <f>Q196*H196</f>
        <v>0</v>
      </c>
      <c r="S196" s="197">
        <v>0.024</v>
      </c>
      <c r="T196" s="198">
        <f>S196*H196</f>
        <v>0.302592</v>
      </c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R196" s="199" t="s">
        <v>196</v>
      </c>
      <c r="AT196" s="199" t="s">
        <v>135</v>
      </c>
      <c r="AU196" s="199" t="s">
        <v>81</v>
      </c>
      <c r="AY196" s="17" t="s">
        <v>132</v>
      </c>
      <c r="BE196" s="200">
        <f>IF(N196="základní",J196,0)</f>
        <v>0</v>
      </c>
      <c r="BF196" s="200">
        <f>IF(N196="snížená",J196,0)</f>
        <v>0</v>
      </c>
      <c r="BG196" s="200">
        <f>IF(N196="zákl. přenesená",J196,0)</f>
        <v>0</v>
      </c>
      <c r="BH196" s="200">
        <f>IF(N196="sníž. přenesená",J196,0)</f>
        <v>0</v>
      </c>
      <c r="BI196" s="200">
        <f>IF(N196="nulová",J196,0)</f>
        <v>0</v>
      </c>
      <c r="BJ196" s="17" t="s">
        <v>79</v>
      </c>
      <c r="BK196" s="200">
        <f>ROUND(I196*H196,2)</f>
        <v>0</v>
      </c>
      <c r="BL196" s="17" t="s">
        <v>196</v>
      </c>
      <c r="BM196" s="199" t="s">
        <v>729</v>
      </c>
    </row>
    <row r="197" spans="2:51" s="14" customFormat="1" ht="11.25">
      <c r="B197" s="212"/>
      <c r="C197" s="213"/>
      <c r="D197" s="203" t="s">
        <v>147</v>
      </c>
      <c r="E197" s="214" t="s">
        <v>0</v>
      </c>
      <c r="F197" s="215" t="s">
        <v>730</v>
      </c>
      <c r="G197" s="213"/>
      <c r="H197" s="216">
        <v>12.608</v>
      </c>
      <c r="I197" s="217"/>
      <c r="J197" s="213"/>
      <c r="K197" s="213"/>
      <c r="L197" s="218"/>
      <c r="M197" s="219"/>
      <c r="N197" s="220"/>
      <c r="O197" s="220"/>
      <c r="P197" s="220"/>
      <c r="Q197" s="220"/>
      <c r="R197" s="220"/>
      <c r="S197" s="220"/>
      <c r="T197" s="221"/>
      <c r="AT197" s="222" t="s">
        <v>147</v>
      </c>
      <c r="AU197" s="222" t="s">
        <v>81</v>
      </c>
      <c r="AV197" s="14" t="s">
        <v>81</v>
      </c>
      <c r="AW197" s="14" t="s">
        <v>29</v>
      </c>
      <c r="AX197" s="14" t="s">
        <v>79</v>
      </c>
      <c r="AY197" s="222" t="s">
        <v>132</v>
      </c>
    </row>
    <row r="198" spans="1:65" s="2" customFormat="1" ht="24.2" customHeight="1">
      <c r="A198" s="34"/>
      <c r="B198" s="35"/>
      <c r="C198" s="187" t="s">
        <v>300</v>
      </c>
      <c r="D198" s="187" t="s">
        <v>135</v>
      </c>
      <c r="E198" s="188" t="s">
        <v>286</v>
      </c>
      <c r="F198" s="189" t="s">
        <v>731</v>
      </c>
      <c r="G198" s="190" t="s">
        <v>138</v>
      </c>
      <c r="H198" s="191">
        <v>3</v>
      </c>
      <c r="I198" s="192"/>
      <c r="J198" s="193">
        <f aca="true" t="shared" si="10" ref="J198:J212">ROUND(I198*H198,2)</f>
        <v>0</v>
      </c>
      <c r="K198" s="194"/>
      <c r="L198" s="39"/>
      <c r="M198" s="195" t="s">
        <v>0</v>
      </c>
      <c r="N198" s="196" t="s">
        <v>36</v>
      </c>
      <c r="O198" s="71"/>
      <c r="P198" s="197">
        <f aca="true" t="shared" si="11" ref="P198:P212">O198*H198</f>
        <v>0</v>
      </c>
      <c r="Q198" s="197">
        <v>0.3</v>
      </c>
      <c r="R198" s="197">
        <f aca="true" t="shared" si="12" ref="R198:R212">Q198*H198</f>
        <v>0.8999999999999999</v>
      </c>
      <c r="S198" s="197">
        <v>0</v>
      </c>
      <c r="T198" s="198">
        <f aca="true" t="shared" si="13" ref="T198:T212">S198*H198</f>
        <v>0</v>
      </c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R198" s="199" t="s">
        <v>196</v>
      </c>
      <c r="AT198" s="199" t="s">
        <v>135</v>
      </c>
      <c r="AU198" s="199" t="s">
        <v>81</v>
      </c>
      <c r="AY198" s="17" t="s">
        <v>132</v>
      </c>
      <c r="BE198" s="200">
        <f aca="true" t="shared" si="14" ref="BE198:BE212">IF(N198="základní",J198,0)</f>
        <v>0</v>
      </c>
      <c r="BF198" s="200">
        <f aca="true" t="shared" si="15" ref="BF198:BF212">IF(N198="snížená",J198,0)</f>
        <v>0</v>
      </c>
      <c r="BG198" s="200">
        <f aca="true" t="shared" si="16" ref="BG198:BG212">IF(N198="zákl. přenesená",J198,0)</f>
        <v>0</v>
      </c>
      <c r="BH198" s="200">
        <f aca="true" t="shared" si="17" ref="BH198:BH212">IF(N198="sníž. přenesená",J198,0)</f>
        <v>0</v>
      </c>
      <c r="BI198" s="200">
        <f aca="true" t="shared" si="18" ref="BI198:BI212">IF(N198="nulová",J198,0)</f>
        <v>0</v>
      </c>
      <c r="BJ198" s="17" t="s">
        <v>79</v>
      </c>
      <c r="BK198" s="200">
        <f aca="true" t="shared" si="19" ref="BK198:BK212">ROUND(I198*H198,2)</f>
        <v>0</v>
      </c>
      <c r="BL198" s="17" t="s">
        <v>196</v>
      </c>
      <c r="BM198" s="199" t="s">
        <v>732</v>
      </c>
    </row>
    <row r="199" spans="1:65" s="2" customFormat="1" ht="21.75" customHeight="1">
      <c r="A199" s="34"/>
      <c r="B199" s="35"/>
      <c r="C199" s="234" t="s">
        <v>304</v>
      </c>
      <c r="D199" s="234" t="s">
        <v>199</v>
      </c>
      <c r="E199" s="235" t="s">
        <v>289</v>
      </c>
      <c r="F199" s="236" t="s">
        <v>290</v>
      </c>
      <c r="G199" s="237" t="s">
        <v>138</v>
      </c>
      <c r="H199" s="238">
        <v>3</v>
      </c>
      <c r="I199" s="239"/>
      <c r="J199" s="240">
        <f t="shared" si="10"/>
        <v>0</v>
      </c>
      <c r="K199" s="241"/>
      <c r="L199" s="242"/>
      <c r="M199" s="243" t="s">
        <v>0</v>
      </c>
      <c r="N199" s="244" t="s">
        <v>36</v>
      </c>
      <c r="O199" s="71"/>
      <c r="P199" s="197">
        <f t="shared" si="11"/>
        <v>0</v>
      </c>
      <c r="Q199" s="197">
        <v>0.0151</v>
      </c>
      <c r="R199" s="197">
        <f t="shared" si="12"/>
        <v>0.0453</v>
      </c>
      <c r="S199" s="197">
        <v>0</v>
      </c>
      <c r="T199" s="198">
        <f t="shared" si="13"/>
        <v>0</v>
      </c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R199" s="199" t="s">
        <v>202</v>
      </c>
      <c r="AT199" s="199" t="s">
        <v>199</v>
      </c>
      <c r="AU199" s="199" t="s">
        <v>81</v>
      </c>
      <c r="AY199" s="17" t="s">
        <v>132</v>
      </c>
      <c r="BE199" s="200">
        <f t="shared" si="14"/>
        <v>0</v>
      </c>
      <c r="BF199" s="200">
        <f t="shared" si="15"/>
        <v>0</v>
      </c>
      <c r="BG199" s="200">
        <f t="shared" si="16"/>
        <v>0</v>
      </c>
      <c r="BH199" s="200">
        <f t="shared" si="17"/>
        <v>0</v>
      </c>
      <c r="BI199" s="200">
        <f t="shared" si="18"/>
        <v>0</v>
      </c>
      <c r="BJ199" s="17" t="s">
        <v>79</v>
      </c>
      <c r="BK199" s="200">
        <f t="shared" si="19"/>
        <v>0</v>
      </c>
      <c r="BL199" s="17" t="s">
        <v>196</v>
      </c>
      <c r="BM199" s="199" t="s">
        <v>733</v>
      </c>
    </row>
    <row r="200" spans="1:65" s="2" customFormat="1" ht="24.2" customHeight="1">
      <c r="A200" s="34"/>
      <c r="B200" s="35"/>
      <c r="C200" s="187" t="s">
        <v>308</v>
      </c>
      <c r="D200" s="187" t="s">
        <v>135</v>
      </c>
      <c r="E200" s="188" t="s">
        <v>321</v>
      </c>
      <c r="F200" s="189" t="s">
        <v>322</v>
      </c>
      <c r="G200" s="190" t="s">
        <v>138</v>
      </c>
      <c r="H200" s="191">
        <v>1</v>
      </c>
      <c r="I200" s="192"/>
      <c r="J200" s="193">
        <f t="shared" si="10"/>
        <v>0</v>
      </c>
      <c r="K200" s="194"/>
      <c r="L200" s="39"/>
      <c r="M200" s="195" t="s">
        <v>0</v>
      </c>
      <c r="N200" s="196" t="s">
        <v>36</v>
      </c>
      <c r="O200" s="71"/>
      <c r="P200" s="197">
        <f t="shared" si="11"/>
        <v>0</v>
      </c>
      <c r="Q200" s="197">
        <v>0.1</v>
      </c>
      <c r="R200" s="197">
        <f t="shared" si="12"/>
        <v>0.1</v>
      </c>
      <c r="S200" s="197">
        <v>0</v>
      </c>
      <c r="T200" s="198">
        <f t="shared" si="13"/>
        <v>0</v>
      </c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R200" s="199" t="s">
        <v>196</v>
      </c>
      <c r="AT200" s="199" t="s">
        <v>135</v>
      </c>
      <c r="AU200" s="199" t="s">
        <v>81</v>
      </c>
      <c r="AY200" s="17" t="s">
        <v>132</v>
      </c>
      <c r="BE200" s="200">
        <f t="shared" si="14"/>
        <v>0</v>
      </c>
      <c r="BF200" s="200">
        <f t="shared" si="15"/>
        <v>0</v>
      </c>
      <c r="BG200" s="200">
        <f t="shared" si="16"/>
        <v>0</v>
      </c>
      <c r="BH200" s="200">
        <f t="shared" si="17"/>
        <v>0</v>
      </c>
      <c r="BI200" s="200">
        <f t="shared" si="18"/>
        <v>0</v>
      </c>
      <c r="BJ200" s="17" t="s">
        <v>79</v>
      </c>
      <c r="BK200" s="200">
        <f t="shared" si="19"/>
        <v>0</v>
      </c>
      <c r="BL200" s="17" t="s">
        <v>196</v>
      </c>
      <c r="BM200" s="199" t="s">
        <v>734</v>
      </c>
    </row>
    <row r="201" spans="1:65" s="2" customFormat="1" ht="16.5" customHeight="1">
      <c r="A201" s="34"/>
      <c r="B201" s="35"/>
      <c r="C201" s="234" t="s">
        <v>312</v>
      </c>
      <c r="D201" s="234" t="s">
        <v>199</v>
      </c>
      <c r="E201" s="235" t="s">
        <v>325</v>
      </c>
      <c r="F201" s="236" t="s">
        <v>326</v>
      </c>
      <c r="G201" s="237" t="s">
        <v>138</v>
      </c>
      <c r="H201" s="238">
        <v>1</v>
      </c>
      <c r="I201" s="239"/>
      <c r="J201" s="240">
        <f t="shared" si="10"/>
        <v>0</v>
      </c>
      <c r="K201" s="241"/>
      <c r="L201" s="242"/>
      <c r="M201" s="243" t="s">
        <v>0</v>
      </c>
      <c r="N201" s="244" t="s">
        <v>36</v>
      </c>
      <c r="O201" s="71"/>
      <c r="P201" s="197">
        <f t="shared" si="11"/>
        <v>0</v>
      </c>
      <c r="Q201" s="197">
        <v>0</v>
      </c>
      <c r="R201" s="197">
        <f t="shared" si="12"/>
        <v>0</v>
      </c>
      <c r="S201" s="197">
        <v>0</v>
      </c>
      <c r="T201" s="198">
        <f t="shared" si="13"/>
        <v>0</v>
      </c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R201" s="199" t="s">
        <v>202</v>
      </c>
      <c r="AT201" s="199" t="s">
        <v>199</v>
      </c>
      <c r="AU201" s="199" t="s">
        <v>81</v>
      </c>
      <c r="AY201" s="17" t="s">
        <v>132</v>
      </c>
      <c r="BE201" s="200">
        <f t="shared" si="14"/>
        <v>0</v>
      </c>
      <c r="BF201" s="200">
        <f t="shared" si="15"/>
        <v>0</v>
      </c>
      <c r="BG201" s="200">
        <f t="shared" si="16"/>
        <v>0</v>
      </c>
      <c r="BH201" s="200">
        <f t="shared" si="17"/>
        <v>0</v>
      </c>
      <c r="BI201" s="200">
        <f t="shared" si="18"/>
        <v>0</v>
      </c>
      <c r="BJ201" s="17" t="s">
        <v>79</v>
      </c>
      <c r="BK201" s="200">
        <f t="shared" si="19"/>
        <v>0</v>
      </c>
      <c r="BL201" s="17" t="s">
        <v>196</v>
      </c>
      <c r="BM201" s="199" t="s">
        <v>735</v>
      </c>
    </row>
    <row r="202" spans="1:65" s="2" customFormat="1" ht="24.2" customHeight="1">
      <c r="A202" s="34"/>
      <c r="B202" s="35"/>
      <c r="C202" s="187" t="s">
        <v>316</v>
      </c>
      <c r="D202" s="187" t="s">
        <v>135</v>
      </c>
      <c r="E202" s="188" t="s">
        <v>293</v>
      </c>
      <c r="F202" s="189" t="s">
        <v>294</v>
      </c>
      <c r="G202" s="190" t="s">
        <v>138</v>
      </c>
      <c r="H202" s="191">
        <v>4</v>
      </c>
      <c r="I202" s="192"/>
      <c r="J202" s="193">
        <f t="shared" si="10"/>
        <v>0</v>
      </c>
      <c r="K202" s="194"/>
      <c r="L202" s="39"/>
      <c r="M202" s="195" t="s">
        <v>0</v>
      </c>
      <c r="N202" s="196" t="s">
        <v>36</v>
      </c>
      <c r="O202" s="71"/>
      <c r="P202" s="197">
        <f t="shared" si="11"/>
        <v>0</v>
      </c>
      <c r="Q202" s="197">
        <v>0</v>
      </c>
      <c r="R202" s="197">
        <f t="shared" si="12"/>
        <v>0</v>
      </c>
      <c r="S202" s="197">
        <v>0</v>
      </c>
      <c r="T202" s="198">
        <f t="shared" si="13"/>
        <v>0</v>
      </c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R202" s="199" t="s">
        <v>196</v>
      </c>
      <c r="AT202" s="199" t="s">
        <v>135</v>
      </c>
      <c r="AU202" s="199" t="s">
        <v>81</v>
      </c>
      <c r="AY202" s="17" t="s">
        <v>132</v>
      </c>
      <c r="BE202" s="200">
        <f t="shared" si="14"/>
        <v>0</v>
      </c>
      <c r="BF202" s="200">
        <f t="shared" si="15"/>
        <v>0</v>
      </c>
      <c r="BG202" s="200">
        <f t="shared" si="16"/>
        <v>0</v>
      </c>
      <c r="BH202" s="200">
        <f t="shared" si="17"/>
        <v>0</v>
      </c>
      <c r="BI202" s="200">
        <f t="shared" si="18"/>
        <v>0</v>
      </c>
      <c r="BJ202" s="17" t="s">
        <v>79</v>
      </c>
      <c r="BK202" s="200">
        <f t="shared" si="19"/>
        <v>0</v>
      </c>
      <c r="BL202" s="17" t="s">
        <v>196</v>
      </c>
      <c r="BM202" s="199" t="s">
        <v>736</v>
      </c>
    </row>
    <row r="203" spans="1:65" s="2" customFormat="1" ht="24.2" customHeight="1">
      <c r="A203" s="34"/>
      <c r="B203" s="35"/>
      <c r="C203" s="234" t="s">
        <v>320</v>
      </c>
      <c r="D203" s="234" t="s">
        <v>199</v>
      </c>
      <c r="E203" s="235" t="s">
        <v>297</v>
      </c>
      <c r="F203" s="236" t="s">
        <v>298</v>
      </c>
      <c r="G203" s="237" t="s">
        <v>138</v>
      </c>
      <c r="H203" s="238">
        <v>1</v>
      </c>
      <c r="I203" s="239"/>
      <c r="J203" s="240">
        <f t="shared" si="10"/>
        <v>0</v>
      </c>
      <c r="K203" s="241"/>
      <c r="L203" s="242"/>
      <c r="M203" s="243" t="s">
        <v>0</v>
      </c>
      <c r="N203" s="244" t="s">
        <v>36</v>
      </c>
      <c r="O203" s="71"/>
      <c r="P203" s="197">
        <f t="shared" si="11"/>
        <v>0</v>
      </c>
      <c r="Q203" s="197">
        <v>0.02554</v>
      </c>
      <c r="R203" s="197">
        <f t="shared" si="12"/>
        <v>0.02554</v>
      </c>
      <c r="S203" s="197">
        <v>0</v>
      </c>
      <c r="T203" s="198">
        <f t="shared" si="13"/>
        <v>0</v>
      </c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R203" s="199" t="s">
        <v>202</v>
      </c>
      <c r="AT203" s="199" t="s">
        <v>199</v>
      </c>
      <c r="AU203" s="199" t="s">
        <v>81</v>
      </c>
      <c r="AY203" s="17" t="s">
        <v>132</v>
      </c>
      <c r="BE203" s="200">
        <f t="shared" si="14"/>
        <v>0</v>
      </c>
      <c r="BF203" s="200">
        <f t="shared" si="15"/>
        <v>0</v>
      </c>
      <c r="BG203" s="200">
        <f t="shared" si="16"/>
        <v>0</v>
      </c>
      <c r="BH203" s="200">
        <f t="shared" si="17"/>
        <v>0</v>
      </c>
      <c r="BI203" s="200">
        <f t="shared" si="18"/>
        <v>0</v>
      </c>
      <c r="BJ203" s="17" t="s">
        <v>79</v>
      </c>
      <c r="BK203" s="200">
        <f t="shared" si="19"/>
        <v>0</v>
      </c>
      <c r="BL203" s="17" t="s">
        <v>196</v>
      </c>
      <c r="BM203" s="199" t="s">
        <v>737</v>
      </c>
    </row>
    <row r="204" spans="1:65" s="2" customFormat="1" ht="21.75" customHeight="1">
      <c r="A204" s="34"/>
      <c r="B204" s="35"/>
      <c r="C204" s="234" t="s">
        <v>324</v>
      </c>
      <c r="D204" s="234" t="s">
        <v>199</v>
      </c>
      <c r="E204" s="235" t="s">
        <v>301</v>
      </c>
      <c r="F204" s="236" t="s">
        <v>302</v>
      </c>
      <c r="G204" s="237" t="s">
        <v>138</v>
      </c>
      <c r="H204" s="238">
        <v>3</v>
      </c>
      <c r="I204" s="239"/>
      <c r="J204" s="240">
        <f t="shared" si="10"/>
        <v>0</v>
      </c>
      <c r="K204" s="241"/>
      <c r="L204" s="242"/>
      <c r="M204" s="243" t="s">
        <v>0</v>
      </c>
      <c r="N204" s="244" t="s">
        <v>36</v>
      </c>
      <c r="O204" s="71"/>
      <c r="P204" s="197">
        <f t="shared" si="11"/>
        <v>0</v>
      </c>
      <c r="Q204" s="197">
        <v>0.02111</v>
      </c>
      <c r="R204" s="197">
        <f t="shared" si="12"/>
        <v>0.06333</v>
      </c>
      <c r="S204" s="197">
        <v>0</v>
      </c>
      <c r="T204" s="198">
        <f t="shared" si="13"/>
        <v>0</v>
      </c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R204" s="199" t="s">
        <v>202</v>
      </c>
      <c r="AT204" s="199" t="s">
        <v>199</v>
      </c>
      <c r="AU204" s="199" t="s">
        <v>81</v>
      </c>
      <c r="AY204" s="17" t="s">
        <v>132</v>
      </c>
      <c r="BE204" s="200">
        <f t="shared" si="14"/>
        <v>0</v>
      </c>
      <c r="BF204" s="200">
        <f t="shared" si="15"/>
        <v>0</v>
      </c>
      <c r="BG204" s="200">
        <f t="shared" si="16"/>
        <v>0</v>
      </c>
      <c r="BH204" s="200">
        <f t="shared" si="17"/>
        <v>0</v>
      </c>
      <c r="BI204" s="200">
        <f t="shared" si="18"/>
        <v>0</v>
      </c>
      <c r="BJ204" s="17" t="s">
        <v>79</v>
      </c>
      <c r="BK204" s="200">
        <f t="shared" si="19"/>
        <v>0</v>
      </c>
      <c r="BL204" s="17" t="s">
        <v>196</v>
      </c>
      <c r="BM204" s="199" t="s">
        <v>738</v>
      </c>
    </row>
    <row r="205" spans="1:65" s="2" customFormat="1" ht="24.2" customHeight="1">
      <c r="A205" s="34"/>
      <c r="B205" s="35"/>
      <c r="C205" s="187" t="s">
        <v>328</v>
      </c>
      <c r="D205" s="187" t="s">
        <v>135</v>
      </c>
      <c r="E205" s="188" t="s">
        <v>305</v>
      </c>
      <c r="F205" s="189" t="s">
        <v>306</v>
      </c>
      <c r="G205" s="190" t="s">
        <v>138</v>
      </c>
      <c r="H205" s="191">
        <v>1</v>
      </c>
      <c r="I205" s="192"/>
      <c r="J205" s="193">
        <f t="shared" si="10"/>
        <v>0</v>
      </c>
      <c r="K205" s="194"/>
      <c r="L205" s="39"/>
      <c r="M205" s="195" t="s">
        <v>0</v>
      </c>
      <c r="N205" s="196" t="s">
        <v>36</v>
      </c>
      <c r="O205" s="71"/>
      <c r="P205" s="197">
        <f t="shared" si="11"/>
        <v>0</v>
      </c>
      <c r="Q205" s="197">
        <v>0</v>
      </c>
      <c r="R205" s="197">
        <f t="shared" si="12"/>
        <v>0</v>
      </c>
      <c r="S205" s="197">
        <v>0</v>
      </c>
      <c r="T205" s="198">
        <f t="shared" si="13"/>
        <v>0</v>
      </c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R205" s="199" t="s">
        <v>196</v>
      </c>
      <c r="AT205" s="199" t="s">
        <v>135</v>
      </c>
      <c r="AU205" s="199" t="s">
        <v>81</v>
      </c>
      <c r="AY205" s="17" t="s">
        <v>132</v>
      </c>
      <c r="BE205" s="200">
        <f t="shared" si="14"/>
        <v>0</v>
      </c>
      <c r="BF205" s="200">
        <f t="shared" si="15"/>
        <v>0</v>
      </c>
      <c r="BG205" s="200">
        <f t="shared" si="16"/>
        <v>0</v>
      </c>
      <c r="BH205" s="200">
        <f t="shared" si="17"/>
        <v>0</v>
      </c>
      <c r="BI205" s="200">
        <f t="shared" si="18"/>
        <v>0</v>
      </c>
      <c r="BJ205" s="17" t="s">
        <v>79</v>
      </c>
      <c r="BK205" s="200">
        <f t="shared" si="19"/>
        <v>0</v>
      </c>
      <c r="BL205" s="17" t="s">
        <v>196</v>
      </c>
      <c r="BM205" s="199" t="s">
        <v>739</v>
      </c>
    </row>
    <row r="206" spans="1:65" s="2" customFormat="1" ht="24.2" customHeight="1">
      <c r="A206" s="34"/>
      <c r="B206" s="35"/>
      <c r="C206" s="234" t="s">
        <v>332</v>
      </c>
      <c r="D206" s="234" t="s">
        <v>199</v>
      </c>
      <c r="E206" s="235" t="s">
        <v>309</v>
      </c>
      <c r="F206" s="236" t="s">
        <v>310</v>
      </c>
      <c r="G206" s="237" t="s">
        <v>145</v>
      </c>
      <c r="H206" s="238">
        <v>2</v>
      </c>
      <c r="I206" s="239"/>
      <c r="J206" s="240">
        <f t="shared" si="10"/>
        <v>0</v>
      </c>
      <c r="K206" s="241"/>
      <c r="L206" s="242"/>
      <c r="M206" s="243" t="s">
        <v>0</v>
      </c>
      <c r="N206" s="244" t="s">
        <v>36</v>
      </c>
      <c r="O206" s="71"/>
      <c r="P206" s="197">
        <f t="shared" si="11"/>
        <v>0</v>
      </c>
      <c r="Q206" s="197">
        <v>0.0342</v>
      </c>
      <c r="R206" s="197">
        <f t="shared" si="12"/>
        <v>0.0684</v>
      </c>
      <c r="S206" s="197">
        <v>0</v>
      </c>
      <c r="T206" s="198">
        <f t="shared" si="13"/>
        <v>0</v>
      </c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R206" s="199" t="s">
        <v>202</v>
      </c>
      <c r="AT206" s="199" t="s">
        <v>199</v>
      </c>
      <c r="AU206" s="199" t="s">
        <v>81</v>
      </c>
      <c r="AY206" s="17" t="s">
        <v>132</v>
      </c>
      <c r="BE206" s="200">
        <f t="shared" si="14"/>
        <v>0</v>
      </c>
      <c r="BF206" s="200">
        <f t="shared" si="15"/>
        <v>0</v>
      </c>
      <c r="BG206" s="200">
        <f t="shared" si="16"/>
        <v>0</v>
      </c>
      <c r="BH206" s="200">
        <f t="shared" si="17"/>
        <v>0</v>
      </c>
      <c r="BI206" s="200">
        <f t="shared" si="18"/>
        <v>0</v>
      </c>
      <c r="BJ206" s="17" t="s">
        <v>79</v>
      </c>
      <c r="BK206" s="200">
        <f t="shared" si="19"/>
        <v>0</v>
      </c>
      <c r="BL206" s="17" t="s">
        <v>196</v>
      </c>
      <c r="BM206" s="199" t="s">
        <v>740</v>
      </c>
    </row>
    <row r="207" spans="1:65" s="2" customFormat="1" ht="24.2" customHeight="1">
      <c r="A207" s="34"/>
      <c r="B207" s="35"/>
      <c r="C207" s="187" t="s">
        <v>336</v>
      </c>
      <c r="D207" s="187" t="s">
        <v>135</v>
      </c>
      <c r="E207" s="188" t="s">
        <v>313</v>
      </c>
      <c r="F207" s="189" t="s">
        <v>314</v>
      </c>
      <c r="G207" s="190" t="s">
        <v>138</v>
      </c>
      <c r="H207" s="191">
        <v>1</v>
      </c>
      <c r="I207" s="192"/>
      <c r="J207" s="193">
        <f t="shared" si="10"/>
        <v>0</v>
      </c>
      <c r="K207" s="194"/>
      <c r="L207" s="39"/>
      <c r="M207" s="195" t="s">
        <v>0</v>
      </c>
      <c r="N207" s="196" t="s">
        <v>36</v>
      </c>
      <c r="O207" s="71"/>
      <c r="P207" s="197">
        <f t="shared" si="11"/>
        <v>0</v>
      </c>
      <c r="Q207" s="197">
        <v>8E-05</v>
      </c>
      <c r="R207" s="197">
        <f t="shared" si="12"/>
        <v>8E-05</v>
      </c>
      <c r="S207" s="197">
        <v>0</v>
      </c>
      <c r="T207" s="198">
        <f t="shared" si="13"/>
        <v>0</v>
      </c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R207" s="199" t="s">
        <v>196</v>
      </c>
      <c r="AT207" s="199" t="s">
        <v>135</v>
      </c>
      <c r="AU207" s="199" t="s">
        <v>81</v>
      </c>
      <c r="AY207" s="17" t="s">
        <v>132</v>
      </c>
      <c r="BE207" s="200">
        <f t="shared" si="14"/>
        <v>0</v>
      </c>
      <c r="BF207" s="200">
        <f t="shared" si="15"/>
        <v>0</v>
      </c>
      <c r="BG207" s="200">
        <f t="shared" si="16"/>
        <v>0</v>
      </c>
      <c r="BH207" s="200">
        <f t="shared" si="17"/>
        <v>0</v>
      </c>
      <c r="BI207" s="200">
        <f t="shared" si="18"/>
        <v>0</v>
      </c>
      <c r="BJ207" s="17" t="s">
        <v>79</v>
      </c>
      <c r="BK207" s="200">
        <f t="shared" si="19"/>
        <v>0</v>
      </c>
      <c r="BL207" s="17" t="s">
        <v>196</v>
      </c>
      <c r="BM207" s="199" t="s">
        <v>741</v>
      </c>
    </row>
    <row r="208" spans="1:65" s="2" customFormat="1" ht="21.75" customHeight="1">
      <c r="A208" s="34"/>
      <c r="B208" s="35"/>
      <c r="C208" s="234" t="s">
        <v>340</v>
      </c>
      <c r="D208" s="234" t="s">
        <v>199</v>
      </c>
      <c r="E208" s="235" t="s">
        <v>317</v>
      </c>
      <c r="F208" s="236" t="s">
        <v>318</v>
      </c>
      <c r="G208" s="237" t="s">
        <v>138</v>
      </c>
      <c r="H208" s="238">
        <v>1</v>
      </c>
      <c r="I208" s="239"/>
      <c r="J208" s="240">
        <f t="shared" si="10"/>
        <v>0</v>
      </c>
      <c r="K208" s="241"/>
      <c r="L208" s="242"/>
      <c r="M208" s="243" t="s">
        <v>0</v>
      </c>
      <c r="N208" s="244" t="s">
        <v>36</v>
      </c>
      <c r="O208" s="71"/>
      <c r="P208" s="197">
        <f t="shared" si="11"/>
        <v>0</v>
      </c>
      <c r="Q208" s="197">
        <v>0.0045</v>
      </c>
      <c r="R208" s="197">
        <f t="shared" si="12"/>
        <v>0.0045</v>
      </c>
      <c r="S208" s="197">
        <v>0</v>
      </c>
      <c r="T208" s="198">
        <f t="shared" si="13"/>
        <v>0</v>
      </c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R208" s="199" t="s">
        <v>202</v>
      </c>
      <c r="AT208" s="199" t="s">
        <v>199</v>
      </c>
      <c r="AU208" s="199" t="s">
        <v>81</v>
      </c>
      <c r="AY208" s="17" t="s">
        <v>132</v>
      </c>
      <c r="BE208" s="200">
        <f t="shared" si="14"/>
        <v>0</v>
      </c>
      <c r="BF208" s="200">
        <f t="shared" si="15"/>
        <v>0</v>
      </c>
      <c r="BG208" s="200">
        <f t="shared" si="16"/>
        <v>0</v>
      </c>
      <c r="BH208" s="200">
        <f t="shared" si="17"/>
        <v>0</v>
      </c>
      <c r="BI208" s="200">
        <f t="shared" si="18"/>
        <v>0</v>
      </c>
      <c r="BJ208" s="17" t="s">
        <v>79</v>
      </c>
      <c r="BK208" s="200">
        <f t="shared" si="19"/>
        <v>0</v>
      </c>
      <c r="BL208" s="17" t="s">
        <v>196</v>
      </c>
      <c r="BM208" s="199" t="s">
        <v>742</v>
      </c>
    </row>
    <row r="209" spans="1:65" s="2" customFormat="1" ht="24.2" customHeight="1">
      <c r="A209" s="34"/>
      <c r="B209" s="35"/>
      <c r="C209" s="187" t="s">
        <v>344</v>
      </c>
      <c r="D209" s="187" t="s">
        <v>135</v>
      </c>
      <c r="E209" s="188" t="s">
        <v>337</v>
      </c>
      <c r="F209" s="189" t="s">
        <v>338</v>
      </c>
      <c r="G209" s="190" t="s">
        <v>138</v>
      </c>
      <c r="H209" s="191">
        <v>1</v>
      </c>
      <c r="I209" s="192"/>
      <c r="J209" s="193">
        <f t="shared" si="10"/>
        <v>0</v>
      </c>
      <c r="K209" s="194"/>
      <c r="L209" s="39"/>
      <c r="M209" s="195" t="s">
        <v>0</v>
      </c>
      <c r="N209" s="196" t="s">
        <v>36</v>
      </c>
      <c r="O209" s="71"/>
      <c r="P209" s="197">
        <f t="shared" si="11"/>
        <v>0</v>
      </c>
      <c r="Q209" s="197">
        <v>0</v>
      </c>
      <c r="R209" s="197">
        <f t="shared" si="12"/>
        <v>0</v>
      </c>
      <c r="S209" s="197">
        <v>0.174</v>
      </c>
      <c r="T209" s="198">
        <f t="shared" si="13"/>
        <v>0.174</v>
      </c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R209" s="199" t="s">
        <v>196</v>
      </c>
      <c r="AT209" s="199" t="s">
        <v>135</v>
      </c>
      <c r="AU209" s="199" t="s">
        <v>81</v>
      </c>
      <c r="AY209" s="17" t="s">
        <v>132</v>
      </c>
      <c r="BE209" s="200">
        <f t="shared" si="14"/>
        <v>0</v>
      </c>
      <c r="BF209" s="200">
        <f t="shared" si="15"/>
        <v>0</v>
      </c>
      <c r="BG209" s="200">
        <f t="shared" si="16"/>
        <v>0</v>
      </c>
      <c r="BH209" s="200">
        <f t="shared" si="17"/>
        <v>0</v>
      </c>
      <c r="BI209" s="200">
        <f t="shared" si="18"/>
        <v>0</v>
      </c>
      <c r="BJ209" s="17" t="s">
        <v>79</v>
      </c>
      <c r="BK209" s="200">
        <f t="shared" si="19"/>
        <v>0</v>
      </c>
      <c r="BL209" s="17" t="s">
        <v>196</v>
      </c>
      <c r="BM209" s="199" t="s">
        <v>743</v>
      </c>
    </row>
    <row r="210" spans="1:65" s="2" customFormat="1" ht="24.2" customHeight="1">
      <c r="A210" s="34"/>
      <c r="B210" s="35"/>
      <c r="C210" s="187" t="s">
        <v>348</v>
      </c>
      <c r="D210" s="187" t="s">
        <v>135</v>
      </c>
      <c r="E210" s="188" t="s">
        <v>591</v>
      </c>
      <c r="F210" s="189" t="s">
        <v>592</v>
      </c>
      <c r="G210" s="190" t="s">
        <v>161</v>
      </c>
      <c r="H210" s="191">
        <v>1.207</v>
      </c>
      <c r="I210" s="192"/>
      <c r="J210" s="193">
        <f t="shared" si="10"/>
        <v>0</v>
      </c>
      <c r="K210" s="194"/>
      <c r="L210" s="39"/>
      <c r="M210" s="195" t="s">
        <v>0</v>
      </c>
      <c r="N210" s="196" t="s">
        <v>36</v>
      </c>
      <c r="O210" s="71"/>
      <c r="P210" s="197">
        <f t="shared" si="11"/>
        <v>0</v>
      </c>
      <c r="Q210" s="197">
        <v>0</v>
      </c>
      <c r="R210" s="197">
        <f t="shared" si="12"/>
        <v>0</v>
      </c>
      <c r="S210" s="197">
        <v>0</v>
      </c>
      <c r="T210" s="198">
        <f t="shared" si="13"/>
        <v>0</v>
      </c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R210" s="199" t="s">
        <v>196</v>
      </c>
      <c r="AT210" s="199" t="s">
        <v>135</v>
      </c>
      <c r="AU210" s="199" t="s">
        <v>81</v>
      </c>
      <c r="AY210" s="17" t="s">
        <v>132</v>
      </c>
      <c r="BE210" s="200">
        <f t="shared" si="14"/>
        <v>0</v>
      </c>
      <c r="BF210" s="200">
        <f t="shared" si="15"/>
        <v>0</v>
      </c>
      <c r="BG210" s="200">
        <f t="shared" si="16"/>
        <v>0</v>
      </c>
      <c r="BH210" s="200">
        <f t="shared" si="17"/>
        <v>0</v>
      </c>
      <c r="BI210" s="200">
        <f t="shared" si="18"/>
        <v>0</v>
      </c>
      <c r="BJ210" s="17" t="s">
        <v>79</v>
      </c>
      <c r="BK210" s="200">
        <f t="shared" si="19"/>
        <v>0</v>
      </c>
      <c r="BL210" s="17" t="s">
        <v>196</v>
      </c>
      <c r="BM210" s="199" t="s">
        <v>744</v>
      </c>
    </row>
    <row r="211" spans="1:65" s="2" customFormat="1" ht="24.2" customHeight="1">
      <c r="A211" s="34"/>
      <c r="B211" s="35"/>
      <c r="C211" s="187" t="s">
        <v>354</v>
      </c>
      <c r="D211" s="187" t="s">
        <v>135</v>
      </c>
      <c r="E211" s="188" t="s">
        <v>345</v>
      </c>
      <c r="F211" s="189" t="s">
        <v>346</v>
      </c>
      <c r="G211" s="190" t="s">
        <v>161</v>
      </c>
      <c r="H211" s="191">
        <v>1.207</v>
      </c>
      <c r="I211" s="192"/>
      <c r="J211" s="193">
        <f t="shared" si="10"/>
        <v>0</v>
      </c>
      <c r="K211" s="194"/>
      <c r="L211" s="39"/>
      <c r="M211" s="195" t="s">
        <v>0</v>
      </c>
      <c r="N211" s="196" t="s">
        <v>36</v>
      </c>
      <c r="O211" s="71"/>
      <c r="P211" s="197">
        <f t="shared" si="11"/>
        <v>0</v>
      </c>
      <c r="Q211" s="197">
        <v>0</v>
      </c>
      <c r="R211" s="197">
        <f t="shared" si="12"/>
        <v>0</v>
      </c>
      <c r="S211" s="197">
        <v>0</v>
      </c>
      <c r="T211" s="198">
        <f t="shared" si="13"/>
        <v>0</v>
      </c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  <c r="AR211" s="199" t="s">
        <v>196</v>
      </c>
      <c r="AT211" s="199" t="s">
        <v>135</v>
      </c>
      <c r="AU211" s="199" t="s">
        <v>81</v>
      </c>
      <c r="AY211" s="17" t="s">
        <v>132</v>
      </c>
      <c r="BE211" s="200">
        <f t="shared" si="14"/>
        <v>0</v>
      </c>
      <c r="BF211" s="200">
        <f t="shared" si="15"/>
        <v>0</v>
      </c>
      <c r="BG211" s="200">
        <f t="shared" si="16"/>
        <v>0</v>
      </c>
      <c r="BH211" s="200">
        <f t="shared" si="17"/>
        <v>0</v>
      </c>
      <c r="BI211" s="200">
        <f t="shared" si="18"/>
        <v>0</v>
      </c>
      <c r="BJ211" s="17" t="s">
        <v>79</v>
      </c>
      <c r="BK211" s="200">
        <f t="shared" si="19"/>
        <v>0</v>
      </c>
      <c r="BL211" s="17" t="s">
        <v>196</v>
      </c>
      <c r="BM211" s="199" t="s">
        <v>745</v>
      </c>
    </row>
    <row r="212" spans="1:65" s="2" customFormat="1" ht="24.2" customHeight="1">
      <c r="A212" s="34"/>
      <c r="B212" s="35"/>
      <c r="C212" s="187" t="s">
        <v>359</v>
      </c>
      <c r="D212" s="187" t="s">
        <v>135</v>
      </c>
      <c r="E212" s="188" t="s">
        <v>349</v>
      </c>
      <c r="F212" s="189" t="s">
        <v>350</v>
      </c>
      <c r="G212" s="190" t="s">
        <v>161</v>
      </c>
      <c r="H212" s="191">
        <v>1.207</v>
      </c>
      <c r="I212" s="192"/>
      <c r="J212" s="193">
        <f t="shared" si="10"/>
        <v>0</v>
      </c>
      <c r="K212" s="194"/>
      <c r="L212" s="39"/>
      <c r="M212" s="195" t="s">
        <v>0</v>
      </c>
      <c r="N212" s="196" t="s">
        <v>36</v>
      </c>
      <c r="O212" s="71"/>
      <c r="P212" s="197">
        <f t="shared" si="11"/>
        <v>0</v>
      </c>
      <c r="Q212" s="197">
        <v>0</v>
      </c>
      <c r="R212" s="197">
        <f t="shared" si="12"/>
        <v>0</v>
      </c>
      <c r="S212" s="197">
        <v>0</v>
      </c>
      <c r="T212" s="198">
        <f t="shared" si="13"/>
        <v>0</v>
      </c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  <c r="AR212" s="199" t="s">
        <v>196</v>
      </c>
      <c r="AT212" s="199" t="s">
        <v>135</v>
      </c>
      <c r="AU212" s="199" t="s">
        <v>81</v>
      </c>
      <c r="AY212" s="17" t="s">
        <v>132</v>
      </c>
      <c r="BE212" s="200">
        <f t="shared" si="14"/>
        <v>0</v>
      </c>
      <c r="BF212" s="200">
        <f t="shared" si="15"/>
        <v>0</v>
      </c>
      <c r="BG212" s="200">
        <f t="shared" si="16"/>
        <v>0</v>
      </c>
      <c r="BH212" s="200">
        <f t="shared" si="17"/>
        <v>0</v>
      </c>
      <c r="BI212" s="200">
        <f t="shared" si="18"/>
        <v>0</v>
      </c>
      <c r="BJ212" s="17" t="s">
        <v>79</v>
      </c>
      <c r="BK212" s="200">
        <f t="shared" si="19"/>
        <v>0</v>
      </c>
      <c r="BL212" s="17" t="s">
        <v>196</v>
      </c>
      <c r="BM212" s="199" t="s">
        <v>746</v>
      </c>
    </row>
    <row r="213" spans="2:63" s="12" customFormat="1" ht="22.9" customHeight="1">
      <c r="B213" s="171"/>
      <c r="C213" s="172"/>
      <c r="D213" s="173" t="s">
        <v>70</v>
      </c>
      <c r="E213" s="185" t="s">
        <v>493</v>
      </c>
      <c r="F213" s="185" t="s">
        <v>494</v>
      </c>
      <c r="G213" s="172"/>
      <c r="H213" s="172"/>
      <c r="I213" s="175"/>
      <c r="J213" s="186">
        <f>BK213</f>
        <v>0</v>
      </c>
      <c r="K213" s="172"/>
      <c r="L213" s="177"/>
      <c r="M213" s="178"/>
      <c r="N213" s="179"/>
      <c r="O213" s="179"/>
      <c r="P213" s="180">
        <f>SUM(P214:P242)</f>
        <v>0</v>
      </c>
      <c r="Q213" s="179"/>
      <c r="R213" s="180">
        <f>SUM(R214:R242)</f>
        <v>0.0851854</v>
      </c>
      <c r="S213" s="179"/>
      <c r="T213" s="181">
        <f>SUM(T214:T242)</f>
        <v>0.08428</v>
      </c>
      <c r="AR213" s="182" t="s">
        <v>81</v>
      </c>
      <c r="AT213" s="183" t="s">
        <v>70</v>
      </c>
      <c r="AU213" s="183" t="s">
        <v>79</v>
      </c>
      <c r="AY213" s="182" t="s">
        <v>132</v>
      </c>
      <c r="BK213" s="184">
        <f>SUM(BK214:BK242)</f>
        <v>0</v>
      </c>
    </row>
    <row r="214" spans="1:65" s="2" customFormat="1" ht="24.2" customHeight="1">
      <c r="A214" s="34"/>
      <c r="B214" s="35"/>
      <c r="C214" s="187" t="s">
        <v>365</v>
      </c>
      <c r="D214" s="187" t="s">
        <v>135</v>
      </c>
      <c r="E214" s="188" t="s">
        <v>501</v>
      </c>
      <c r="F214" s="189" t="s">
        <v>502</v>
      </c>
      <c r="G214" s="190" t="s">
        <v>145</v>
      </c>
      <c r="H214" s="191">
        <v>29.368</v>
      </c>
      <c r="I214" s="192"/>
      <c r="J214" s="193">
        <f>ROUND(I214*H214,2)</f>
        <v>0</v>
      </c>
      <c r="K214" s="194"/>
      <c r="L214" s="39"/>
      <c r="M214" s="195" t="s">
        <v>0</v>
      </c>
      <c r="N214" s="196" t="s">
        <v>36</v>
      </c>
      <c r="O214" s="71"/>
      <c r="P214" s="197">
        <f>O214*H214</f>
        <v>0</v>
      </c>
      <c r="Q214" s="197">
        <v>0</v>
      </c>
      <c r="R214" s="197">
        <f>Q214*H214</f>
        <v>0</v>
      </c>
      <c r="S214" s="197">
        <v>0</v>
      </c>
      <c r="T214" s="198">
        <f>S214*H214</f>
        <v>0</v>
      </c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  <c r="AR214" s="199" t="s">
        <v>139</v>
      </c>
      <c r="AT214" s="199" t="s">
        <v>135</v>
      </c>
      <c r="AU214" s="199" t="s">
        <v>81</v>
      </c>
      <c r="AY214" s="17" t="s">
        <v>132</v>
      </c>
      <c r="BE214" s="200">
        <f>IF(N214="základní",J214,0)</f>
        <v>0</v>
      </c>
      <c r="BF214" s="200">
        <f>IF(N214="snížená",J214,0)</f>
        <v>0</v>
      </c>
      <c r="BG214" s="200">
        <f>IF(N214="zákl. přenesená",J214,0)</f>
        <v>0</v>
      </c>
      <c r="BH214" s="200">
        <f>IF(N214="sníž. přenesená",J214,0)</f>
        <v>0</v>
      </c>
      <c r="BI214" s="200">
        <f>IF(N214="nulová",J214,0)</f>
        <v>0</v>
      </c>
      <c r="BJ214" s="17" t="s">
        <v>79</v>
      </c>
      <c r="BK214" s="200">
        <f>ROUND(I214*H214,2)</f>
        <v>0</v>
      </c>
      <c r="BL214" s="17" t="s">
        <v>139</v>
      </c>
      <c r="BM214" s="199" t="s">
        <v>747</v>
      </c>
    </row>
    <row r="215" spans="1:65" s="2" customFormat="1" ht="24.2" customHeight="1">
      <c r="A215" s="34"/>
      <c r="B215" s="35"/>
      <c r="C215" s="187" t="s">
        <v>370</v>
      </c>
      <c r="D215" s="187" t="s">
        <v>135</v>
      </c>
      <c r="E215" s="188" t="s">
        <v>495</v>
      </c>
      <c r="F215" s="189" t="s">
        <v>496</v>
      </c>
      <c r="G215" s="190" t="s">
        <v>145</v>
      </c>
      <c r="H215" s="191">
        <v>29.368</v>
      </c>
      <c r="I215" s="192"/>
      <c r="J215" s="193">
        <f>ROUND(I215*H215,2)</f>
        <v>0</v>
      </c>
      <c r="K215" s="194"/>
      <c r="L215" s="39"/>
      <c r="M215" s="195" t="s">
        <v>0</v>
      </c>
      <c r="N215" s="196" t="s">
        <v>36</v>
      </c>
      <c r="O215" s="71"/>
      <c r="P215" s="197">
        <f>O215*H215</f>
        <v>0</v>
      </c>
      <c r="Q215" s="197">
        <v>0</v>
      </c>
      <c r="R215" s="197">
        <f>Q215*H215</f>
        <v>0</v>
      </c>
      <c r="S215" s="197">
        <v>0</v>
      </c>
      <c r="T215" s="198">
        <f>S215*H215</f>
        <v>0</v>
      </c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  <c r="AR215" s="199" t="s">
        <v>196</v>
      </c>
      <c r="AT215" s="199" t="s">
        <v>135</v>
      </c>
      <c r="AU215" s="199" t="s">
        <v>81</v>
      </c>
      <c r="AY215" s="17" t="s">
        <v>132</v>
      </c>
      <c r="BE215" s="200">
        <f>IF(N215="základní",J215,0)</f>
        <v>0</v>
      </c>
      <c r="BF215" s="200">
        <f>IF(N215="snížená",J215,0)</f>
        <v>0</v>
      </c>
      <c r="BG215" s="200">
        <f>IF(N215="zákl. přenesená",J215,0)</f>
        <v>0</v>
      </c>
      <c r="BH215" s="200">
        <f>IF(N215="sníž. přenesená",J215,0)</f>
        <v>0</v>
      </c>
      <c r="BI215" s="200">
        <f>IF(N215="nulová",J215,0)</f>
        <v>0</v>
      </c>
      <c r="BJ215" s="17" t="s">
        <v>79</v>
      </c>
      <c r="BK215" s="200">
        <f>ROUND(I215*H215,2)</f>
        <v>0</v>
      </c>
      <c r="BL215" s="17" t="s">
        <v>196</v>
      </c>
      <c r="BM215" s="199" t="s">
        <v>748</v>
      </c>
    </row>
    <row r="216" spans="1:65" s="2" customFormat="1" ht="16.5" customHeight="1">
      <c r="A216" s="34"/>
      <c r="B216" s="35"/>
      <c r="C216" s="187" t="s">
        <v>375</v>
      </c>
      <c r="D216" s="187" t="s">
        <v>135</v>
      </c>
      <c r="E216" s="188" t="s">
        <v>498</v>
      </c>
      <c r="F216" s="189" t="s">
        <v>499</v>
      </c>
      <c r="G216" s="190" t="s">
        <v>145</v>
      </c>
      <c r="H216" s="191">
        <v>29.368</v>
      </c>
      <c r="I216" s="192"/>
      <c r="J216" s="193">
        <f>ROUND(I216*H216,2)</f>
        <v>0</v>
      </c>
      <c r="K216" s="194"/>
      <c r="L216" s="39"/>
      <c r="M216" s="195" t="s">
        <v>0</v>
      </c>
      <c r="N216" s="196" t="s">
        <v>36</v>
      </c>
      <c r="O216" s="71"/>
      <c r="P216" s="197">
        <f>O216*H216</f>
        <v>0</v>
      </c>
      <c r="Q216" s="197">
        <v>0</v>
      </c>
      <c r="R216" s="197">
        <f>Q216*H216</f>
        <v>0</v>
      </c>
      <c r="S216" s="197">
        <v>0</v>
      </c>
      <c r="T216" s="198">
        <f>S216*H216</f>
        <v>0</v>
      </c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  <c r="AR216" s="199" t="s">
        <v>196</v>
      </c>
      <c r="AT216" s="199" t="s">
        <v>135</v>
      </c>
      <c r="AU216" s="199" t="s">
        <v>81</v>
      </c>
      <c r="AY216" s="17" t="s">
        <v>132</v>
      </c>
      <c r="BE216" s="200">
        <f>IF(N216="základní",J216,0)</f>
        <v>0</v>
      </c>
      <c r="BF216" s="200">
        <f>IF(N216="snížená",J216,0)</f>
        <v>0</v>
      </c>
      <c r="BG216" s="200">
        <f>IF(N216="zákl. přenesená",J216,0)</f>
        <v>0</v>
      </c>
      <c r="BH216" s="200">
        <f>IF(N216="sníž. přenesená",J216,0)</f>
        <v>0</v>
      </c>
      <c r="BI216" s="200">
        <f>IF(N216="nulová",J216,0)</f>
        <v>0</v>
      </c>
      <c r="BJ216" s="17" t="s">
        <v>79</v>
      </c>
      <c r="BK216" s="200">
        <f>ROUND(I216*H216,2)</f>
        <v>0</v>
      </c>
      <c r="BL216" s="17" t="s">
        <v>196</v>
      </c>
      <c r="BM216" s="199" t="s">
        <v>749</v>
      </c>
    </row>
    <row r="217" spans="1:65" s="2" customFormat="1" ht="24.2" customHeight="1">
      <c r="A217" s="34"/>
      <c r="B217" s="35"/>
      <c r="C217" s="187" t="s">
        <v>379</v>
      </c>
      <c r="D217" s="187" t="s">
        <v>135</v>
      </c>
      <c r="E217" s="188" t="s">
        <v>504</v>
      </c>
      <c r="F217" s="189" t="s">
        <v>505</v>
      </c>
      <c r="G217" s="190" t="s">
        <v>145</v>
      </c>
      <c r="H217" s="191">
        <v>29.368</v>
      </c>
      <c r="I217" s="192"/>
      <c r="J217" s="193">
        <f>ROUND(I217*H217,2)</f>
        <v>0</v>
      </c>
      <c r="K217" s="194"/>
      <c r="L217" s="39"/>
      <c r="M217" s="195" t="s">
        <v>0</v>
      </c>
      <c r="N217" s="196" t="s">
        <v>36</v>
      </c>
      <c r="O217" s="71"/>
      <c r="P217" s="197">
        <f>O217*H217</f>
        <v>0</v>
      </c>
      <c r="Q217" s="197">
        <v>0</v>
      </c>
      <c r="R217" s="197">
        <f>Q217*H217</f>
        <v>0</v>
      </c>
      <c r="S217" s="197">
        <v>0.0025</v>
      </c>
      <c r="T217" s="198">
        <f>S217*H217</f>
        <v>0.07342</v>
      </c>
      <c r="U217" s="34"/>
      <c r="V217" s="34"/>
      <c r="W217" s="34"/>
      <c r="X217" s="34"/>
      <c r="Y217" s="34"/>
      <c r="Z217" s="34"/>
      <c r="AA217" s="34"/>
      <c r="AB217" s="34"/>
      <c r="AC217" s="34"/>
      <c r="AD217" s="34"/>
      <c r="AE217" s="34"/>
      <c r="AR217" s="199" t="s">
        <v>196</v>
      </c>
      <c r="AT217" s="199" t="s">
        <v>135</v>
      </c>
      <c r="AU217" s="199" t="s">
        <v>81</v>
      </c>
      <c r="AY217" s="17" t="s">
        <v>132</v>
      </c>
      <c r="BE217" s="200">
        <f>IF(N217="základní",J217,0)</f>
        <v>0</v>
      </c>
      <c r="BF217" s="200">
        <f>IF(N217="snížená",J217,0)</f>
        <v>0</v>
      </c>
      <c r="BG217" s="200">
        <f>IF(N217="zákl. přenesená",J217,0)</f>
        <v>0</v>
      </c>
      <c r="BH217" s="200">
        <f>IF(N217="sníž. přenesená",J217,0)</f>
        <v>0</v>
      </c>
      <c r="BI217" s="200">
        <f>IF(N217="nulová",J217,0)</f>
        <v>0</v>
      </c>
      <c r="BJ217" s="17" t="s">
        <v>79</v>
      </c>
      <c r="BK217" s="200">
        <f>ROUND(I217*H217,2)</f>
        <v>0</v>
      </c>
      <c r="BL217" s="17" t="s">
        <v>196</v>
      </c>
      <c r="BM217" s="199" t="s">
        <v>750</v>
      </c>
    </row>
    <row r="218" spans="2:51" s="13" customFormat="1" ht="11.25">
      <c r="B218" s="201"/>
      <c r="C218" s="202"/>
      <c r="D218" s="203" t="s">
        <v>147</v>
      </c>
      <c r="E218" s="204" t="s">
        <v>0</v>
      </c>
      <c r="F218" s="205" t="s">
        <v>220</v>
      </c>
      <c r="G218" s="202"/>
      <c r="H218" s="204" t="s">
        <v>0</v>
      </c>
      <c r="I218" s="206"/>
      <c r="J218" s="202"/>
      <c r="K218" s="202"/>
      <c r="L218" s="207"/>
      <c r="M218" s="208"/>
      <c r="N218" s="209"/>
      <c r="O218" s="209"/>
      <c r="P218" s="209"/>
      <c r="Q218" s="209"/>
      <c r="R218" s="209"/>
      <c r="S218" s="209"/>
      <c r="T218" s="210"/>
      <c r="AT218" s="211" t="s">
        <v>147</v>
      </c>
      <c r="AU218" s="211" t="s">
        <v>81</v>
      </c>
      <c r="AV218" s="13" t="s">
        <v>79</v>
      </c>
      <c r="AW218" s="13" t="s">
        <v>29</v>
      </c>
      <c r="AX218" s="13" t="s">
        <v>71</v>
      </c>
      <c r="AY218" s="211" t="s">
        <v>132</v>
      </c>
    </row>
    <row r="219" spans="2:51" s="14" customFormat="1" ht="11.25">
      <c r="B219" s="212"/>
      <c r="C219" s="213"/>
      <c r="D219" s="203" t="s">
        <v>147</v>
      </c>
      <c r="E219" s="214" t="s">
        <v>0</v>
      </c>
      <c r="F219" s="215" t="s">
        <v>685</v>
      </c>
      <c r="G219" s="213"/>
      <c r="H219" s="216">
        <v>15.839999999999998</v>
      </c>
      <c r="I219" s="217"/>
      <c r="J219" s="213"/>
      <c r="K219" s="213"/>
      <c r="L219" s="218"/>
      <c r="M219" s="219"/>
      <c r="N219" s="220"/>
      <c r="O219" s="220"/>
      <c r="P219" s="220"/>
      <c r="Q219" s="220"/>
      <c r="R219" s="220"/>
      <c r="S219" s="220"/>
      <c r="T219" s="221"/>
      <c r="AT219" s="222" t="s">
        <v>147</v>
      </c>
      <c r="AU219" s="222" t="s">
        <v>81</v>
      </c>
      <c r="AV219" s="14" t="s">
        <v>81</v>
      </c>
      <c r="AW219" s="14" t="s">
        <v>29</v>
      </c>
      <c r="AX219" s="14" t="s">
        <v>71</v>
      </c>
      <c r="AY219" s="222" t="s">
        <v>132</v>
      </c>
    </row>
    <row r="220" spans="2:51" s="13" customFormat="1" ht="11.25">
      <c r="B220" s="201"/>
      <c r="C220" s="202"/>
      <c r="D220" s="203" t="s">
        <v>147</v>
      </c>
      <c r="E220" s="204" t="s">
        <v>0</v>
      </c>
      <c r="F220" s="205" t="s">
        <v>149</v>
      </c>
      <c r="G220" s="202"/>
      <c r="H220" s="204" t="s">
        <v>0</v>
      </c>
      <c r="I220" s="206"/>
      <c r="J220" s="202"/>
      <c r="K220" s="202"/>
      <c r="L220" s="207"/>
      <c r="M220" s="208"/>
      <c r="N220" s="209"/>
      <c r="O220" s="209"/>
      <c r="P220" s="209"/>
      <c r="Q220" s="209"/>
      <c r="R220" s="209"/>
      <c r="S220" s="209"/>
      <c r="T220" s="210"/>
      <c r="AT220" s="211" t="s">
        <v>147</v>
      </c>
      <c r="AU220" s="211" t="s">
        <v>81</v>
      </c>
      <c r="AV220" s="13" t="s">
        <v>79</v>
      </c>
      <c r="AW220" s="13" t="s">
        <v>29</v>
      </c>
      <c r="AX220" s="13" t="s">
        <v>71</v>
      </c>
      <c r="AY220" s="211" t="s">
        <v>132</v>
      </c>
    </row>
    <row r="221" spans="2:51" s="14" customFormat="1" ht="11.25">
      <c r="B221" s="212"/>
      <c r="C221" s="213"/>
      <c r="D221" s="203" t="s">
        <v>147</v>
      </c>
      <c r="E221" s="214" t="s">
        <v>0</v>
      </c>
      <c r="F221" s="215" t="s">
        <v>751</v>
      </c>
      <c r="G221" s="213"/>
      <c r="H221" s="216">
        <v>2.64</v>
      </c>
      <c r="I221" s="217"/>
      <c r="J221" s="213"/>
      <c r="K221" s="213"/>
      <c r="L221" s="218"/>
      <c r="M221" s="219"/>
      <c r="N221" s="220"/>
      <c r="O221" s="220"/>
      <c r="P221" s="220"/>
      <c r="Q221" s="220"/>
      <c r="R221" s="220"/>
      <c r="S221" s="220"/>
      <c r="T221" s="221"/>
      <c r="AT221" s="222" t="s">
        <v>147</v>
      </c>
      <c r="AU221" s="222" t="s">
        <v>81</v>
      </c>
      <c r="AV221" s="14" t="s">
        <v>81</v>
      </c>
      <c r="AW221" s="14" t="s">
        <v>29</v>
      </c>
      <c r="AX221" s="14" t="s">
        <v>71</v>
      </c>
      <c r="AY221" s="222" t="s">
        <v>132</v>
      </c>
    </row>
    <row r="222" spans="2:51" s="13" customFormat="1" ht="11.25">
      <c r="B222" s="201"/>
      <c r="C222" s="202"/>
      <c r="D222" s="203" t="s">
        <v>147</v>
      </c>
      <c r="E222" s="204" t="s">
        <v>0</v>
      </c>
      <c r="F222" s="205" t="s">
        <v>435</v>
      </c>
      <c r="G222" s="202"/>
      <c r="H222" s="204" t="s">
        <v>0</v>
      </c>
      <c r="I222" s="206"/>
      <c r="J222" s="202"/>
      <c r="K222" s="202"/>
      <c r="L222" s="207"/>
      <c r="M222" s="208"/>
      <c r="N222" s="209"/>
      <c r="O222" s="209"/>
      <c r="P222" s="209"/>
      <c r="Q222" s="209"/>
      <c r="R222" s="209"/>
      <c r="S222" s="209"/>
      <c r="T222" s="210"/>
      <c r="AT222" s="211" t="s">
        <v>147</v>
      </c>
      <c r="AU222" s="211" t="s">
        <v>81</v>
      </c>
      <c r="AV222" s="13" t="s">
        <v>79</v>
      </c>
      <c r="AW222" s="13" t="s">
        <v>29</v>
      </c>
      <c r="AX222" s="13" t="s">
        <v>71</v>
      </c>
      <c r="AY222" s="211" t="s">
        <v>132</v>
      </c>
    </row>
    <row r="223" spans="2:51" s="14" customFormat="1" ht="11.25">
      <c r="B223" s="212"/>
      <c r="C223" s="213"/>
      <c r="D223" s="203" t="s">
        <v>147</v>
      </c>
      <c r="E223" s="214" t="s">
        <v>0</v>
      </c>
      <c r="F223" s="215" t="s">
        <v>689</v>
      </c>
      <c r="G223" s="213"/>
      <c r="H223" s="216">
        <v>10.887500000000001</v>
      </c>
      <c r="I223" s="217"/>
      <c r="J223" s="213"/>
      <c r="K223" s="213"/>
      <c r="L223" s="218"/>
      <c r="M223" s="219"/>
      <c r="N223" s="220"/>
      <c r="O223" s="220"/>
      <c r="P223" s="220"/>
      <c r="Q223" s="220"/>
      <c r="R223" s="220"/>
      <c r="S223" s="220"/>
      <c r="T223" s="221"/>
      <c r="AT223" s="222" t="s">
        <v>147</v>
      </c>
      <c r="AU223" s="222" t="s">
        <v>81</v>
      </c>
      <c r="AV223" s="14" t="s">
        <v>81</v>
      </c>
      <c r="AW223" s="14" t="s">
        <v>29</v>
      </c>
      <c r="AX223" s="14" t="s">
        <v>71</v>
      </c>
      <c r="AY223" s="222" t="s">
        <v>132</v>
      </c>
    </row>
    <row r="224" spans="2:51" s="15" customFormat="1" ht="11.25">
      <c r="B224" s="223"/>
      <c r="C224" s="224"/>
      <c r="D224" s="203" t="s">
        <v>147</v>
      </c>
      <c r="E224" s="225" t="s">
        <v>0</v>
      </c>
      <c r="F224" s="226" t="s">
        <v>155</v>
      </c>
      <c r="G224" s="224"/>
      <c r="H224" s="227">
        <v>29.3675</v>
      </c>
      <c r="I224" s="228"/>
      <c r="J224" s="224"/>
      <c r="K224" s="224"/>
      <c r="L224" s="229"/>
      <c r="M224" s="230"/>
      <c r="N224" s="231"/>
      <c r="O224" s="231"/>
      <c r="P224" s="231"/>
      <c r="Q224" s="231"/>
      <c r="R224" s="231"/>
      <c r="S224" s="231"/>
      <c r="T224" s="232"/>
      <c r="AT224" s="233" t="s">
        <v>147</v>
      </c>
      <c r="AU224" s="233" t="s">
        <v>81</v>
      </c>
      <c r="AV224" s="15" t="s">
        <v>139</v>
      </c>
      <c r="AW224" s="15" t="s">
        <v>29</v>
      </c>
      <c r="AX224" s="15" t="s">
        <v>79</v>
      </c>
      <c r="AY224" s="233" t="s">
        <v>132</v>
      </c>
    </row>
    <row r="225" spans="1:65" s="2" customFormat="1" ht="16.5" customHeight="1">
      <c r="A225" s="34"/>
      <c r="B225" s="35"/>
      <c r="C225" s="187" t="s">
        <v>383</v>
      </c>
      <c r="D225" s="187" t="s">
        <v>135</v>
      </c>
      <c r="E225" s="188" t="s">
        <v>507</v>
      </c>
      <c r="F225" s="189" t="s">
        <v>508</v>
      </c>
      <c r="G225" s="190" t="s">
        <v>145</v>
      </c>
      <c r="H225" s="191">
        <v>29.368</v>
      </c>
      <c r="I225" s="192"/>
      <c r="J225" s="193">
        <f>ROUND(I225*H225,2)</f>
        <v>0</v>
      </c>
      <c r="K225" s="194"/>
      <c r="L225" s="39"/>
      <c r="M225" s="195" t="s">
        <v>0</v>
      </c>
      <c r="N225" s="196" t="s">
        <v>36</v>
      </c>
      <c r="O225" s="71"/>
      <c r="P225" s="197">
        <f>O225*H225</f>
        <v>0</v>
      </c>
      <c r="Q225" s="197">
        <v>0.0003</v>
      </c>
      <c r="R225" s="197">
        <f>Q225*H225</f>
        <v>0.0088104</v>
      </c>
      <c r="S225" s="197">
        <v>0</v>
      </c>
      <c r="T225" s="198">
        <f>S225*H225</f>
        <v>0</v>
      </c>
      <c r="U225" s="34"/>
      <c r="V225" s="34"/>
      <c r="W225" s="34"/>
      <c r="X225" s="34"/>
      <c r="Y225" s="34"/>
      <c r="Z225" s="34"/>
      <c r="AA225" s="34"/>
      <c r="AB225" s="34"/>
      <c r="AC225" s="34"/>
      <c r="AD225" s="34"/>
      <c r="AE225" s="34"/>
      <c r="AR225" s="199" t="s">
        <v>196</v>
      </c>
      <c r="AT225" s="199" t="s">
        <v>135</v>
      </c>
      <c r="AU225" s="199" t="s">
        <v>81</v>
      </c>
      <c r="AY225" s="17" t="s">
        <v>132</v>
      </c>
      <c r="BE225" s="200">
        <f>IF(N225="základní",J225,0)</f>
        <v>0</v>
      </c>
      <c r="BF225" s="200">
        <f>IF(N225="snížená",J225,0)</f>
        <v>0</v>
      </c>
      <c r="BG225" s="200">
        <f>IF(N225="zákl. přenesená",J225,0)</f>
        <v>0</v>
      </c>
      <c r="BH225" s="200">
        <f>IF(N225="sníž. přenesená",J225,0)</f>
        <v>0</v>
      </c>
      <c r="BI225" s="200">
        <f>IF(N225="nulová",J225,0)</f>
        <v>0</v>
      </c>
      <c r="BJ225" s="17" t="s">
        <v>79</v>
      </c>
      <c r="BK225" s="200">
        <f>ROUND(I225*H225,2)</f>
        <v>0</v>
      </c>
      <c r="BL225" s="17" t="s">
        <v>196</v>
      </c>
      <c r="BM225" s="199" t="s">
        <v>752</v>
      </c>
    </row>
    <row r="226" spans="1:65" s="2" customFormat="1" ht="44.25" customHeight="1">
      <c r="A226" s="34"/>
      <c r="B226" s="35"/>
      <c r="C226" s="234" t="s">
        <v>389</v>
      </c>
      <c r="D226" s="234" t="s">
        <v>199</v>
      </c>
      <c r="E226" s="235" t="s">
        <v>510</v>
      </c>
      <c r="F226" s="236" t="s">
        <v>511</v>
      </c>
      <c r="G226" s="237" t="s">
        <v>145</v>
      </c>
      <c r="H226" s="238">
        <v>32.305</v>
      </c>
      <c r="I226" s="239"/>
      <c r="J226" s="240">
        <f>ROUND(I226*H226,2)</f>
        <v>0</v>
      </c>
      <c r="K226" s="241"/>
      <c r="L226" s="242"/>
      <c r="M226" s="243" t="s">
        <v>0</v>
      </c>
      <c r="N226" s="244" t="s">
        <v>36</v>
      </c>
      <c r="O226" s="71"/>
      <c r="P226" s="197">
        <f>O226*H226</f>
        <v>0</v>
      </c>
      <c r="Q226" s="197">
        <v>0.002</v>
      </c>
      <c r="R226" s="197">
        <f>Q226*H226</f>
        <v>0.06461</v>
      </c>
      <c r="S226" s="197">
        <v>0</v>
      </c>
      <c r="T226" s="198">
        <f>S226*H226</f>
        <v>0</v>
      </c>
      <c r="U226" s="34"/>
      <c r="V226" s="34"/>
      <c r="W226" s="34"/>
      <c r="X226" s="34"/>
      <c r="Y226" s="34"/>
      <c r="Z226" s="34"/>
      <c r="AA226" s="34"/>
      <c r="AB226" s="34"/>
      <c r="AC226" s="34"/>
      <c r="AD226" s="34"/>
      <c r="AE226" s="34"/>
      <c r="AR226" s="199" t="s">
        <v>202</v>
      </c>
      <c r="AT226" s="199" t="s">
        <v>199</v>
      </c>
      <c r="AU226" s="199" t="s">
        <v>81</v>
      </c>
      <c r="AY226" s="17" t="s">
        <v>132</v>
      </c>
      <c r="BE226" s="200">
        <f>IF(N226="základní",J226,0)</f>
        <v>0</v>
      </c>
      <c r="BF226" s="200">
        <f>IF(N226="snížená",J226,0)</f>
        <v>0</v>
      </c>
      <c r="BG226" s="200">
        <f>IF(N226="zákl. přenesená",J226,0)</f>
        <v>0</v>
      </c>
      <c r="BH226" s="200">
        <f>IF(N226="sníž. přenesená",J226,0)</f>
        <v>0</v>
      </c>
      <c r="BI226" s="200">
        <f>IF(N226="nulová",J226,0)</f>
        <v>0</v>
      </c>
      <c r="BJ226" s="17" t="s">
        <v>79</v>
      </c>
      <c r="BK226" s="200">
        <f>ROUND(I226*H226,2)</f>
        <v>0</v>
      </c>
      <c r="BL226" s="17" t="s">
        <v>196</v>
      </c>
      <c r="BM226" s="199" t="s">
        <v>753</v>
      </c>
    </row>
    <row r="227" spans="2:51" s="14" customFormat="1" ht="11.25">
      <c r="B227" s="212"/>
      <c r="C227" s="213"/>
      <c r="D227" s="203" t="s">
        <v>147</v>
      </c>
      <c r="E227" s="213"/>
      <c r="F227" s="215" t="s">
        <v>754</v>
      </c>
      <c r="G227" s="213"/>
      <c r="H227" s="216">
        <v>32.305</v>
      </c>
      <c r="I227" s="217"/>
      <c r="J227" s="213"/>
      <c r="K227" s="213"/>
      <c r="L227" s="218"/>
      <c r="M227" s="219"/>
      <c r="N227" s="220"/>
      <c r="O227" s="220"/>
      <c r="P227" s="220"/>
      <c r="Q227" s="220"/>
      <c r="R227" s="220"/>
      <c r="S227" s="220"/>
      <c r="T227" s="221"/>
      <c r="AT227" s="222" t="s">
        <v>147</v>
      </c>
      <c r="AU227" s="222" t="s">
        <v>81</v>
      </c>
      <c r="AV227" s="14" t="s">
        <v>81</v>
      </c>
      <c r="AW227" s="14" t="s">
        <v>3</v>
      </c>
      <c r="AX227" s="14" t="s">
        <v>79</v>
      </c>
      <c r="AY227" s="222" t="s">
        <v>132</v>
      </c>
    </row>
    <row r="228" spans="1:65" s="2" customFormat="1" ht="24.2" customHeight="1">
      <c r="A228" s="34"/>
      <c r="B228" s="35"/>
      <c r="C228" s="187" t="s">
        <v>393</v>
      </c>
      <c r="D228" s="187" t="s">
        <v>135</v>
      </c>
      <c r="E228" s="188" t="s">
        <v>514</v>
      </c>
      <c r="F228" s="189" t="s">
        <v>515</v>
      </c>
      <c r="G228" s="190" t="s">
        <v>357</v>
      </c>
      <c r="H228" s="191">
        <v>10</v>
      </c>
      <c r="I228" s="192"/>
      <c r="J228" s="193">
        <f>ROUND(I228*H228,2)</f>
        <v>0</v>
      </c>
      <c r="K228" s="194"/>
      <c r="L228" s="39"/>
      <c r="M228" s="195" t="s">
        <v>0</v>
      </c>
      <c r="N228" s="196" t="s">
        <v>36</v>
      </c>
      <c r="O228" s="71"/>
      <c r="P228" s="197">
        <f>O228*H228</f>
        <v>0</v>
      </c>
      <c r="Q228" s="197">
        <v>0</v>
      </c>
      <c r="R228" s="197">
        <f>Q228*H228</f>
        <v>0</v>
      </c>
      <c r="S228" s="197">
        <v>0</v>
      </c>
      <c r="T228" s="198">
        <f>S228*H228</f>
        <v>0</v>
      </c>
      <c r="U228" s="34"/>
      <c r="V228" s="34"/>
      <c r="W228" s="34"/>
      <c r="X228" s="34"/>
      <c r="Y228" s="34"/>
      <c r="Z228" s="34"/>
      <c r="AA228" s="34"/>
      <c r="AB228" s="34"/>
      <c r="AC228" s="34"/>
      <c r="AD228" s="34"/>
      <c r="AE228" s="34"/>
      <c r="AR228" s="199" t="s">
        <v>196</v>
      </c>
      <c r="AT228" s="199" t="s">
        <v>135</v>
      </c>
      <c r="AU228" s="199" t="s">
        <v>81</v>
      </c>
      <c r="AY228" s="17" t="s">
        <v>132</v>
      </c>
      <c r="BE228" s="200">
        <f>IF(N228="základní",J228,0)</f>
        <v>0</v>
      </c>
      <c r="BF228" s="200">
        <f>IF(N228="snížená",J228,0)</f>
        <v>0</v>
      </c>
      <c r="BG228" s="200">
        <f>IF(N228="zákl. přenesená",J228,0)</f>
        <v>0</v>
      </c>
      <c r="BH228" s="200">
        <f>IF(N228="sníž. přenesená",J228,0)</f>
        <v>0</v>
      </c>
      <c r="BI228" s="200">
        <f>IF(N228="nulová",J228,0)</f>
        <v>0</v>
      </c>
      <c r="BJ228" s="17" t="s">
        <v>79</v>
      </c>
      <c r="BK228" s="200">
        <f>ROUND(I228*H228,2)</f>
        <v>0</v>
      </c>
      <c r="BL228" s="17" t="s">
        <v>196</v>
      </c>
      <c r="BM228" s="199" t="s">
        <v>755</v>
      </c>
    </row>
    <row r="229" spans="1:65" s="2" customFormat="1" ht="21.75" customHeight="1">
      <c r="A229" s="34"/>
      <c r="B229" s="35"/>
      <c r="C229" s="187" t="s">
        <v>397</v>
      </c>
      <c r="D229" s="187" t="s">
        <v>135</v>
      </c>
      <c r="E229" s="188" t="s">
        <v>517</v>
      </c>
      <c r="F229" s="189" t="s">
        <v>518</v>
      </c>
      <c r="G229" s="190" t="s">
        <v>357</v>
      </c>
      <c r="H229" s="191">
        <v>36.2</v>
      </c>
      <c r="I229" s="192"/>
      <c r="J229" s="193">
        <f>ROUND(I229*H229,2)</f>
        <v>0</v>
      </c>
      <c r="K229" s="194"/>
      <c r="L229" s="39"/>
      <c r="M229" s="195" t="s">
        <v>0</v>
      </c>
      <c r="N229" s="196" t="s">
        <v>36</v>
      </c>
      <c r="O229" s="71"/>
      <c r="P229" s="197">
        <f>O229*H229</f>
        <v>0</v>
      </c>
      <c r="Q229" s="197">
        <v>0</v>
      </c>
      <c r="R229" s="197">
        <f>Q229*H229</f>
        <v>0</v>
      </c>
      <c r="S229" s="197">
        <v>0.0003</v>
      </c>
      <c r="T229" s="198">
        <f>S229*H229</f>
        <v>0.01086</v>
      </c>
      <c r="U229" s="34"/>
      <c r="V229" s="34"/>
      <c r="W229" s="34"/>
      <c r="X229" s="34"/>
      <c r="Y229" s="34"/>
      <c r="Z229" s="34"/>
      <c r="AA229" s="34"/>
      <c r="AB229" s="34"/>
      <c r="AC229" s="34"/>
      <c r="AD229" s="34"/>
      <c r="AE229" s="34"/>
      <c r="AR229" s="199" t="s">
        <v>196</v>
      </c>
      <c r="AT229" s="199" t="s">
        <v>135</v>
      </c>
      <c r="AU229" s="199" t="s">
        <v>81</v>
      </c>
      <c r="AY229" s="17" t="s">
        <v>132</v>
      </c>
      <c r="BE229" s="200">
        <f>IF(N229="základní",J229,0)</f>
        <v>0</v>
      </c>
      <c r="BF229" s="200">
        <f>IF(N229="snížená",J229,0)</f>
        <v>0</v>
      </c>
      <c r="BG229" s="200">
        <f>IF(N229="zákl. přenesená",J229,0)</f>
        <v>0</v>
      </c>
      <c r="BH229" s="200">
        <f>IF(N229="sníž. přenesená",J229,0)</f>
        <v>0</v>
      </c>
      <c r="BI229" s="200">
        <f>IF(N229="nulová",J229,0)</f>
        <v>0</v>
      </c>
      <c r="BJ229" s="17" t="s">
        <v>79</v>
      </c>
      <c r="BK229" s="200">
        <f>ROUND(I229*H229,2)</f>
        <v>0</v>
      </c>
      <c r="BL229" s="17" t="s">
        <v>196</v>
      </c>
      <c r="BM229" s="199" t="s">
        <v>756</v>
      </c>
    </row>
    <row r="230" spans="2:51" s="13" customFormat="1" ht="11.25">
      <c r="B230" s="201"/>
      <c r="C230" s="202"/>
      <c r="D230" s="203" t="s">
        <v>147</v>
      </c>
      <c r="E230" s="204" t="s">
        <v>0</v>
      </c>
      <c r="F230" s="205" t="s">
        <v>220</v>
      </c>
      <c r="G230" s="202"/>
      <c r="H230" s="204" t="s">
        <v>0</v>
      </c>
      <c r="I230" s="206"/>
      <c r="J230" s="202"/>
      <c r="K230" s="202"/>
      <c r="L230" s="207"/>
      <c r="M230" s="208"/>
      <c r="N230" s="209"/>
      <c r="O230" s="209"/>
      <c r="P230" s="209"/>
      <c r="Q230" s="209"/>
      <c r="R230" s="209"/>
      <c r="S230" s="209"/>
      <c r="T230" s="210"/>
      <c r="AT230" s="211" t="s">
        <v>147</v>
      </c>
      <c r="AU230" s="211" t="s">
        <v>81</v>
      </c>
      <c r="AV230" s="13" t="s">
        <v>79</v>
      </c>
      <c r="AW230" s="13" t="s">
        <v>29</v>
      </c>
      <c r="AX230" s="13" t="s">
        <v>71</v>
      </c>
      <c r="AY230" s="211" t="s">
        <v>132</v>
      </c>
    </row>
    <row r="231" spans="2:51" s="14" customFormat="1" ht="11.25">
      <c r="B231" s="212"/>
      <c r="C231" s="213"/>
      <c r="D231" s="203" t="s">
        <v>147</v>
      </c>
      <c r="E231" s="214" t="s">
        <v>0</v>
      </c>
      <c r="F231" s="215" t="s">
        <v>757</v>
      </c>
      <c r="G231" s="213"/>
      <c r="H231" s="216">
        <v>16.2</v>
      </c>
      <c r="I231" s="217"/>
      <c r="J231" s="213"/>
      <c r="K231" s="213"/>
      <c r="L231" s="218"/>
      <c r="M231" s="219"/>
      <c r="N231" s="220"/>
      <c r="O231" s="220"/>
      <c r="P231" s="220"/>
      <c r="Q231" s="220"/>
      <c r="R231" s="220"/>
      <c r="S231" s="220"/>
      <c r="T231" s="221"/>
      <c r="AT231" s="222" t="s">
        <v>147</v>
      </c>
      <c r="AU231" s="222" t="s">
        <v>81</v>
      </c>
      <c r="AV231" s="14" t="s">
        <v>81</v>
      </c>
      <c r="AW231" s="14" t="s">
        <v>29</v>
      </c>
      <c r="AX231" s="14" t="s">
        <v>71</v>
      </c>
      <c r="AY231" s="222" t="s">
        <v>132</v>
      </c>
    </row>
    <row r="232" spans="2:51" s="13" customFormat="1" ht="11.25">
      <c r="B232" s="201"/>
      <c r="C232" s="202"/>
      <c r="D232" s="203" t="s">
        <v>147</v>
      </c>
      <c r="E232" s="204" t="s">
        <v>0</v>
      </c>
      <c r="F232" s="205" t="s">
        <v>149</v>
      </c>
      <c r="G232" s="202"/>
      <c r="H232" s="204" t="s">
        <v>0</v>
      </c>
      <c r="I232" s="206"/>
      <c r="J232" s="202"/>
      <c r="K232" s="202"/>
      <c r="L232" s="207"/>
      <c r="M232" s="208"/>
      <c r="N232" s="209"/>
      <c r="O232" s="209"/>
      <c r="P232" s="209"/>
      <c r="Q232" s="209"/>
      <c r="R232" s="209"/>
      <c r="S232" s="209"/>
      <c r="T232" s="210"/>
      <c r="AT232" s="211" t="s">
        <v>147</v>
      </c>
      <c r="AU232" s="211" t="s">
        <v>81</v>
      </c>
      <c r="AV232" s="13" t="s">
        <v>79</v>
      </c>
      <c r="AW232" s="13" t="s">
        <v>29</v>
      </c>
      <c r="AX232" s="13" t="s">
        <v>71</v>
      </c>
      <c r="AY232" s="211" t="s">
        <v>132</v>
      </c>
    </row>
    <row r="233" spans="2:51" s="14" customFormat="1" ht="11.25">
      <c r="B233" s="212"/>
      <c r="C233" s="213"/>
      <c r="D233" s="203" t="s">
        <v>147</v>
      </c>
      <c r="E233" s="214" t="s">
        <v>0</v>
      </c>
      <c r="F233" s="215" t="s">
        <v>758</v>
      </c>
      <c r="G233" s="213"/>
      <c r="H233" s="216">
        <v>6.800000000000001</v>
      </c>
      <c r="I233" s="217"/>
      <c r="J233" s="213"/>
      <c r="K233" s="213"/>
      <c r="L233" s="218"/>
      <c r="M233" s="219"/>
      <c r="N233" s="220"/>
      <c r="O233" s="220"/>
      <c r="P233" s="220"/>
      <c r="Q233" s="220"/>
      <c r="R233" s="220"/>
      <c r="S233" s="220"/>
      <c r="T233" s="221"/>
      <c r="AT233" s="222" t="s">
        <v>147</v>
      </c>
      <c r="AU233" s="222" t="s">
        <v>81</v>
      </c>
      <c r="AV233" s="14" t="s">
        <v>81</v>
      </c>
      <c r="AW233" s="14" t="s">
        <v>29</v>
      </c>
      <c r="AX233" s="14" t="s">
        <v>71</v>
      </c>
      <c r="AY233" s="222" t="s">
        <v>132</v>
      </c>
    </row>
    <row r="234" spans="2:51" s="13" customFormat="1" ht="11.25">
      <c r="B234" s="201"/>
      <c r="C234" s="202"/>
      <c r="D234" s="203" t="s">
        <v>147</v>
      </c>
      <c r="E234" s="204" t="s">
        <v>0</v>
      </c>
      <c r="F234" s="205" t="s">
        <v>435</v>
      </c>
      <c r="G234" s="202"/>
      <c r="H234" s="204" t="s">
        <v>0</v>
      </c>
      <c r="I234" s="206"/>
      <c r="J234" s="202"/>
      <c r="K234" s="202"/>
      <c r="L234" s="207"/>
      <c r="M234" s="208"/>
      <c r="N234" s="209"/>
      <c r="O234" s="209"/>
      <c r="P234" s="209"/>
      <c r="Q234" s="209"/>
      <c r="R234" s="209"/>
      <c r="S234" s="209"/>
      <c r="T234" s="210"/>
      <c r="AT234" s="211" t="s">
        <v>147</v>
      </c>
      <c r="AU234" s="211" t="s">
        <v>81</v>
      </c>
      <c r="AV234" s="13" t="s">
        <v>79</v>
      </c>
      <c r="AW234" s="13" t="s">
        <v>29</v>
      </c>
      <c r="AX234" s="13" t="s">
        <v>71</v>
      </c>
      <c r="AY234" s="211" t="s">
        <v>132</v>
      </c>
    </row>
    <row r="235" spans="2:51" s="14" customFormat="1" ht="11.25">
      <c r="B235" s="212"/>
      <c r="C235" s="213"/>
      <c r="D235" s="203" t="s">
        <v>147</v>
      </c>
      <c r="E235" s="214" t="s">
        <v>0</v>
      </c>
      <c r="F235" s="215" t="s">
        <v>759</v>
      </c>
      <c r="G235" s="213"/>
      <c r="H235" s="216">
        <v>13.2</v>
      </c>
      <c r="I235" s="217"/>
      <c r="J235" s="213"/>
      <c r="K235" s="213"/>
      <c r="L235" s="218"/>
      <c r="M235" s="219"/>
      <c r="N235" s="220"/>
      <c r="O235" s="220"/>
      <c r="P235" s="220"/>
      <c r="Q235" s="220"/>
      <c r="R235" s="220"/>
      <c r="S235" s="220"/>
      <c r="T235" s="221"/>
      <c r="AT235" s="222" t="s">
        <v>147</v>
      </c>
      <c r="AU235" s="222" t="s">
        <v>81</v>
      </c>
      <c r="AV235" s="14" t="s">
        <v>81</v>
      </c>
      <c r="AW235" s="14" t="s">
        <v>29</v>
      </c>
      <c r="AX235" s="14" t="s">
        <v>71</v>
      </c>
      <c r="AY235" s="222" t="s">
        <v>132</v>
      </c>
    </row>
    <row r="236" spans="2:51" s="15" customFormat="1" ht="11.25">
      <c r="B236" s="223"/>
      <c r="C236" s="224"/>
      <c r="D236" s="203" t="s">
        <v>147</v>
      </c>
      <c r="E236" s="225" t="s">
        <v>0</v>
      </c>
      <c r="F236" s="226" t="s">
        <v>155</v>
      </c>
      <c r="G236" s="224"/>
      <c r="H236" s="227">
        <v>36.2</v>
      </c>
      <c r="I236" s="228"/>
      <c r="J236" s="224"/>
      <c r="K236" s="224"/>
      <c r="L236" s="229"/>
      <c r="M236" s="230"/>
      <c r="N236" s="231"/>
      <c r="O236" s="231"/>
      <c r="P236" s="231"/>
      <c r="Q236" s="231"/>
      <c r="R236" s="231"/>
      <c r="S236" s="231"/>
      <c r="T236" s="232"/>
      <c r="AT236" s="233" t="s">
        <v>147</v>
      </c>
      <c r="AU236" s="233" t="s">
        <v>81</v>
      </c>
      <c r="AV236" s="15" t="s">
        <v>139</v>
      </c>
      <c r="AW236" s="15" t="s">
        <v>29</v>
      </c>
      <c r="AX236" s="15" t="s">
        <v>79</v>
      </c>
      <c r="AY236" s="233" t="s">
        <v>132</v>
      </c>
    </row>
    <row r="237" spans="1:65" s="2" customFormat="1" ht="16.5" customHeight="1">
      <c r="A237" s="34"/>
      <c r="B237" s="35"/>
      <c r="C237" s="187" t="s">
        <v>401</v>
      </c>
      <c r="D237" s="187" t="s">
        <v>135</v>
      </c>
      <c r="E237" s="188" t="s">
        <v>366</v>
      </c>
      <c r="F237" s="189" t="s">
        <v>367</v>
      </c>
      <c r="G237" s="190" t="s">
        <v>357</v>
      </c>
      <c r="H237" s="191">
        <v>36.2</v>
      </c>
      <c r="I237" s="192"/>
      <c r="J237" s="193">
        <f>ROUND(I237*H237,2)</f>
        <v>0</v>
      </c>
      <c r="K237" s="194"/>
      <c r="L237" s="39"/>
      <c r="M237" s="195" t="s">
        <v>0</v>
      </c>
      <c r="N237" s="196" t="s">
        <v>36</v>
      </c>
      <c r="O237" s="71"/>
      <c r="P237" s="197">
        <f>O237*H237</f>
        <v>0</v>
      </c>
      <c r="Q237" s="197">
        <v>1E-05</v>
      </c>
      <c r="R237" s="197">
        <f>Q237*H237</f>
        <v>0.00036200000000000007</v>
      </c>
      <c r="S237" s="197">
        <v>0</v>
      </c>
      <c r="T237" s="198">
        <f>S237*H237</f>
        <v>0</v>
      </c>
      <c r="U237" s="34"/>
      <c r="V237" s="34"/>
      <c r="W237" s="34"/>
      <c r="X237" s="34"/>
      <c r="Y237" s="34"/>
      <c r="Z237" s="34"/>
      <c r="AA237" s="34"/>
      <c r="AB237" s="34"/>
      <c r="AC237" s="34"/>
      <c r="AD237" s="34"/>
      <c r="AE237" s="34"/>
      <c r="AR237" s="199" t="s">
        <v>196</v>
      </c>
      <c r="AT237" s="199" t="s">
        <v>135</v>
      </c>
      <c r="AU237" s="199" t="s">
        <v>81</v>
      </c>
      <c r="AY237" s="17" t="s">
        <v>132</v>
      </c>
      <c r="BE237" s="200">
        <f>IF(N237="základní",J237,0)</f>
        <v>0</v>
      </c>
      <c r="BF237" s="200">
        <f>IF(N237="snížená",J237,0)</f>
        <v>0</v>
      </c>
      <c r="BG237" s="200">
        <f>IF(N237="zákl. přenesená",J237,0)</f>
        <v>0</v>
      </c>
      <c r="BH237" s="200">
        <f>IF(N237="sníž. přenesená",J237,0)</f>
        <v>0</v>
      </c>
      <c r="BI237" s="200">
        <f>IF(N237="nulová",J237,0)</f>
        <v>0</v>
      </c>
      <c r="BJ237" s="17" t="s">
        <v>79</v>
      </c>
      <c r="BK237" s="200">
        <f>ROUND(I237*H237,2)</f>
        <v>0</v>
      </c>
      <c r="BL237" s="17" t="s">
        <v>196</v>
      </c>
      <c r="BM237" s="199" t="s">
        <v>760</v>
      </c>
    </row>
    <row r="238" spans="1:65" s="2" customFormat="1" ht="16.5" customHeight="1">
      <c r="A238" s="34"/>
      <c r="B238" s="35"/>
      <c r="C238" s="234" t="s">
        <v>405</v>
      </c>
      <c r="D238" s="234" t="s">
        <v>199</v>
      </c>
      <c r="E238" s="235" t="s">
        <v>371</v>
      </c>
      <c r="F238" s="236" t="s">
        <v>372</v>
      </c>
      <c r="G238" s="237" t="s">
        <v>357</v>
      </c>
      <c r="H238" s="238">
        <v>38.01</v>
      </c>
      <c r="I238" s="239"/>
      <c r="J238" s="240">
        <f>ROUND(I238*H238,2)</f>
        <v>0</v>
      </c>
      <c r="K238" s="241"/>
      <c r="L238" s="242"/>
      <c r="M238" s="243" t="s">
        <v>0</v>
      </c>
      <c r="N238" s="244" t="s">
        <v>36</v>
      </c>
      <c r="O238" s="71"/>
      <c r="P238" s="197">
        <f>O238*H238</f>
        <v>0</v>
      </c>
      <c r="Q238" s="197">
        <v>0.0003</v>
      </c>
      <c r="R238" s="197">
        <f>Q238*H238</f>
        <v>0.011402999999999998</v>
      </c>
      <c r="S238" s="197">
        <v>0</v>
      </c>
      <c r="T238" s="198">
        <f>S238*H238</f>
        <v>0</v>
      </c>
      <c r="U238" s="34"/>
      <c r="V238" s="34"/>
      <c r="W238" s="34"/>
      <c r="X238" s="34"/>
      <c r="Y238" s="34"/>
      <c r="Z238" s="34"/>
      <c r="AA238" s="34"/>
      <c r="AB238" s="34"/>
      <c r="AC238" s="34"/>
      <c r="AD238" s="34"/>
      <c r="AE238" s="34"/>
      <c r="AR238" s="199" t="s">
        <v>202</v>
      </c>
      <c r="AT238" s="199" t="s">
        <v>199</v>
      </c>
      <c r="AU238" s="199" t="s">
        <v>81</v>
      </c>
      <c r="AY238" s="17" t="s">
        <v>132</v>
      </c>
      <c r="BE238" s="200">
        <f>IF(N238="základní",J238,0)</f>
        <v>0</v>
      </c>
      <c r="BF238" s="200">
        <f>IF(N238="snížená",J238,0)</f>
        <v>0</v>
      </c>
      <c r="BG238" s="200">
        <f>IF(N238="zákl. přenesená",J238,0)</f>
        <v>0</v>
      </c>
      <c r="BH238" s="200">
        <f>IF(N238="sníž. přenesená",J238,0)</f>
        <v>0</v>
      </c>
      <c r="BI238" s="200">
        <f>IF(N238="nulová",J238,0)</f>
        <v>0</v>
      </c>
      <c r="BJ238" s="17" t="s">
        <v>79</v>
      </c>
      <c r="BK238" s="200">
        <f>ROUND(I238*H238,2)</f>
        <v>0</v>
      </c>
      <c r="BL238" s="17" t="s">
        <v>196</v>
      </c>
      <c r="BM238" s="199" t="s">
        <v>761</v>
      </c>
    </row>
    <row r="239" spans="2:51" s="14" customFormat="1" ht="11.25">
      <c r="B239" s="212"/>
      <c r="C239" s="213"/>
      <c r="D239" s="203" t="s">
        <v>147</v>
      </c>
      <c r="E239" s="213"/>
      <c r="F239" s="215" t="s">
        <v>762</v>
      </c>
      <c r="G239" s="213"/>
      <c r="H239" s="216">
        <v>38.01</v>
      </c>
      <c r="I239" s="217"/>
      <c r="J239" s="213"/>
      <c r="K239" s="213"/>
      <c r="L239" s="218"/>
      <c r="M239" s="219"/>
      <c r="N239" s="220"/>
      <c r="O239" s="220"/>
      <c r="P239" s="220"/>
      <c r="Q239" s="220"/>
      <c r="R239" s="220"/>
      <c r="S239" s="220"/>
      <c r="T239" s="221"/>
      <c r="AT239" s="222" t="s">
        <v>147</v>
      </c>
      <c r="AU239" s="222" t="s">
        <v>81</v>
      </c>
      <c r="AV239" s="14" t="s">
        <v>81</v>
      </c>
      <c r="AW239" s="14" t="s">
        <v>3</v>
      </c>
      <c r="AX239" s="14" t="s">
        <v>79</v>
      </c>
      <c r="AY239" s="222" t="s">
        <v>132</v>
      </c>
    </row>
    <row r="240" spans="1:65" s="2" customFormat="1" ht="24.2" customHeight="1">
      <c r="A240" s="34"/>
      <c r="B240" s="35"/>
      <c r="C240" s="187" t="s">
        <v>411</v>
      </c>
      <c r="D240" s="187" t="s">
        <v>135</v>
      </c>
      <c r="E240" s="188" t="s">
        <v>524</v>
      </c>
      <c r="F240" s="189" t="s">
        <v>525</v>
      </c>
      <c r="G240" s="190" t="s">
        <v>161</v>
      </c>
      <c r="H240" s="191">
        <v>0.085</v>
      </c>
      <c r="I240" s="192"/>
      <c r="J240" s="193">
        <f>ROUND(I240*H240,2)</f>
        <v>0</v>
      </c>
      <c r="K240" s="194"/>
      <c r="L240" s="39"/>
      <c r="M240" s="195" t="s">
        <v>0</v>
      </c>
      <c r="N240" s="196" t="s">
        <v>36</v>
      </c>
      <c r="O240" s="71"/>
      <c r="P240" s="197">
        <f>O240*H240</f>
        <v>0</v>
      </c>
      <c r="Q240" s="197">
        <v>0</v>
      </c>
      <c r="R240" s="197">
        <f>Q240*H240</f>
        <v>0</v>
      </c>
      <c r="S240" s="197">
        <v>0</v>
      </c>
      <c r="T240" s="198">
        <f>S240*H240</f>
        <v>0</v>
      </c>
      <c r="U240" s="34"/>
      <c r="V240" s="34"/>
      <c r="W240" s="34"/>
      <c r="X240" s="34"/>
      <c r="Y240" s="34"/>
      <c r="Z240" s="34"/>
      <c r="AA240" s="34"/>
      <c r="AB240" s="34"/>
      <c r="AC240" s="34"/>
      <c r="AD240" s="34"/>
      <c r="AE240" s="34"/>
      <c r="AR240" s="199" t="s">
        <v>196</v>
      </c>
      <c r="AT240" s="199" t="s">
        <v>135</v>
      </c>
      <c r="AU240" s="199" t="s">
        <v>81</v>
      </c>
      <c r="AY240" s="17" t="s">
        <v>132</v>
      </c>
      <c r="BE240" s="200">
        <f>IF(N240="základní",J240,0)</f>
        <v>0</v>
      </c>
      <c r="BF240" s="200">
        <f>IF(N240="snížená",J240,0)</f>
        <v>0</v>
      </c>
      <c r="BG240" s="200">
        <f>IF(N240="zákl. přenesená",J240,0)</f>
        <v>0</v>
      </c>
      <c r="BH240" s="200">
        <f>IF(N240="sníž. přenesená",J240,0)</f>
        <v>0</v>
      </c>
      <c r="BI240" s="200">
        <f>IF(N240="nulová",J240,0)</f>
        <v>0</v>
      </c>
      <c r="BJ240" s="17" t="s">
        <v>79</v>
      </c>
      <c r="BK240" s="200">
        <f>ROUND(I240*H240,2)</f>
        <v>0</v>
      </c>
      <c r="BL240" s="17" t="s">
        <v>196</v>
      </c>
      <c r="BM240" s="199" t="s">
        <v>763</v>
      </c>
    </row>
    <row r="241" spans="1:65" s="2" customFormat="1" ht="24.2" customHeight="1">
      <c r="A241" s="34"/>
      <c r="B241" s="35"/>
      <c r="C241" s="187" t="s">
        <v>416</v>
      </c>
      <c r="D241" s="187" t="s">
        <v>135</v>
      </c>
      <c r="E241" s="188" t="s">
        <v>527</v>
      </c>
      <c r="F241" s="189" t="s">
        <v>528</v>
      </c>
      <c r="G241" s="190" t="s">
        <v>161</v>
      </c>
      <c r="H241" s="191">
        <v>0.085</v>
      </c>
      <c r="I241" s="192"/>
      <c r="J241" s="193">
        <f>ROUND(I241*H241,2)</f>
        <v>0</v>
      </c>
      <c r="K241" s="194"/>
      <c r="L241" s="39"/>
      <c r="M241" s="195" t="s">
        <v>0</v>
      </c>
      <c r="N241" s="196" t="s">
        <v>36</v>
      </c>
      <c r="O241" s="71"/>
      <c r="P241" s="197">
        <f>O241*H241</f>
        <v>0</v>
      </c>
      <c r="Q241" s="197">
        <v>0</v>
      </c>
      <c r="R241" s="197">
        <f>Q241*H241</f>
        <v>0</v>
      </c>
      <c r="S241" s="197">
        <v>0</v>
      </c>
      <c r="T241" s="198">
        <f>S241*H241</f>
        <v>0</v>
      </c>
      <c r="U241" s="34"/>
      <c r="V241" s="34"/>
      <c r="W241" s="34"/>
      <c r="X241" s="34"/>
      <c r="Y241" s="34"/>
      <c r="Z241" s="34"/>
      <c r="AA241" s="34"/>
      <c r="AB241" s="34"/>
      <c r="AC241" s="34"/>
      <c r="AD241" s="34"/>
      <c r="AE241" s="34"/>
      <c r="AR241" s="199" t="s">
        <v>196</v>
      </c>
      <c r="AT241" s="199" t="s">
        <v>135</v>
      </c>
      <c r="AU241" s="199" t="s">
        <v>81</v>
      </c>
      <c r="AY241" s="17" t="s">
        <v>132</v>
      </c>
      <c r="BE241" s="200">
        <f>IF(N241="základní",J241,0)</f>
        <v>0</v>
      </c>
      <c r="BF241" s="200">
        <f>IF(N241="snížená",J241,0)</f>
        <v>0</v>
      </c>
      <c r="BG241" s="200">
        <f>IF(N241="zákl. přenesená",J241,0)</f>
        <v>0</v>
      </c>
      <c r="BH241" s="200">
        <f>IF(N241="sníž. přenesená",J241,0)</f>
        <v>0</v>
      </c>
      <c r="BI241" s="200">
        <f>IF(N241="nulová",J241,0)</f>
        <v>0</v>
      </c>
      <c r="BJ241" s="17" t="s">
        <v>79</v>
      </c>
      <c r="BK241" s="200">
        <f>ROUND(I241*H241,2)</f>
        <v>0</v>
      </c>
      <c r="BL241" s="17" t="s">
        <v>196</v>
      </c>
      <c r="BM241" s="199" t="s">
        <v>764</v>
      </c>
    </row>
    <row r="242" spans="1:65" s="2" customFormat="1" ht="24.2" customHeight="1">
      <c r="A242" s="34"/>
      <c r="B242" s="35"/>
      <c r="C242" s="187" t="s">
        <v>420</v>
      </c>
      <c r="D242" s="187" t="s">
        <v>135</v>
      </c>
      <c r="E242" s="188" t="s">
        <v>530</v>
      </c>
      <c r="F242" s="189" t="s">
        <v>531</v>
      </c>
      <c r="G242" s="190" t="s">
        <v>161</v>
      </c>
      <c r="H242" s="191">
        <v>0.085</v>
      </c>
      <c r="I242" s="192"/>
      <c r="J242" s="193">
        <f>ROUND(I242*H242,2)</f>
        <v>0</v>
      </c>
      <c r="K242" s="194"/>
      <c r="L242" s="39"/>
      <c r="M242" s="195" t="s">
        <v>0</v>
      </c>
      <c r="N242" s="196" t="s">
        <v>36</v>
      </c>
      <c r="O242" s="71"/>
      <c r="P242" s="197">
        <f>O242*H242</f>
        <v>0</v>
      </c>
      <c r="Q242" s="197">
        <v>0</v>
      </c>
      <c r="R242" s="197">
        <f>Q242*H242</f>
        <v>0</v>
      </c>
      <c r="S242" s="197">
        <v>0</v>
      </c>
      <c r="T242" s="198">
        <f>S242*H242</f>
        <v>0</v>
      </c>
      <c r="U242" s="34"/>
      <c r="V242" s="34"/>
      <c r="W242" s="34"/>
      <c r="X242" s="34"/>
      <c r="Y242" s="34"/>
      <c r="Z242" s="34"/>
      <c r="AA242" s="34"/>
      <c r="AB242" s="34"/>
      <c r="AC242" s="34"/>
      <c r="AD242" s="34"/>
      <c r="AE242" s="34"/>
      <c r="AR242" s="199" t="s">
        <v>196</v>
      </c>
      <c r="AT242" s="199" t="s">
        <v>135</v>
      </c>
      <c r="AU242" s="199" t="s">
        <v>81</v>
      </c>
      <c r="AY242" s="17" t="s">
        <v>132</v>
      </c>
      <c r="BE242" s="200">
        <f>IF(N242="základní",J242,0)</f>
        <v>0</v>
      </c>
      <c r="BF242" s="200">
        <f>IF(N242="snížená",J242,0)</f>
        <v>0</v>
      </c>
      <c r="BG242" s="200">
        <f>IF(N242="zákl. přenesená",J242,0)</f>
        <v>0</v>
      </c>
      <c r="BH242" s="200">
        <f>IF(N242="sníž. přenesená",J242,0)</f>
        <v>0</v>
      </c>
      <c r="BI242" s="200">
        <f>IF(N242="nulová",J242,0)</f>
        <v>0</v>
      </c>
      <c r="BJ242" s="17" t="s">
        <v>79</v>
      </c>
      <c r="BK242" s="200">
        <f>ROUND(I242*H242,2)</f>
        <v>0</v>
      </c>
      <c r="BL242" s="17" t="s">
        <v>196</v>
      </c>
      <c r="BM242" s="199" t="s">
        <v>765</v>
      </c>
    </row>
    <row r="243" spans="2:63" s="12" customFormat="1" ht="22.9" customHeight="1">
      <c r="B243" s="171"/>
      <c r="C243" s="172"/>
      <c r="D243" s="173" t="s">
        <v>70</v>
      </c>
      <c r="E243" s="185" t="s">
        <v>352</v>
      </c>
      <c r="F243" s="185" t="s">
        <v>353</v>
      </c>
      <c r="G243" s="172"/>
      <c r="H243" s="172"/>
      <c r="I243" s="175"/>
      <c r="J243" s="186">
        <f>BK243</f>
        <v>0</v>
      </c>
      <c r="K243" s="172"/>
      <c r="L243" s="177"/>
      <c r="M243" s="178"/>
      <c r="N243" s="179"/>
      <c r="O243" s="179"/>
      <c r="P243" s="180">
        <f>SUM(P244:P265)</f>
        <v>0</v>
      </c>
      <c r="Q243" s="179"/>
      <c r="R243" s="180">
        <f>SUM(R244:R265)</f>
        <v>0.004036199999999999</v>
      </c>
      <c r="S243" s="179"/>
      <c r="T243" s="181">
        <f>SUM(T244:T265)</f>
        <v>0</v>
      </c>
      <c r="AR243" s="182" t="s">
        <v>81</v>
      </c>
      <c r="AT243" s="183" t="s">
        <v>70</v>
      </c>
      <c r="AU243" s="183" t="s">
        <v>79</v>
      </c>
      <c r="AY243" s="182" t="s">
        <v>132</v>
      </c>
      <c r="BK243" s="184">
        <f>SUM(BK244:BK265)</f>
        <v>0</v>
      </c>
    </row>
    <row r="244" spans="1:65" s="2" customFormat="1" ht="16.5" customHeight="1">
      <c r="A244" s="34"/>
      <c r="B244" s="35"/>
      <c r="C244" s="187" t="s">
        <v>425</v>
      </c>
      <c r="D244" s="187" t="s">
        <v>135</v>
      </c>
      <c r="E244" s="188" t="s">
        <v>366</v>
      </c>
      <c r="F244" s="189" t="s">
        <v>367</v>
      </c>
      <c r="G244" s="190" t="s">
        <v>357</v>
      </c>
      <c r="H244" s="191">
        <v>7.4</v>
      </c>
      <c r="I244" s="192"/>
      <c r="J244" s="193">
        <f>ROUND(I244*H244,2)</f>
        <v>0</v>
      </c>
      <c r="K244" s="194"/>
      <c r="L244" s="39"/>
      <c r="M244" s="195" t="s">
        <v>0</v>
      </c>
      <c r="N244" s="196" t="s">
        <v>36</v>
      </c>
      <c r="O244" s="71"/>
      <c r="P244" s="197">
        <f>O244*H244</f>
        <v>0</v>
      </c>
      <c r="Q244" s="197">
        <v>1E-05</v>
      </c>
      <c r="R244" s="197">
        <f>Q244*H244</f>
        <v>7.400000000000001E-05</v>
      </c>
      <c r="S244" s="197">
        <v>0</v>
      </c>
      <c r="T244" s="198">
        <f>S244*H244</f>
        <v>0</v>
      </c>
      <c r="U244" s="34"/>
      <c r="V244" s="34"/>
      <c r="W244" s="34"/>
      <c r="X244" s="34"/>
      <c r="Y244" s="34"/>
      <c r="Z244" s="34"/>
      <c r="AA244" s="34"/>
      <c r="AB244" s="34"/>
      <c r="AC244" s="34"/>
      <c r="AD244" s="34"/>
      <c r="AE244" s="34"/>
      <c r="AR244" s="199" t="s">
        <v>196</v>
      </c>
      <c r="AT244" s="199" t="s">
        <v>135</v>
      </c>
      <c r="AU244" s="199" t="s">
        <v>81</v>
      </c>
      <c r="AY244" s="17" t="s">
        <v>132</v>
      </c>
      <c r="BE244" s="200">
        <f>IF(N244="základní",J244,0)</f>
        <v>0</v>
      </c>
      <c r="BF244" s="200">
        <f>IF(N244="snížená",J244,0)</f>
        <v>0</v>
      </c>
      <c r="BG244" s="200">
        <f>IF(N244="zákl. přenesená",J244,0)</f>
        <v>0</v>
      </c>
      <c r="BH244" s="200">
        <f>IF(N244="sníž. přenesená",J244,0)</f>
        <v>0</v>
      </c>
      <c r="BI244" s="200">
        <f>IF(N244="nulová",J244,0)</f>
        <v>0</v>
      </c>
      <c r="BJ244" s="17" t="s">
        <v>79</v>
      </c>
      <c r="BK244" s="200">
        <f>ROUND(I244*H244,2)</f>
        <v>0</v>
      </c>
      <c r="BL244" s="17" t="s">
        <v>196</v>
      </c>
      <c r="BM244" s="199" t="s">
        <v>766</v>
      </c>
    </row>
    <row r="245" spans="2:51" s="13" customFormat="1" ht="11.25">
      <c r="B245" s="201"/>
      <c r="C245" s="202"/>
      <c r="D245" s="203" t="s">
        <v>147</v>
      </c>
      <c r="E245" s="204" t="s">
        <v>0</v>
      </c>
      <c r="F245" s="205" t="s">
        <v>151</v>
      </c>
      <c r="G245" s="202"/>
      <c r="H245" s="204" t="s">
        <v>0</v>
      </c>
      <c r="I245" s="206"/>
      <c r="J245" s="202"/>
      <c r="K245" s="202"/>
      <c r="L245" s="207"/>
      <c r="M245" s="208"/>
      <c r="N245" s="209"/>
      <c r="O245" s="209"/>
      <c r="P245" s="209"/>
      <c r="Q245" s="209"/>
      <c r="R245" s="209"/>
      <c r="S245" s="209"/>
      <c r="T245" s="210"/>
      <c r="AT245" s="211" t="s">
        <v>147</v>
      </c>
      <c r="AU245" s="211" t="s">
        <v>81</v>
      </c>
      <c r="AV245" s="13" t="s">
        <v>79</v>
      </c>
      <c r="AW245" s="13" t="s">
        <v>29</v>
      </c>
      <c r="AX245" s="13" t="s">
        <v>71</v>
      </c>
      <c r="AY245" s="211" t="s">
        <v>132</v>
      </c>
    </row>
    <row r="246" spans="2:51" s="14" customFormat="1" ht="11.25">
      <c r="B246" s="212"/>
      <c r="C246" s="213"/>
      <c r="D246" s="203" t="s">
        <v>147</v>
      </c>
      <c r="E246" s="214" t="s">
        <v>0</v>
      </c>
      <c r="F246" s="215" t="s">
        <v>369</v>
      </c>
      <c r="G246" s="213"/>
      <c r="H246" s="216">
        <v>7.4</v>
      </c>
      <c r="I246" s="217"/>
      <c r="J246" s="213"/>
      <c r="K246" s="213"/>
      <c r="L246" s="218"/>
      <c r="M246" s="219"/>
      <c r="N246" s="220"/>
      <c r="O246" s="220"/>
      <c r="P246" s="220"/>
      <c r="Q246" s="220"/>
      <c r="R246" s="220"/>
      <c r="S246" s="220"/>
      <c r="T246" s="221"/>
      <c r="AT246" s="222" t="s">
        <v>147</v>
      </c>
      <c r="AU246" s="222" t="s">
        <v>81</v>
      </c>
      <c r="AV246" s="14" t="s">
        <v>81</v>
      </c>
      <c r="AW246" s="14" t="s">
        <v>29</v>
      </c>
      <c r="AX246" s="14" t="s">
        <v>79</v>
      </c>
      <c r="AY246" s="222" t="s">
        <v>132</v>
      </c>
    </row>
    <row r="247" spans="1:65" s="2" customFormat="1" ht="16.5" customHeight="1">
      <c r="A247" s="34"/>
      <c r="B247" s="35"/>
      <c r="C247" s="234" t="s">
        <v>429</v>
      </c>
      <c r="D247" s="234" t="s">
        <v>199</v>
      </c>
      <c r="E247" s="235" t="s">
        <v>371</v>
      </c>
      <c r="F247" s="236" t="s">
        <v>372</v>
      </c>
      <c r="G247" s="237" t="s">
        <v>357</v>
      </c>
      <c r="H247" s="238">
        <v>7.77</v>
      </c>
      <c r="I247" s="239"/>
      <c r="J247" s="240">
        <f>ROUND(I247*H247,2)</f>
        <v>0</v>
      </c>
      <c r="K247" s="241"/>
      <c r="L247" s="242"/>
      <c r="M247" s="243" t="s">
        <v>0</v>
      </c>
      <c r="N247" s="244" t="s">
        <v>36</v>
      </c>
      <c r="O247" s="71"/>
      <c r="P247" s="197">
        <f>O247*H247</f>
        <v>0</v>
      </c>
      <c r="Q247" s="197">
        <v>0.0003</v>
      </c>
      <c r="R247" s="197">
        <f>Q247*H247</f>
        <v>0.0023309999999999997</v>
      </c>
      <c r="S247" s="197">
        <v>0</v>
      </c>
      <c r="T247" s="198">
        <f>S247*H247</f>
        <v>0</v>
      </c>
      <c r="U247" s="34"/>
      <c r="V247" s="34"/>
      <c r="W247" s="34"/>
      <c r="X247" s="34"/>
      <c r="Y247" s="34"/>
      <c r="Z247" s="34"/>
      <c r="AA247" s="34"/>
      <c r="AB247" s="34"/>
      <c r="AC247" s="34"/>
      <c r="AD247" s="34"/>
      <c r="AE247" s="34"/>
      <c r="AR247" s="199" t="s">
        <v>202</v>
      </c>
      <c r="AT247" s="199" t="s">
        <v>199</v>
      </c>
      <c r="AU247" s="199" t="s">
        <v>81</v>
      </c>
      <c r="AY247" s="17" t="s">
        <v>132</v>
      </c>
      <c r="BE247" s="200">
        <f>IF(N247="základní",J247,0)</f>
        <v>0</v>
      </c>
      <c r="BF247" s="200">
        <f>IF(N247="snížená",J247,0)</f>
        <v>0</v>
      </c>
      <c r="BG247" s="200">
        <f>IF(N247="zákl. přenesená",J247,0)</f>
        <v>0</v>
      </c>
      <c r="BH247" s="200">
        <f>IF(N247="sníž. přenesená",J247,0)</f>
        <v>0</v>
      </c>
      <c r="BI247" s="200">
        <f>IF(N247="nulová",J247,0)</f>
        <v>0</v>
      </c>
      <c r="BJ247" s="17" t="s">
        <v>79</v>
      </c>
      <c r="BK247" s="200">
        <f>ROUND(I247*H247,2)</f>
        <v>0</v>
      </c>
      <c r="BL247" s="17" t="s">
        <v>196</v>
      </c>
      <c r="BM247" s="199" t="s">
        <v>767</v>
      </c>
    </row>
    <row r="248" spans="2:51" s="14" customFormat="1" ht="11.25">
      <c r="B248" s="212"/>
      <c r="C248" s="213"/>
      <c r="D248" s="203" t="s">
        <v>147</v>
      </c>
      <c r="E248" s="213"/>
      <c r="F248" s="215" t="s">
        <v>374</v>
      </c>
      <c r="G248" s="213"/>
      <c r="H248" s="216">
        <v>7.77</v>
      </c>
      <c r="I248" s="217"/>
      <c r="J248" s="213"/>
      <c r="K248" s="213"/>
      <c r="L248" s="218"/>
      <c r="M248" s="219"/>
      <c r="N248" s="220"/>
      <c r="O248" s="220"/>
      <c r="P248" s="220"/>
      <c r="Q248" s="220"/>
      <c r="R248" s="220"/>
      <c r="S248" s="220"/>
      <c r="T248" s="221"/>
      <c r="AT248" s="222" t="s">
        <v>147</v>
      </c>
      <c r="AU248" s="222" t="s">
        <v>81</v>
      </c>
      <c r="AV248" s="14" t="s">
        <v>81</v>
      </c>
      <c r="AW248" s="14" t="s">
        <v>3</v>
      </c>
      <c r="AX248" s="14" t="s">
        <v>79</v>
      </c>
      <c r="AY248" s="222" t="s">
        <v>132</v>
      </c>
    </row>
    <row r="249" spans="1:65" s="2" customFormat="1" ht="16.5" customHeight="1">
      <c r="A249" s="34"/>
      <c r="B249" s="35"/>
      <c r="C249" s="187" t="s">
        <v>440</v>
      </c>
      <c r="D249" s="187" t="s">
        <v>135</v>
      </c>
      <c r="E249" s="188" t="s">
        <v>355</v>
      </c>
      <c r="F249" s="189" t="s">
        <v>356</v>
      </c>
      <c r="G249" s="190" t="s">
        <v>357</v>
      </c>
      <c r="H249" s="191">
        <v>26</v>
      </c>
      <c r="I249" s="192"/>
      <c r="J249" s="193">
        <f>ROUND(I249*H249,2)</f>
        <v>0</v>
      </c>
      <c r="K249" s="194"/>
      <c r="L249" s="39"/>
      <c r="M249" s="195" t="s">
        <v>0</v>
      </c>
      <c r="N249" s="196" t="s">
        <v>36</v>
      </c>
      <c r="O249" s="71"/>
      <c r="P249" s="197">
        <f>O249*H249</f>
        <v>0</v>
      </c>
      <c r="Q249" s="197">
        <v>3E-05</v>
      </c>
      <c r="R249" s="197">
        <f>Q249*H249</f>
        <v>0.00078</v>
      </c>
      <c r="S249" s="197">
        <v>0</v>
      </c>
      <c r="T249" s="198">
        <f>S249*H249</f>
        <v>0</v>
      </c>
      <c r="U249" s="34"/>
      <c r="V249" s="34"/>
      <c r="W249" s="34"/>
      <c r="X249" s="34"/>
      <c r="Y249" s="34"/>
      <c r="Z249" s="34"/>
      <c r="AA249" s="34"/>
      <c r="AB249" s="34"/>
      <c r="AC249" s="34"/>
      <c r="AD249" s="34"/>
      <c r="AE249" s="34"/>
      <c r="AR249" s="199" t="s">
        <v>196</v>
      </c>
      <c r="AT249" s="199" t="s">
        <v>135</v>
      </c>
      <c r="AU249" s="199" t="s">
        <v>81</v>
      </c>
      <c r="AY249" s="17" t="s">
        <v>132</v>
      </c>
      <c r="BE249" s="200">
        <f>IF(N249="základní",J249,0)</f>
        <v>0</v>
      </c>
      <c r="BF249" s="200">
        <f>IF(N249="snížená",J249,0)</f>
        <v>0</v>
      </c>
      <c r="BG249" s="200">
        <f>IF(N249="zákl. přenesená",J249,0)</f>
        <v>0</v>
      </c>
      <c r="BH249" s="200">
        <f>IF(N249="sníž. přenesená",J249,0)</f>
        <v>0</v>
      </c>
      <c r="BI249" s="200">
        <f>IF(N249="nulová",J249,0)</f>
        <v>0</v>
      </c>
      <c r="BJ249" s="17" t="s">
        <v>79</v>
      </c>
      <c r="BK249" s="200">
        <f>ROUND(I249*H249,2)</f>
        <v>0</v>
      </c>
      <c r="BL249" s="17" t="s">
        <v>196</v>
      </c>
      <c r="BM249" s="199" t="s">
        <v>768</v>
      </c>
    </row>
    <row r="250" spans="2:51" s="13" customFormat="1" ht="11.25">
      <c r="B250" s="201"/>
      <c r="C250" s="202"/>
      <c r="D250" s="203" t="s">
        <v>147</v>
      </c>
      <c r="E250" s="204" t="s">
        <v>0</v>
      </c>
      <c r="F250" s="205" t="s">
        <v>151</v>
      </c>
      <c r="G250" s="202"/>
      <c r="H250" s="204" t="s">
        <v>0</v>
      </c>
      <c r="I250" s="206"/>
      <c r="J250" s="202"/>
      <c r="K250" s="202"/>
      <c r="L250" s="207"/>
      <c r="M250" s="208"/>
      <c r="N250" s="209"/>
      <c r="O250" s="209"/>
      <c r="P250" s="209"/>
      <c r="Q250" s="209"/>
      <c r="R250" s="209"/>
      <c r="S250" s="209"/>
      <c r="T250" s="210"/>
      <c r="AT250" s="211" t="s">
        <v>147</v>
      </c>
      <c r="AU250" s="211" t="s">
        <v>81</v>
      </c>
      <c r="AV250" s="13" t="s">
        <v>79</v>
      </c>
      <c r="AW250" s="13" t="s">
        <v>29</v>
      </c>
      <c r="AX250" s="13" t="s">
        <v>71</v>
      </c>
      <c r="AY250" s="211" t="s">
        <v>132</v>
      </c>
    </row>
    <row r="251" spans="2:51" s="14" customFormat="1" ht="11.25">
      <c r="B251" s="212"/>
      <c r="C251" s="213"/>
      <c r="D251" s="203" t="s">
        <v>147</v>
      </c>
      <c r="E251" s="214" t="s">
        <v>0</v>
      </c>
      <c r="F251" s="215" t="s">
        <v>237</v>
      </c>
      <c r="G251" s="213"/>
      <c r="H251" s="216">
        <v>20</v>
      </c>
      <c r="I251" s="217"/>
      <c r="J251" s="213"/>
      <c r="K251" s="213"/>
      <c r="L251" s="218"/>
      <c r="M251" s="219"/>
      <c r="N251" s="220"/>
      <c r="O251" s="220"/>
      <c r="P251" s="220"/>
      <c r="Q251" s="220"/>
      <c r="R251" s="220"/>
      <c r="S251" s="220"/>
      <c r="T251" s="221"/>
      <c r="AT251" s="222" t="s">
        <v>147</v>
      </c>
      <c r="AU251" s="222" t="s">
        <v>81</v>
      </c>
      <c r="AV251" s="14" t="s">
        <v>81</v>
      </c>
      <c r="AW251" s="14" t="s">
        <v>29</v>
      </c>
      <c r="AX251" s="14" t="s">
        <v>71</v>
      </c>
      <c r="AY251" s="222" t="s">
        <v>132</v>
      </c>
    </row>
    <row r="252" spans="2:51" s="13" customFormat="1" ht="11.25">
      <c r="B252" s="201"/>
      <c r="C252" s="202"/>
      <c r="D252" s="203" t="s">
        <v>147</v>
      </c>
      <c r="E252" s="204" t="s">
        <v>0</v>
      </c>
      <c r="F252" s="205" t="s">
        <v>769</v>
      </c>
      <c r="G252" s="202"/>
      <c r="H252" s="204" t="s">
        <v>0</v>
      </c>
      <c r="I252" s="206"/>
      <c r="J252" s="202"/>
      <c r="K252" s="202"/>
      <c r="L252" s="207"/>
      <c r="M252" s="208"/>
      <c r="N252" s="209"/>
      <c r="O252" s="209"/>
      <c r="P252" s="209"/>
      <c r="Q252" s="209"/>
      <c r="R252" s="209"/>
      <c r="S252" s="209"/>
      <c r="T252" s="210"/>
      <c r="AT252" s="211" t="s">
        <v>147</v>
      </c>
      <c r="AU252" s="211" t="s">
        <v>81</v>
      </c>
      <c r="AV252" s="13" t="s">
        <v>79</v>
      </c>
      <c r="AW252" s="13" t="s">
        <v>29</v>
      </c>
      <c r="AX252" s="13" t="s">
        <v>71</v>
      </c>
      <c r="AY252" s="211" t="s">
        <v>132</v>
      </c>
    </row>
    <row r="253" spans="2:51" s="14" customFormat="1" ht="11.25">
      <c r="B253" s="212"/>
      <c r="C253" s="213"/>
      <c r="D253" s="203" t="s">
        <v>147</v>
      </c>
      <c r="E253" s="214" t="s">
        <v>0</v>
      </c>
      <c r="F253" s="215" t="s">
        <v>158</v>
      </c>
      <c r="G253" s="213"/>
      <c r="H253" s="216">
        <v>3</v>
      </c>
      <c r="I253" s="217"/>
      <c r="J253" s="213"/>
      <c r="K253" s="213"/>
      <c r="L253" s="218"/>
      <c r="M253" s="219"/>
      <c r="N253" s="220"/>
      <c r="O253" s="220"/>
      <c r="P253" s="220"/>
      <c r="Q253" s="220"/>
      <c r="R253" s="220"/>
      <c r="S253" s="220"/>
      <c r="T253" s="221"/>
      <c r="AT253" s="222" t="s">
        <v>147</v>
      </c>
      <c r="AU253" s="222" t="s">
        <v>81</v>
      </c>
      <c r="AV253" s="14" t="s">
        <v>81</v>
      </c>
      <c r="AW253" s="14" t="s">
        <v>29</v>
      </c>
      <c r="AX253" s="14" t="s">
        <v>71</v>
      </c>
      <c r="AY253" s="222" t="s">
        <v>132</v>
      </c>
    </row>
    <row r="254" spans="2:51" s="13" customFormat="1" ht="11.25">
      <c r="B254" s="201"/>
      <c r="C254" s="202"/>
      <c r="D254" s="203" t="s">
        <v>147</v>
      </c>
      <c r="E254" s="204" t="s">
        <v>0</v>
      </c>
      <c r="F254" s="205" t="s">
        <v>770</v>
      </c>
      <c r="G254" s="202"/>
      <c r="H254" s="204" t="s">
        <v>0</v>
      </c>
      <c r="I254" s="206"/>
      <c r="J254" s="202"/>
      <c r="K254" s="202"/>
      <c r="L254" s="207"/>
      <c r="M254" s="208"/>
      <c r="N254" s="209"/>
      <c r="O254" s="209"/>
      <c r="P254" s="209"/>
      <c r="Q254" s="209"/>
      <c r="R254" s="209"/>
      <c r="S254" s="209"/>
      <c r="T254" s="210"/>
      <c r="AT254" s="211" t="s">
        <v>147</v>
      </c>
      <c r="AU254" s="211" t="s">
        <v>81</v>
      </c>
      <c r="AV254" s="13" t="s">
        <v>79</v>
      </c>
      <c r="AW254" s="13" t="s">
        <v>29</v>
      </c>
      <c r="AX254" s="13" t="s">
        <v>71</v>
      </c>
      <c r="AY254" s="211" t="s">
        <v>132</v>
      </c>
    </row>
    <row r="255" spans="2:51" s="14" customFormat="1" ht="11.25">
      <c r="B255" s="212"/>
      <c r="C255" s="213"/>
      <c r="D255" s="203" t="s">
        <v>147</v>
      </c>
      <c r="E255" s="214" t="s">
        <v>0</v>
      </c>
      <c r="F255" s="215" t="s">
        <v>158</v>
      </c>
      <c r="G255" s="213"/>
      <c r="H255" s="216">
        <v>3</v>
      </c>
      <c r="I255" s="217"/>
      <c r="J255" s="213"/>
      <c r="K255" s="213"/>
      <c r="L255" s="218"/>
      <c r="M255" s="219"/>
      <c r="N255" s="220"/>
      <c r="O255" s="220"/>
      <c r="P255" s="220"/>
      <c r="Q255" s="220"/>
      <c r="R255" s="220"/>
      <c r="S255" s="220"/>
      <c r="T255" s="221"/>
      <c r="AT255" s="222" t="s">
        <v>147</v>
      </c>
      <c r="AU255" s="222" t="s">
        <v>81</v>
      </c>
      <c r="AV255" s="14" t="s">
        <v>81</v>
      </c>
      <c r="AW255" s="14" t="s">
        <v>29</v>
      </c>
      <c r="AX255" s="14" t="s">
        <v>71</v>
      </c>
      <c r="AY255" s="222" t="s">
        <v>132</v>
      </c>
    </row>
    <row r="256" spans="2:51" s="15" customFormat="1" ht="11.25">
      <c r="B256" s="223"/>
      <c r="C256" s="224"/>
      <c r="D256" s="203" t="s">
        <v>147</v>
      </c>
      <c r="E256" s="225" t="s">
        <v>0</v>
      </c>
      <c r="F256" s="226" t="s">
        <v>155</v>
      </c>
      <c r="G256" s="224"/>
      <c r="H256" s="227">
        <v>26</v>
      </c>
      <c r="I256" s="228"/>
      <c r="J256" s="224"/>
      <c r="K256" s="224"/>
      <c r="L256" s="229"/>
      <c r="M256" s="230"/>
      <c r="N256" s="231"/>
      <c r="O256" s="231"/>
      <c r="P256" s="231"/>
      <c r="Q256" s="231"/>
      <c r="R256" s="231"/>
      <c r="S256" s="231"/>
      <c r="T256" s="232"/>
      <c r="AT256" s="233" t="s">
        <v>147</v>
      </c>
      <c r="AU256" s="233" t="s">
        <v>81</v>
      </c>
      <c r="AV256" s="15" t="s">
        <v>139</v>
      </c>
      <c r="AW256" s="15" t="s">
        <v>29</v>
      </c>
      <c r="AX256" s="15" t="s">
        <v>79</v>
      </c>
      <c r="AY256" s="233" t="s">
        <v>132</v>
      </c>
    </row>
    <row r="257" spans="1:65" s="2" customFormat="1" ht="24.2" customHeight="1">
      <c r="A257" s="34"/>
      <c r="B257" s="35"/>
      <c r="C257" s="187" t="s">
        <v>447</v>
      </c>
      <c r="D257" s="187" t="s">
        <v>135</v>
      </c>
      <c r="E257" s="188" t="s">
        <v>360</v>
      </c>
      <c r="F257" s="189" t="s">
        <v>361</v>
      </c>
      <c r="G257" s="190" t="s">
        <v>145</v>
      </c>
      <c r="H257" s="191">
        <v>17.024</v>
      </c>
      <c r="I257" s="192"/>
      <c r="J257" s="193">
        <f>ROUND(I257*H257,2)</f>
        <v>0</v>
      </c>
      <c r="K257" s="194"/>
      <c r="L257" s="39"/>
      <c r="M257" s="195" t="s">
        <v>0</v>
      </c>
      <c r="N257" s="196" t="s">
        <v>36</v>
      </c>
      <c r="O257" s="71"/>
      <c r="P257" s="197">
        <f>O257*H257</f>
        <v>0</v>
      </c>
      <c r="Q257" s="197">
        <v>5E-05</v>
      </c>
      <c r="R257" s="197">
        <f>Q257*H257</f>
        <v>0.0008512000000000001</v>
      </c>
      <c r="S257" s="197">
        <v>0</v>
      </c>
      <c r="T257" s="198">
        <f>S257*H257</f>
        <v>0</v>
      </c>
      <c r="U257" s="34"/>
      <c r="V257" s="34"/>
      <c r="W257" s="34"/>
      <c r="X257" s="34"/>
      <c r="Y257" s="34"/>
      <c r="Z257" s="34"/>
      <c r="AA257" s="34"/>
      <c r="AB257" s="34"/>
      <c r="AC257" s="34"/>
      <c r="AD257" s="34"/>
      <c r="AE257" s="34"/>
      <c r="AR257" s="199" t="s">
        <v>196</v>
      </c>
      <c r="AT257" s="199" t="s">
        <v>135</v>
      </c>
      <c r="AU257" s="199" t="s">
        <v>81</v>
      </c>
      <c r="AY257" s="17" t="s">
        <v>132</v>
      </c>
      <c r="BE257" s="200">
        <f>IF(N257="základní",J257,0)</f>
        <v>0</v>
      </c>
      <c r="BF257" s="200">
        <f>IF(N257="snížená",J257,0)</f>
        <v>0</v>
      </c>
      <c r="BG257" s="200">
        <f>IF(N257="zákl. přenesená",J257,0)</f>
        <v>0</v>
      </c>
      <c r="BH257" s="200">
        <f>IF(N257="sníž. přenesená",J257,0)</f>
        <v>0</v>
      </c>
      <c r="BI257" s="200">
        <f>IF(N257="nulová",J257,0)</f>
        <v>0</v>
      </c>
      <c r="BJ257" s="17" t="s">
        <v>79</v>
      </c>
      <c r="BK257" s="200">
        <f>ROUND(I257*H257,2)</f>
        <v>0</v>
      </c>
      <c r="BL257" s="17" t="s">
        <v>196</v>
      </c>
      <c r="BM257" s="199" t="s">
        <v>771</v>
      </c>
    </row>
    <row r="258" spans="2:51" s="13" customFormat="1" ht="11.25">
      <c r="B258" s="201"/>
      <c r="C258" s="202"/>
      <c r="D258" s="203" t="s">
        <v>147</v>
      </c>
      <c r="E258" s="204" t="s">
        <v>0</v>
      </c>
      <c r="F258" s="205" t="s">
        <v>151</v>
      </c>
      <c r="G258" s="202"/>
      <c r="H258" s="204" t="s">
        <v>0</v>
      </c>
      <c r="I258" s="206"/>
      <c r="J258" s="202"/>
      <c r="K258" s="202"/>
      <c r="L258" s="207"/>
      <c r="M258" s="208"/>
      <c r="N258" s="209"/>
      <c r="O258" s="209"/>
      <c r="P258" s="209"/>
      <c r="Q258" s="209"/>
      <c r="R258" s="209"/>
      <c r="S258" s="209"/>
      <c r="T258" s="210"/>
      <c r="AT258" s="211" t="s">
        <v>147</v>
      </c>
      <c r="AU258" s="211" t="s">
        <v>81</v>
      </c>
      <c r="AV258" s="13" t="s">
        <v>79</v>
      </c>
      <c r="AW258" s="13" t="s">
        <v>29</v>
      </c>
      <c r="AX258" s="13" t="s">
        <v>71</v>
      </c>
      <c r="AY258" s="211" t="s">
        <v>132</v>
      </c>
    </row>
    <row r="259" spans="2:51" s="14" customFormat="1" ht="11.25">
      <c r="B259" s="212"/>
      <c r="C259" s="213"/>
      <c r="D259" s="203" t="s">
        <v>147</v>
      </c>
      <c r="E259" s="214" t="s">
        <v>0</v>
      </c>
      <c r="F259" s="215" t="s">
        <v>363</v>
      </c>
      <c r="G259" s="213"/>
      <c r="H259" s="216">
        <v>15.644</v>
      </c>
      <c r="I259" s="217"/>
      <c r="J259" s="213"/>
      <c r="K259" s="213"/>
      <c r="L259" s="218"/>
      <c r="M259" s="219"/>
      <c r="N259" s="220"/>
      <c r="O259" s="220"/>
      <c r="P259" s="220"/>
      <c r="Q259" s="220"/>
      <c r="R259" s="220"/>
      <c r="S259" s="220"/>
      <c r="T259" s="221"/>
      <c r="AT259" s="222" t="s">
        <v>147</v>
      </c>
      <c r="AU259" s="222" t="s">
        <v>81</v>
      </c>
      <c r="AV259" s="14" t="s">
        <v>81</v>
      </c>
      <c r="AW259" s="14" t="s">
        <v>29</v>
      </c>
      <c r="AX259" s="14" t="s">
        <v>71</v>
      </c>
      <c r="AY259" s="222" t="s">
        <v>132</v>
      </c>
    </row>
    <row r="260" spans="2:51" s="13" customFormat="1" ht="11.25">
      <c r="B260" s="201"/>
      <c r="C260" s="202"/>
      <c r="D260" s="203" t="s">
        <v>147</v>
      </c>
      <c r="E260" s="204" t="s">
        <v>0</v>
      </c>
      <c r="F260" s="205" t="s">
        <v>220</v>
      </c>
      <c r="G260" s="202"/>
      <c r="H260" s="204" t="s">
        <v>0</v>
      </c>
      <c r="I260" s="206"/>
      <c r="J260" s="202"/>
      <c r="K260" s="202"/>
      <c r="L260" s="207"/>
      <c r="M260" s="208"/>
      <c r="N260" s="209"/>
      <c r="O260" s="209"/>
      <c r="P260" s="209"/>
      <c r="Q260" s="209"/>
      <c r="R260" s="209"/>
      <c r="S260" s="209"/>
      <c r="T260" s="210"/>
      <c r="AT260" s="211" t="s">
        <v>147</v>
      </c>
      <c r="AU260" s="211" t="s">
        <v>81</v>
      </c>
      <c r="AV260" s="13" t="s">
        <v>79</v>
      </c>
      <c r="AW260" s="13" t="s">
        <v>29</v>
      </c>
      <c r="AX260" s="13" t="s">
        <v>71</v>
      </c>
      <c r="AY260" s="211" t="s">
        <v>132</v>
      </c>
    </row>
    <row r="261" spans="2:51" s="14" customFormat="1" ht="11.25">
      <c r="B261" s="212"/>
      <c r="C261" s="213"/>
      <c r="D261" s="203" t="s">
        <v>147</v>
      </c>
      <c r="E261" s="214" t="s">
        <v>0</v>
      </c>
      <c r="F261" s="215" t="s">
        <v>364</v>
      </c>
      <c r="G261" s="213"/>
      <c r="H261" s="216">
        <v>1.38</v>
      </c>
      <c r="I261" s="217"/>
      <c r="J261" s="213"/>
      <c r="K261" s="213"/>
      <c r="L261" s="218"/>
      <c r="M261" s="219"/>
      <c r="N261" s="220"/>
      <c r="O261" s="220"/>
      <c r="P261" s="220"/>
      <c r="Q261" s="220"/>
      <c r="R261" s="220"/>
      <c r="S261" s="220"/>
      <c r="T261" s="221"/>
      <c r="AT261" s="222" t="s">
        <v>147</v>
      </c>
      <c r="AU261" s="222" t="s">
        <v>81</v>
      </c>
      <c r="AV261" s="14" t="s">
        <v>81</v>
      </c>
      <c r="AW261" s="14" t="s">
        <v>29</v>
      </c>
      <c r="AX261" s="14" t="s">
        <v>71</v>
      </c>
      <c r="AY261" s="222" t="s">
        <v>132</v>
      </c>
    </row>
    <row r="262" spans="2:51" s="15" customFormat="1" ht="11.25">
      <c r="B262" s="223"/>
      <c r="C262" s="224"/>
      <c r="D262" s="203" t="s">
        <v>147</v>
      </c>
      <c r="E262" s="225" t="s">
        <v>0</v>
      </c>
      <c r="F262" s="226" t="s">
        <v>155</v>
      </c>
      <c r="G262" s="224"/>
      <c r="H262" s="227">
        <v>17.024</v>
      </c>
      <c r="I262" s="228"/>
      <c r="J262" s="224"/>
      <c r="K262" s="224"/>
      <c r="L262" s="229"/>
      <c r="M262" s="230"/>
      <c r="N262" s="231"/>
      <c r="O262" s="231"/>
      <c r="P262" s="231"/>
      <c r="Q262" s="231"/>
      <c r="R262" s="231"/>
      <c r="S262" s="231"/>
      <c r="T262" s="232"/>
      <c r="AT262" s="233" t="s">
        <v>147</v>
      </c>
      <c r="AU262" s="233" t="s">
        <v>81</v>
      </c>
      <c r="AV262" s="15" t="s">
        <v>139</v>
      </c>
      <c r="AW262" s="15" t="s">
        <v>29</v>
      </c>
      <c r="AX262" s="15" t="s">
        <v>79</v>
      </c>
      <c r="AY262" s="233" t="s">
        <v>132</v>
      </c>
    </row>
    <row r="263" spans="1:65" s="2" customFormat="1" ht="24.2" customHeight="1">
      <c r="A263" s="34"/>
      <c r="B263" s="35"/>
      <c r="C263" s="187" t="s">
        <v>772</v>
      </c>
      <c r="D263" s="187" t="s">
        <v>135</v>
      </c>
      <c r="E263" s="188" t="s">
        <v>535</v>
      </c>
      <c r="F263" s="189" t="s">
        <v>536</v>
      </c>
      <c r="G263" s="190" t="s">
        <v>161</v>
      </c>
      <c r="H263" s="191">
        <v>0.004</v>
      </c>
      <c r="I263" s="192"/>
      <c r="J263" s="193">
        <f>ROUND(I263*H263,2)</f>
        <v>0</v>
      </c>
      <c r="K263" s="194"/>
      <c r="L263" s="39"/>
      <c r="M263" s="195" t="s">
        <v>0</v>
      </c>
      <c r="N263" s="196" t="s">
        <v>36</v>
      </c>
      <c r="O263" s="71"/>
      <c r="P263" s="197">
        <f>O263*H263</f>
        <v>0</v>
      </c>
      <c r="Q263" s="197">
        <v>0</v>
      </c>
      <c r="R263" s="197">
        <f>Q263*H263</f>
        <v>0</v>
      </c>
      <c r="S263" s="197">
        <v>0</v>
      </c>
      <c r="T263" s="198">
        <f>S263*H263</f>
        <v>0</v>
      </c>
      <c r="U263" s="34"/>
      <c r="V263" s="34"/>
      <c r="W263" s="34"/>
      <c r="X263" s="34"/>
      <c r="Y263" s="34"/>
      <c r="Z263" s="34"/>
      <c r="AA263" s="34"/>
      <c r="AB263" s="34"/>
      <c r="AC263" s="34"/>
      <c r="AD263" s="34"/>
      <c r="AE263" s="34"/>
      <c r="AR263" s="199" t="s">
        <v>196</v>
      </c>
      <c r="AT263" s="199" t="s">
        <v>135</v>
      </c>
      <c r="AU263" s="199" t="s">
        <v>81</v>
      </c>
      <c r="AY263" s="17" t="s">
        <v>132</v>
      </c>
      <c r="BE263" s="200">
        <f>IF(N263="základní",J263,0)</f>
        <v>0</v>
      </c>
      <c r="BF263" s="200">
        <f>IF(N263="snížená",J263,0)</f>
        <v>0</v>
      </c>
      <c r="BG263" s="200">
        <f>IF(N263="zákl. přenesená",J263,0)</f>
        <v>0</v>
      </c>
      <c r="BH263" s="200">
        <f>IF(N263="sníž. přenesená",J263,0)</f>
        <v>0</v>
      </c>
      <c r="BI263" s="200">
        <f>IF(N263="nulová",J263,0)</f>
        <v>0</v>
      </c>
      <c r="BJ263" s="17" t="s">
        <v>79</v>
      </c>
      <c r="BK263" s="200">
        <f>ROUND(I263*H263,2)</f>
        <v>0</v>
      </c>
      <c r="BL263" s="17" t="s">
        <v>196</v>
      </c>
      <c r="BM263" s="199" t="s">
        <v>773</v>
      </c>
    </row>
    <row r="264" spans="1:65" s="2" customFormat="1" ht="24.2" customHeight="1">
      <c r="A264" s="34"/>
      <c r="B264" s="35"/>
      <c r="C264" s="187" t="s">
        <v>774</v>
      </c>
      <c r="D264" s="187" t="s">
        <v>135</v>
      </c>
      <c r="E264" s="188" t="s">
        <v>380</v>
      </c>
      <c r="F264" s="189" t="s">
        <v>381</v>
      </c>
      <c r="G264" s="190" t="s">
        <v>161</v>
      </c>
      <c r="H264" s="191">
        <v>0.004</v>
      </c>
      <c r="I264" s="192"/>
      <c r="J264" s="193">
        <f>ROUND(I264*H264,2)</f>
        <v>0</v>
      </c>
      <c r="K264" s="194"/>
      <c r="L264" s="39"/>
      <c r="M264" s="195" t="s">
        <v>0</v>
      </c>
      <c r="N264" s="196" t="s">
        <v>36</v>
      </c>
      <c r="O264" s="71"/>
      <c r="P264" s="197">
        <f>O264*H264</f>
        <v>0</v>
      </c>
      <c r="Q264" s="197">
        <v>0</v>
      </c>
      <c r="R264" s="197">
        <f>Q264*H264</f>
        <v>0</v>
      </c>
      <c r="S264" s="197">
        <v>0</v>
      </c>
      <c r="T264" s="198">
        <f>S264*H264</f>
        <v>0</v>
      </c>
      <c r="U264" s="34"/>
      <c r="V264" s="34"/>
      <c r="W264" s="34"/>
      <c r="X264" s="34"/>
      <c r="Y264" s="34"/>
      <c r="Z264" s="34"/>
      <c r="AA264" s="34"/>
      <c r="AB264" s="34"/>
      <c r="AC264" s="34"/>
      <c r="AD264" s="34"/>
      <c r="AE264" s="34"/>
      <c r="AR264" s="199" t="s">
        <v>196</v>
      </c>
      <c r="AT264" s="199" t="s">
        <v>135</v>
      </c>
      <c r="AU264" s="199" t="s">
        <v>81</v>
      </c>
      <c r="AY264" s="17" t="s">
        <v>132</v>
      </c>
      <c r="BE264" s="200">
        <f>IF(N264="základní",J264,0)</f>
        <v>0</v>
      </c>
      <c r="BF264" s="200">
        <f>IF(N264="snížená",J264,0)</f>
        <v>0</v>
      </c>
      <c r="BG264" s="200">
        <f>IF(N264="zákl. přenesená",J264,0)</f>
        <v>0</v>
      </c>
      <c r="BH264" s="200">
        <f>IF(N264="sníž. přenesená",J264,0)</f>
        <v>0</v>
      </c>
      <c r="BI264" s="200">
        <f>IF(N264="nulová",J264,0)</f>
        <v>0</v>
      </c>
      <c r="BJ264" s="17" t="s">
        <v>79</v>
      </c>
      <c r="BK264" s="200">
        <f>ROUND(I264*H264,2)</f>
        <v>0</v>
      </c>
      <c r="BL264" s="17" t="s">
        <v>196</v>
      </c>
      <c r="BM264" s="199" t="s">
        <v>775</v>
      </c>
    </row>
    <row r="265" spans="1:65" s="2" customFormat="1" ht="24.2" customHeight="1">
      <c r="A265" s="34"/>
      <c r="B265" s="35"/>
      <c r="C265" s="187" t="s">
        <v>776</v>
      </c>
      <c r="D265" s="187" t="s">
        <v>135</v>
      </c>
      <c r="E265" s="188" t="s">
        <v>384</v>
      </c>
      <c r="F265" s="189" t="s">
        <v>385</v>
      </c>
      <c r="G265" s="190" t="s">
        <v>161</v>
      </c>
      <c r="H265" s="191">
        <v>0.004</v>
      </c>
      <c r="I265" s="192"/>
      <c r="J265" s="193">
        <f>ROUND(I265*H265,2)</f>
        <v>0</v>
      </c>
      <c r="K265" s="194"/>
      <c r="L265" s="39"/>
      <c r="M265" s="195" t="s">
        <v>0</v>
      </c>
      <c r="N265" s="196" t="s">
        <v>36</v>
      </c>
      <c r="O265" s="71"/>
      <c r="P265" s="197">
        <f>O265*H265</f>
        <v>0</v>
      </c>
      <c r="Q265" s="197">
        <v>0</v>
      </c>
      <c r="R265" s="197">
        <f>Q265*H265</f>
        <v>0</v>
      </c>
      <c r="S265" s="197">
        <v>0</v>
      </c>
      <c r="T265" s="198">
        <f>S265*H265</f>
        <v>0</v>
      </c>
      <c r="U265" s="34"/>
      <c r="V265" s="34"/>
      <c r="W265" s="34"/>
      <c r="X265" s="34"/>
      <c r="Y265" s="34"/>
      <c r="Z265" s="34"/>
      <c r="AA265" s="34"/>
      <c r="AB265" s="34"/>
      <c r="AC265" s="34"/>
      <c r="AD265" s="34"/>
      <c r="AE265" s="34"/>
      <c r="AR265" s="199" t="s">
        <v>196</v>
      </c>
      <c r="AT265" s="199" t="s">
        <v>135</v>
      </c>
      <c r="AU265" s="199" t="s">
        <v>81</v>
      </c>
      <c r="AY265" s="17" t="s">
        <v>132</v>
      </c>
      <c r="BE265" s="200">
        <f>IF(N265="základní",J265,0)</f>
        <v>0</v>
      </c>
      <c r="BF265" s="200">
        <f>IF(N265="snížená",J265,0)</f>
        <v>0</v>
      </c>
      <c r="BG265" s="200">
        <f>IF(N265="zákl. přenesená",J265,0)</f>
        <v>0</v>
      </c>
      <c r="BH265" s="200">
        <f>IF(N265="sníž. přenesená",J265,0)</f>
        <v>0</v>
      </c>
      <c r="BI265" s="200">
        <f>IF(N265="nulová",J265,0)</f>
        <v>0</v>
      </c>
      <c r="BJ265" s="17" t="s">
        <v>79</v>
      </c>
      <c r="BK265" s="200">
        <f>ROUND(I265*H265,2)</f>
        <v>0</v>
      </c>
      <c r="BL265" s="17" t="s">
        <v>196</v>
      </c>
      <c r="BM265" s="199" t="s">
        <v>777</v>
      </c>
    </row>
    <row r="266" spans="2:63" s="12" customFormat="1" ht="22.9" customHeight="1">
      <c r="B266" s="171"/>
      <c r="C266" s="172"/>
      <c r="D266" s="173" t="s">
        <v>70</v>
      </c>
      <c r="E266" s="185" t="s">
        <v>778</v>
      </c>
      <c r="F266" s="185" t="s">
        <v>779</v>
      </c>
      <c r="G266" s="172"/>
      <c r="H266" s="172"/>
      <c r="I266" s="175"/>
      <c r="J266" s="186">
        <f>BK266</f>
        <v>0</v>
      </c>
      <c r="K266" s="172"/>
      <c r="L266" s="177"/>
      <c r="M266" s="178"/>
      <c r="N266" s="179"/>
      <c r="O266" s="179"/>
      <c r="P266" s="180">
        <f>SUM(P267:P274)</f>
        <v>0</v>
      </c>
      <c r="Q266" s="179"/>
      <c r="R266" s="180">
        <f>SUM(R267:R274)</f>
        <v>0.00288</v>
      </c>
      <c r="S266" s="179"/>
      <c r="T266" s="181">
        <f>SUM(T267:T274)</f>
        <v>0</v>
      </c>
      <c r="AR266" s="182" t="s">
        <v>81</v>
      </c>
      <c r="AT266" s="183" t="s">
        <v>70</v>
      </c>
      <c r="AU266" s="183" t="s">
        <v>79</v>
      </c>
      <c r="AY266" s="182" t="s">
        <v>132</v>
      </c>
      <c r="BK266" s="184">
        <f>SUM(BK267:BK274)</f>
        <v>0</v>
      </c>
    </row>
    <row r="267" spans="1:65" s="2" customFormat="1" ht="24.2" customHeight="1">
      <c r="A267" s="34"/>
      <c r="B267" s="35"/>
      <c r="C267" s="187" t="s">
        <v>780</v>
      </c>
      <c r="D267" s="187" t="s">
        <v>135</v>
      </c>
      <c r="E267" s="188" t="s">
        <v>781</v>
      </c>
      <c r="F267" s="189" t="s">
        <v>782</v>
      </c>
      <c r="G267" s="190" t="s">
        <v>145</v>
      </c>
      <c r="H267" s="191">
        <v>6</v>
      </c>
      <c r="I267" s="192"/>
      <c r="J267" s="193">
        <f>ROUND(I267*H267,2)</f>
        <v>0</v>
      </c>
      <c r="K267" s="194"/>
      <c r="L267" s="39"/>
      <c r="M267" s="195" t="s">
        <v>0</v>
      </c>
      <c r="N267" s="196" t="s">
        <v>36</v>
      </c>
      <c r="O267" s="71"/>
      <c r="P267" s="197">
        <f>O267*H267</f>
        <v>0</v>
      </c>
      <c r="Q267" s="197">
        <v>7E-05</v>
      </c>
      <c r="R267" s="197">
        <f>Q267*H267</f>
        <v>0.00041999999999999996</v>
      </c>
      <c r="S267" s="197">
        <v>0</v>
      </c>
      <c r="T267" s="198">
        <f>S267*H267</f>
        <v>0</v>
      </c>
      <c r="U267" s="34"/>
      <c r="V267" s="34"/>
      <c r="W267" s="34"/>
      <c r="X267" s="34"/>
      <c r="Y267" s="34"/>
      <c r="Z267" s="34"/>
      <c r="AA267" s="34"/>
      <c r="AB267" s="34"/>
      <c r="AC267" s="34"/>
      <c r="AD267" s="34"/>
      <c r="AE267" s="34"/>
      <c r="AR267" s="199" t="s">
        <v>196</v>
      </c>
      <c r="AT267" s="199" t="s">
        <v>135</v>
      </c>
      <c r="AU267" s="199" t="s">
        <v>81</v>
      </c>
      <c r="AY267" s="17" t="s">
        <v>132</v>
      </c>
      <c r="BE267" s="200">
        <f>IF(N267="základní",J267,0)</f>
        <v>0</v>
      </c>
      <c r="BF267" s="200">
        <f>IF(N267="snížená",J267,0)</f>
        <v>0</v>
      </c>
      <c r="BG267" s="200">
        <f>IF(N267="zákl. přenesená",J267,0)</f>
        <v>0</v>
      </c>
      <c r="BH267" s="200">
        <f>IF(N267="sníž. přenesená",J267,0)</f>
        <v>0</v>
      </c>
      <c r="BI267" s="200">
        <f>IF(N267="nulová",J267,0)</f>
        <v>0</v>
      </c>
      <c r="BJ267" s="17" t="s">
        <v>79</v>
      </c>
      <c r="BK267" s="200">
        <f>ROUND(I267*H267,2)</f>
        <v>0</v>
      </c>
      <c r="BL267" s="17" t="s">
        <v>196</v>
      </c>
      <c r="BM267" s="199" t="s">
        <v>783</v>
      </c>
    </row>
    <row r="268" spans="2:51" s="13" customFormat="1" ht="11.25">
      <c r="B268" s="201"/>
      <c r="C268" s="202"/>
      <c r="D268" s="203" t="s">
        <v>147</v>
      </c>
      <c r="E268" s="204" t="s">
        <v>0</v>
      </c>
      <c r="F268" s="205" t="s">
        <v>784</v>
      </c>
      <c r="G268" s="202"/>
      <c r="H268" s="204" t="s">
        <v>0</v>
      </c>
      <c r="I268" s="206"/>
      <c r="J268" s="202"/>
      <c r="K268" s="202"/>
      <c r="L268" s="207"/>
      <c r="M268" s="208"/>
      <c r="N268" s="209"/>
      <c r="O268" s="209"/>
      <c r="P268" s="209"/>
      <c r="Q268" s="209"/>
      <c r="R268" s="209"/>
      <c r="S268" s="209"/>
      <c r="T268" s="210"/>
      <c r="AT268" s="211" t="s">
        <v>147</v>
      </c>
      <c r="AU268" s="211" t="s">
        <v>81</v>
      </c>
      <c r="AV268" s="13" t="s">
        <v>79</v>
      </c>
      <c r="AW268" s="13" t="s">
        <v>29</v>
      </c>
      <c r="AX268" s="13" t="s">
        <v>71</v>
      </c>
      <c r="AY268" s="211" t="s">
        <v>132</v>
      </c>
    </row>
    <row r="269" spans="2:51" s="14" customFormat="1" ht="11.25">
      <c r="B269" s="212"/>
      <c r="C269" s="213"/>
      <c r="D269" s="203" t="s">
        <v>147</v>
      </c>
      <c r="E269" s="214" t="s">
        <v>0</v>
      </c>
      <c r="F269" s="215" t="s">
        <v>785</v>
      </c>
      <c r="G269" s="213"/>
      <c r="H269" s="216">
        <v>6</v>
      </c>
      <c r="I269" s="217"/>
      <c r="J269" s="213"/>
      <c r="K269" s="213"/>
      <c r="L269" s="218"/>
      <c r="M269" s="219"/>
      <c r="N269" s="220"/>
      <c r="O269" s="220"/>
      <c r="P269" s="220"/>
      <c r="Q269" s="220"/>
      <c r="R269" s="220"/>
      <c r="S269" s="220"/>
      <c r="T269" s="221"/>
      <c r="AT269" s="222" t="s">
        <v>147</v>
      </c>
      <c r="AU269" s="222" t="s">
        <v>81</v>
      </c>
      <c r="AV269" s="14" t="s">
        <v>81</v>
      </c>
      <c r="AW269" s="14" t="s">
        <v>29</v>
      </c>
      <c r="AX269" s="14" t="s">
        <v>79</v>
      </c>
      <c r="AY269" s="222" t="s">
        <v>132</v>
      </c>
    </row>
    <row r="270" spans="1:65" s="2" customFormat="1" ht="16.5" customHeight="1">
      <c r="A270" s="34"/>
      <c r="B270" s="35"/>
      <c r="C270" s="187" t="s">
        <v>786</v>
      </c>
      <c r="D270" s="187" t="s">
        <v>135</v>
      </c>
      <c r="E270" s="188" t="s">
        <v>787</v>
      </c>
      <c r="F270" s="189" t="s">
        <v>788</v>
      </c>
      <c r="G270" s="190" t="s">
        <v>145</v>
      </c>
      <c r="H270" s="191">
        <v>6</v>
      </c>
      <c r="I270" s="192"/>
      <c r="J270" s="193">
        <f>ROUND(I270*H270,2)</f>
        <v>0</v>
      </c>
      <c r="K270" s="194"/>
      <c r="L270" s="39"/>
      <c r="M270" s="195" t="s">
        <v>0</v>
      </c>
      <c r="N270" s="196" t="s">
        <v>36</v>
      </c>
      <c r="O270" s="71"/>
      <c r="P270" s="197">
        <f>O270*H270</f>
        <v>0</v>
      </c>
      <c r="Q270" s="197">
        <v>0</v>
      </c>
      <c r="R270" s="197">
        <f>Q270*H270</f>
        <v>0</v>
      </c>
      <c r="S270" s="197">
        <v>0</v>
      </c>
      <c r="T270" s="198">
        <f>S270*H270</f>
        <v>0</v>
      </c>
      <c r="U270" s="34"/>
      <c r="V270" s="34"/>
      <c r="W270" s="34"/>
      <c r="X270" s="34"/>
      <c r="Y270" s="34"/>
      <c r="Z270" s="34"/>
      <c r="AA270" s="34"/>
      <c r="AB270" s="34"/>
      <c r="AC270" s="34"/>
      <c r="AD270" s="34"/>
      <c r="AE270" s="34"/>
      <c r="AR270" s="199" t="s">
        <v>196</v>
      </c>
      <c r="AT270" s="199" t="s">
        <v>135</v>
      </c>
      <c r="AU270" s="199" t="s">
        <v>81</v>
      </c>
      <c r="AY270" s="17" t="s">
        <v>132</v>
      </c>
      <c r="BE270" s="200">
        <f>IF(N270="základní",J270,0)</f>
        <v>0</v>
      </c>
      <c r="BF270" s="200">
        <f>IF(N270="snížená",J270,0)</f>
        <v>0</v>
      </c>
      <c r="BG270" s="200">
        <f>IF(N270="zákl. přenesená",J270,0)</f>
        <v>0</v>
      </c>
      <c r="BH270" s="200">
        <f>IF(N270="sníž. přenesená",J270,0)</f>
        <v>0</v>
      </c>
      <c r="BI270" s="200">
        <f>IF(N270="nulová",J270,0)</f>
        <v>0</v>
      </c>
      <c r="BJ270" s="17" t="s">
        <v>79</v>
      </c>
      <c r="BK270" s="200">
        <f>ROUND(I270*H270,2)</f>
        <v>0</v>
      </c>
      <c r="BL270" s="17" t="s">
        <v>196</v>
      </c>
      <c r="BM270" s="199" t="s">
        <v>789</v>
      </c>
    </row>
    <row r="271" spans="1:65" s="2" customFormat="1" ht="24.2" customHeight="1">
      <c r="A271" s="34"/>
      <c r="B271" s="35"/>
      <c r="C271" s="187" t="s">
        <v>790</v>
      </c>
      <c r="D271" s="187" t="s">
        <v>135</v>
      </c>
      <c r="E271" s="188" t="s">
        <v>791</v>
      </c>
      <c r="F271" s="189" t="s">
        <v>792</v>
      </c>
      <c r="G271" s="190" t="s">
        <v>145</v>
      </c>
      <c r="H271" s="191">
        <v>6</v>
      </c>
      <c r="I271" s="192"/>
      <c r="J271" s="193">
        <f>ROUND(I271*H271,2)</f>
        <v>0</v>
      </c>
      <c r="K271" s="194"/>
      <c r="L271" s="39"/>
      <c r="M271" s="195" t="s">
        <v>0</v>
      </c>
      <c r="N271" s="196" t="s">
        <v>36</v>
      </c>
      <c r="O271" s="71"/>
      <c r="P271" s="197">
        <f>O271*H271</f>
        <v>0</v>
      </c>
      <c r="Q271" s="197">
        <v>0.00014</v>
      </c>
      <c r="R271" s="197">
        <f>Q271*H271</f>
        <v>0.0008399999999999999</v>
      </c>
      <c r="S271" s="197">
        <v>0</v>
      </c>
      <c r="T271" s="198">
        <f>S271*H271</f>
        <v>0</v>
      </c>
      <c r="U271" s="34"/>
      <c r="V271" s="34"/>
      <c r="W271" s="34"/>
      <c r="X271" s="34"/>
      <c r="Y271" s="34"/>
      <c r="Z271" s="34"/>
      <c r="AA271" s="34"/>
      <c r="AB271" s="34"/>
      <c r="AC271" s="34"/>
      <c r="AD271" s="34"/>
      <c r="AE271" s="34"/>
      <c r="AR271" s="199" t="s">
        <v>196</v>
      </c>
      <c r="AT271" s="199" t="s">
        <v>135</v>
      </c>
      <c r="AU271" s="199" t="s">
        <v>81</v>
      </c>
      <c r="AY271" s="17" t="s">
        <v>132</v>
      </c>
      <c r="BE271" s="200">
        <f>IF(N271="základní",J271,0)</f>
        <v>0</v>
      </c>
      <c r="BF271" s="200">
        <f>IF(N271="snížená",J271,0)</f>
        <v>0</v>
      </c>
      <c r="BG271" s="200">
        <f>IF(N271="zákl. přenesená",J271,0)</f>
        <v>0</v>
      </c>
      <c r="BH271" s="200">
        <f>IF(N271="sníž. přenesená",J271,0)</f>
        <v>0</v>
      </c>
      <c r="BI271" s="200">
        <f>IF(N271="nulová",J271,0)</f>
        <v>0</v>
      </c>
      <c r="BJ271" s="17" t="s">
        <v>79</v>
      </c>
      <c r="BK271" s="200">
        <f>ROUND(I271*H271,2)</f>
        <v>0</v>
      </c>
      <c r="BL271" s="17" t="s">
        <v>196</v>
      </c>
      <c r="BM271" s="199" t="s">
        <v>793</v>
      </c>
    </row>
    <row r="272" spans="1:65" s="2" customFormat="1" ht="24.2" customHeight="1">
      <c r="A272" s="34"/>
      <c r="B272" s="35"/>
      <c r="C272" s="187" t="s">
        <v>794</v>
      </c>
      <c r="D272" s="187" t="s">
        <v>135</v>
      </c>
      <c r="E272" s="188" t="s">
        <v>795</v>
      </c>
      <c r="F272" s="189" t="s">
        <v>796</v>
      </c>
      <c r="G272" s="190" t="s">
        <v>145</v>
      </c>
      <c r="H272" s="191">
        <v>6</v>
      </c>
      <c r="I272" s="192"/>
      <c r="J272" s="193">
        <f>ROUND(I272*H272,2)</f>
        <v>0</v>
      </c>
      <c r="K272" s="194"/>
      <c r="L272" s="39"/>
      <c r="M272" s="195" t="s">
        <v>0</v>
      </c>
      <c r="N272" s="196" t="s">
        <v>36</v>
      </c>
      <c r="O272" s="71"/>
      <c r="P272" s="197">
        <f>O272*H272</f>
        <v>0</v>
      </c>
      <c r="Q272" s="197">
        <v>0.00012</v>
      </c>
      <c r="R272" s="197">
        <f>Q272*H272</f>
        <v>0.00072</v>
      </c>
      <c r="S272" s="197">
        <v>0</v>
      </c>
      <c r="T272" s="198">
        <f>S272*H272</f>
        <v>0</v>
      </c>
      <c r="U272" s="34"/>
      <c r="V272" s="34"/>
      <c r="W272" s="34"/>
      <c r="X272" s="34"/>
      <c r="Y272" s="34"/>
      <c r="Z272" s="34"/>
      <c r="AA272" s="34"/>
      <c r="AB272" s="34"/>
      <c r="AC272" s="34"/>
      <c r="AD272" s="34"/>
      <c r="AE272" s="34"/>
      <c r="AR272" s="199" t="s">
        <v>196</v>
      </c>
      <c r="AT272" s="199" t="s">
        <v>135</v>
      </c>
      <c r="AU272" s="199" t="s">
        <v>81</v>
      </c>
      <c r="AY272" s="17" t="s">
        <v>132</v>
      </c>
      <c r="BE272" s="200">
        <f>IF(N272="základní",J272,0)</f>
        <v>0</v>
      </c>
      <c r="BF272" s="200">
        <f>IF(N272="snížená",J272,0)</f>
        <v>0</v>
      </c>
      <c r="BG272" s="200">
        <f>IF(N272="zákl. přenesená",J272,0)</f>
        <v>0</v>
      </c>
      <c r="BH272" s="200">
        <f>IF(N272="sníž. přenesená",J272,0)</f>
        <v>0</v>
      </c>
      <c r="BI272" s="200">
        <f>IF(N272="nulová",J272,0)</f>
        <v>0</v>
      </c>
      <c r="BJ272" s="17" t="s">
        <v>79</v>
      </c>
      <c r="BK272" s="200">
        <f>ROUND(I272*H272,2)</f>
        <v>0</v>
      </c>
      <c r="BL272" s="17" t="s">
        <v>196</v>
      </c>
      <c r="BM272" s="199" t="s">
        <v>797</v>
      </c>
    </row>
    <row r="273" spans="1:65" s="2" customFormat="1" ht="24.2" customHeight="1">
      <c r="A273" s="34"/>
      <c r="B273" s="35"/>
      <c r="C273" s="187" t="s">
        <v>798</v>
      </c>
      <c r="D273" s="187" t="s">
        <v>135</v>
      </c>
      <c r="E273" s="188" t="s">
        <v>799</v>
      </c>
      <c r="F273" s="189" t="s">
        <v>800</v>
      </c>
      <c r="G273" s="190" t="s">
        <v>145</v>
      </c>
      <c r="H273" s="191">
        <v>6</v>
      </c>
      <c r="I273" s="192"/>
      <c r="J273" s="193">
        <f>ROUND(I273*H273,2)</f>
        <v>0</v>
      </c>
      <c r="K273" s="194"/>
      <c r="L273" s="39"/>
      <c r="M273" s="195" t="s">
        <v>0</v>
      </c>
      <c r="N273" s="196" t="s">
        <v>36</v>
      </c>
      <c r="O273" s="71"/>
      <c r="P273" s="197">
        <f>O273*H273</f>
        <v>0</v>
      </c>
      <c r="Q273" s="197">
        <v>0.00012</v>
      </c>
      <c r="R273" s="197">
        <f>Q273*H273</f>
        <v>0.00072</v>
      </c>
      <c r="S273" s="197">
        <v>0</v>
      </c>
      <c r="T273" s="198">
        <f>S273*H273</f>
        <v>0</v>
      </c>
      <c r="U273" s="34"/>
      <c r="V273" s="34"/>
      <c r="W273" s="34"/>
      <c r="X273" s="34"/>
      <c r="Y273" s="34"/>
      <c r="Z273" s="34"/>
      <c r="AA273" s="34"/>
      <c r="AB273" s="34"/>
      <c r="AC273" s="34"/>
      <c r="AD273" s="34"/>
      <c r="AE273" s="34"/>
      <c r="AR273" s="199" t="s">
        <v>196</v>
      </c>
      <c r="AT273" s="199" t="s">
        <v>135</v>
      </c>
      <c r="AU273" s="199" t="s">
        <v>81</v>
      </c>
      <c r="AY273" s="17" t="s">
        <v>132</v>
      </c>
      <c r="BE273" s="200">
        <f>IF(N273="základní",J273,0)</f>
        <v>0</v>
      </c>
      <c r="BF273" s="200">
        <f>IF(N273="snížená",J273,0)</f>
        <v>0</v>
      </c>
      <c r="BG273" s="200">
        <f>IF(N273="zákl. přenesená",J273,0)</f>
        <v>0</v>
      </c>
      <c r="BH273" s="200">
        <f>IF(N273="sníž. přenesená",J273,0)</f>
        <v>0</v>
      </c>
      <c r="BI273" s="200">
        <f>IF(N273="nulová",J273,0)</f>
        <v>0</v>
      </c>
      <c r="BJ273" s="17" t="s">
        <v>79</v>
      </c>
      <c r="BK273" s="200">
        <f>ROUND(I273*H273,2)</f>
        <v>0</v>
      </c>
      <c r="BL273" s="17" t="s">
        <v>196</v>
      </c>
      <c r="BM273" s="199" t="s">
        <v>801</v>
      </c>
    </row>
    <row r="274" spans="1:65" s="2" customFormat="1" ht="24.2" customHeight="1">
      <c r="A274" s="34"/>
      <c r="B274" s="35"/>
      <c r="C274" s="187" t="s">
        <v>802</v>
      </c>
      <c r="D274" s="187" t="s">
        <v>135</v>
      </c>
      <c r="E274" s="188" t="s">
        <v>803</v>
      </c>
      <c r="F274" s="189" t="s">
        <v>804</v>
      </c>
      <c r="G274" s="190" t="s">
        <v>145</v>
      </c>
      <c r="H274" s="191">
        <v>6</v>
      </c>
      <c r="I274" s="192"/>
      <c r="J274" s="193">
        <f>ROUND(I274*H274,2)</f>
        <v>0</v>
      </c>
      <c r="K274" s="194"/>
      <c r="L274" s="39"/>
      <c r="M274" s="195" t="s">
        <v>0</v>
      </c>
      <c r="N274" s="196" t="s">
        <v>36</v>
      </c>
      <c r="O274" s="71"/>
      <c r="P274" s="197">
        <f>O274*H274</f>
        <v>0</v>
      </c>
      <c r="Q274" s="197">
        <v>3E-05</v>
      </c>
      <c r="R274" s="197">
        <f>Q274*H274</f>
        <v>0.00018</v>
      </c>
      <c r="S274" s="197">
        <v>0</v>
      </c>
      <c r="T274" s="198">
        <f>S274*H274</f>
        <v>0</v>
      </c>
      <c r="U274" s="34"/>
      <c r="V274" s="34"/>
      <c r="W274" s="34"/>
      <c r="X274" s="34"/>
      <c r="Y274" s="34"/>
      <c r="Z274" s="34"/>
      <c r="AA274" s="34"/>
      <c r="AB274" s="34"/>
      <c r="AC274" s="34"/>
      <c r="AD274" s="34"/>
      <c r="AE274" s="34"/>
      <c r="AR274" s="199" t="s">
        <v>196</v>
      </c>
      <c r="AT274" s="199" t="s">
        <v>135</v>
      </c>
      <c r="AU274" s="199" t="s">
        <v>81</v>
      </c>
      <c r="AY274" s="17" t="s">
        <v>132</v>
      </c>
      <c r="BE274" s="200">
        <f>IF(N274="základní",J274,0)</f>
        <v>0</v>
      </c>
      <c r="BF274" s="200">
        <f>IF(N274="snížená",J274,0)</f>
        <v>0</v>
      </c>
      <c r="BG274" s="200">
        <f>IF(N274="zákl. přenesená",J274,0)</f>
        <v>0</v>
      </c>
      <c r="BH274" s="200">
        <f>IF(N274="sníž. přenesená",J274,0)</f>
        <v>0</v>
      </c>
      <c r="BI274" s="200">
        <f>IF(N274="nulová",J274,0)</f>
        <v>0</v>
      </c>
      <c r="BJ274" s="17" t="s">
        <v>79</v>
      </c>
      <c r="BK274" s="200">
        <f>ROUND(I274*H274,2)</f>
        <v>0</v>
      </c>
      <c r="BL274" s="17" t="s">
        <v>196</v>
      </c>
      <c r="BM274" s="199" t="s">
        <v>805</v>
      </c>
    </row>
    <row r="275" spans="2:63" s="12" customFormat="1" ht="22.9" customHeight="1">
      <c r="B275" s="171"/>
      <c r="C275" s="172"/>
      <c r="D275" s="173" t="s">
        <v>70</v>
      </c>
      <c r="E275" s="185" t="s">
        <v>387</v>
      </c>
      <c r="F275" s="185" t="s">
        <v>388</v>
      </c>
      <c r="G275" s="172"/>
      <c r="H275" s="172"/>
      <c r="I275" s="175"/>
      <c r="J275" s="186">
        <f>BK275</f>
        <v>0</v>
      </c>
      <c r="K275" s="172"/>
      <c r="L275" s="177"/>
      <c r="M275" s="178"/>
      <c r="N275" s="179"/>
      <c r="O275" s="179"/>
      <c r="P275" s="180">
        <f>SUM(P276:P310)</f>
        <v>0</v>
      </c>
      <c r="Q275" s="179"/>
      <c r="R275" s="180">
        <f>SUM(R276:R310)</f>
        <v>0.18755742</v>
      </c>
      <c r="S275" s="179"/>
      <c r="T275" s="181">
        <f>SUM(T276:T310)</f>
        <v>0.039781369999999996</v>
      </c>
      <c r="AR275" s="182" t="s">
        <v>81</v>
      </c>
      <c r="AT275" s="183" t="s">
        <v>70</v>
      </c>
      <c r="AU275" s="183" t="s">
        <v>79</v>
      </c>
      <c r="AY275" s="182" t="s">
        <v>132</v>
      </c>
      <c r="BK275" s="184">
        <f>SUM(BK276:BK310)</f>
        <v>0</v>
      </c>
    </row>
    <row r="276" spans="1:65" s="2" customFormat="1" ht="24.2" customHeight="1">
      <c r="A276" s="34"/>
      <c r="B276" s="35"/>
      <c r="C276" s="187" t="s">
        <v>806</v>
      </c>
      <c r="D276" s="187" t="s">
        <v>135</v>
      </c>
      <c r="E276" s="188" t="s">
        <v>390</v>
      </c>
      <c r="F276" s="189" t="s">
        <v>391</v>
      </c>
      <c r="G276" s="190" t="s">
        <v>145</v>
      </c>
      <c r="H276" s="191">
        <v>128.327</v>
      </c>
      <c r="I276" s="192"/>
      <c r="J276" s="193">
        <f>ROUND(I276*H276,2)</f>
        <v>0</v>
      </c>
      <c r="K276" s="194"/>
      <c r="L276" s="39"/>
      <c r="M276" s="195" t="s">
        <v>0</v>
      </c>
      <c r="N276" s="196" t="s">
        <v>36</v>
      </c>
      <c r="O276" s="71"/>
      <c r="P276" s="197">
        <f>O276*H276</f>
        <v>0</v>
      </c>
      <c r="Q276" s="197">
        <v>0</v>
      </c>
      <c r="R276" s="197">
        <f>Q276*H276</f>
        <v>0</v>
      </c>
      <c r="S276" s="197">
        <v>0</v>
      </c>
      <c r="T276" s="198">
        <f>S276*H276</f>
        <v>0</v>
      </c>
      <c r="U276" s="34"/>
      <c r="V276" s="34"/>
      <c r="W276" s="34"/>
      <c r="X276" s="34"/>
      <c r="Y276" s="34"/>
      <c r="Z276" s="34"/>
      <c r="AA276" s="34"/>
      <c r="AB276" s="34"/>
      <c r="AC276" s="34"/>
      <c r="AD276" s="34"/>
      <c r="AE276" s="34"/>
      <c r="AR276" s="199" t="s">
        <v>196</v>
      </c>
      <c r="AT276" s="199" t="s">
        <v>135</v>
      </c>
      <c r="AU276" s="199" t="s">
        <v>81</v>
      </c>
      <c r="AY276" s="17" t="s">
        <v>132</v>
      </c>
      <c r="BE276" s="200">
        <f>IF(N276="základní",J276,0)</f>
        <v>0</v>
      </c>
      <c r="BF276" s="200">
        <f>IF(N276="snížená",J276,0)</f>
        <v>0</v>
      </c>
      <c r="BG276" s="200">
        <f>IF(N276="zákl. přenesená",J276,0)</f>
        <v>0</v>
      </c>
      <c r="BH276" s="200">
        <f>IF(N276="sníž. přenesená",J276,0)</f>
        <v>0</v>
      </c>
      <c r="BI276" s="200">
        <f>IF(N276="nulová",J276,0)</f>
        <v>0</v>
      </c>
      <c r="BJ276" s="17" t="s">
        <v>79</v>
      </c>
      <c r="BK276" s="200">
        <f>ROUND(I276*H276,2)</f>
        <v>0</v>
      </c>
      <c r="BL276" s="17" t="s">
        <v>196</v>
      </c>
      <c r="BM276" s="199" t="s">
        <v>807</v>
      </c>
    </row>
    <row r="277" spans="1:65" s="2" customFormat="1" ht="16.5" customHeight="1">
      <c r="A277" s="34"/>
      <c r="B277" s="35"/>
      <c r="C277" s="187" t="s">
        <v>808</v>
      </c>
      <c r="D277" s="187" t="s">
        <v>135</v>
      </c>
      <c r="E277" s="188" t="s">
        <v>394</v>
      </c>
      <c r="F277" s="189" t="s">
        <v>395</v>
      </c>
      <c r="G277" s="190" t="s">
        <v>145</v>
      </c>
      <c r="H277" s="191">
        <v>128.327</v>
      </c>
      <c r="I277" s="192"/>
      <c r="J277" s="193">
        <f>ROUND(I277*H277,2)</f>
        <v>0</v>
      </c>
      <c r="K277" s="194"/>
      <c r="L277" s="39"/>
      <c r="M277" s="195" t="s">
        <v>0</v>
      </c>
      <c r="N277" s="196" t="s">
        <v>36</v>
      </c>
      <c r="O277" s="71"/>
      <c r="P277" s="197">
        <f>O277*H277</f>
        <v>0</v>
      </c>
      <c r="Q277" s="197">
        <v>0.001</v>
      </c>
      <c r="R277" s="197">
        <f>Q277*H277</f>
        <v>0.128327</v>
      </c>
      <c r="S277" s="197">
        <v>0.00031</v>
      </c>
      <c r="T277" s="198">
        <f>S277*H277</f>
        <v>0.039781369999999996</v>
      </c>
      <c r="U277" s="34"/>
      <c r="V277" s="34"/>
      <c r="W277" s="34"/>
      <c r="X277" s="34"/>
      <c r="Y277" s="34"/>
      <c r="Z277" s="34"/>
      <c r="AA277" s="34"/>
      <c r="AB277" s="34"/>
      <c r="AC277" s="34"/>
      <c r="AD277" s="34"/>
      <c r="AE277" s="34"/>
      <c r="AR277" s="199" t="s">
        <v>196</v>
      </c>
      <c r="AT277" s="199" t="s">
        <v>135</v>
      </c>
      <c r="AU277" s="199" t="s">
        <v>81</v>
      </c>
      <c r="AY277" s="17" t="s">
        <v>132</v>
      </c>
      <c r="BE277" s="200">
        <f>IF(N277="základní",J277,0)</f>
        <v>0</v>
      </c>
      <c r="BF277" s="200">
        <f>IF(N277="snížená",J277,0)</f>
        <v>0</v>
      </c>
      <c r="BG277" s="200">
        <f>IF(N277="zákl. přenesená",J277,0)</f>
        <v>0</v>
      </c>
      <c r="BH277" s="200">
        <f>IF(N277="sníž. přenesená",J277,0)</f>
        <v>0</v>
      </c>
      <c r="BI277" s="200">
        <f>IF(N277="nulová",J277,0)</f>
        <v>0</v>
      </c>
      <c r="BJ277" s="17" t="s">
        <v>79</v>
      </c>
      <c r="BK277" s="200">
        <f>ROUND(I277*H277,2)</f>
        <v>0</v>
      </c>
      <c r="BL277" s="17" t="s">
        <v>196</v>
      </c>
      <c r="BM277" s="199" t="s">
        <v>809</v>
      </c>
    </row>
    <row r="278" spans="1:65" s="2" customFormat="1" ht="24.2" customHeight="1">
      <c r="A278" s="34"/>
      <c r="B278" s="35"/>
      <c r="C278" s="187" t="s">
        <v>810</v>
      </c>
      <c r="D278" s="187" t="s">
        <v>135</v>
      </c>
      <c r="E278" s="188" t="s">
        <v>398</v>
      </c>
      <c r="F278" s="189" t="s">
        <v>399</v>
      </c>
      <c r="G278" s="190" t="s">
        <v>145</v>
      </c>
      <c r="H278" s="191">
        <v>128.327</v>
      </c>
      <c r="I278" s="192"/>
      <c r="J278" s="193">
        <f>ROUND(I278*H278,2)</f>
        <v>0</v>
      </c>
      <c r="K278" s="194"/>
      <c r="L278" s="39"/>
      <c r="M278" s="195" t="s">
        <v>0</v>
      </c>
      <c r="N278" s="196" t="s">
        <v>36</v>
      </c>
      <c r="O278" s="71"/>
      <c r="P278" s="197">
        <f>O278*H278</f>
        <v>0</v>
      </c>
      <c r="Q278" s="197">
        <v>0</v>
      </c>
      <c r="R278" s="197">
        <f>Q278*H278</f>
        <v>0</v>
      </c>
      <c r="S278" s="197">
        <v>0</v>
      </c>
      <c r="T278" s="198">
        <f>S278*H278</f>
        <v>0</v>
      </c>
      <c r="U278" s="34"/>
      <c r="V278" s="34"/>
      <c r="W278" s="34"/>
      <c r="X278" s="34"/>
      <c r="Y278" s="34"/>
      <c r="Z278" s="34"/>
      <c r="AA278" s="34"/>
      <c r="AB278" s="34"/>
      <c r="AC278" s="34"/>
      <c r="AD278" s="34"/>
      <c r="AE278" s="34"/>
      <c r="AR278" s="199" t="s">
        <v>196</v>
      </c>
      <c r="AT278" s="199" t="s">
        <v>135</v>
      </c>
      <c r="AU278" s="199" t="s">
        <v>81</v>
      </c>
      <c r="AY278" s="17" t="s">
        <v>132</v>
      </c>
      <c r="BE278" s="200">
        <f>IF(N278="základní",J278,0)</f>
        <v>0</v>
      </c>
      <c r="BF278" s="200">
        <f>IF(N278="snížená",J278,0)</f>
        <v>0</v>
      </c>
      <c r="BG278" s="200">
        <f>IF(N278="zákl. přenesená",J278,0)</f>
        <v>0</v>
      </c>
      <c r="BH278" s="200">
        <f>IF(N278="sníž. přenesená",J278,0)</f>
        <v>0</v>
      </c>
      <c r="BI278" s="200">
        <f>IF(N278="nulová",J278,0)</f>
        <v>0</v>
      </c>
      <c r="BJ278" s="17" t="s">
        <v>79</v>
      </c>
      <c r="BK278" s="200">
        <f>ROUND(I278*H278,2)</f>
        <v>0</v>
      </c>
      <c r="BL278" s="17" t="s">
        <v>196</v>
      </c>
      <c r="BM278" s="199" t="s">
        <v>811</v>
      </c>
    </row>
    <row r="279" spans="1:65" s="2" customFormat="1" ht="24.2" customHeight="1">
      <c r="A279" s="34"/>
      <c r="B279" s="35"/>
      <c r="C279" s="187" t="s">
        <v>812</v>
      </c>
      <c r="D279" s="187" t="s">
        <v>135</v>
      </c>
      <c r="E279" s="188" t="s">
        <v>402</v>
      </c>
      <c r="F279" s="189" t="s">
        <v>403</v>
      </c>
      <c r="G279" s="190" t="s">
        <v>357</v>
      </c>
      <c r="H279" s="191">
        <v>20</v>
      </c>
      <c r="I279" s="192"/>
      <c r="J279" s="193">
        <f>ROUND(I279*H279,2)</f>
        <v>0</v>
      </c>
      <c r="K279" s="194"/>
      <c r="L279" s="39"/>
      <c r="M279" s="195" t="s">
        <v>0</v>
      </c>
      <c r="N279" s="196" t="s">
        <v>36</v>
      </c>
      <c r="O279" s="71"/>
      <c r="P279" s="197">
        <f>O279*H279</f>
        <v>0</v>
      </c>
      <c r="Q279" s="197">
        <v>1E-05</v>
      </c>
      <c r="R279" s="197">
        <f>Q279*H279</f>
        <v>0.0002</v>
      </c>
      <c r="S279" s="197">
        <v>0</v>
      </c>
      <c r="T279" s="198">
        <f>S279*H279</f>
        <v>0</v>
      </c>
      <c r="U279" s="34"/>
      <c r="V279" s="34"/>
      <c r="W279" s="34"/>
      <c r="X279" s="34"/>
      <c r="Y279" s="34"/>
      <c r="Z279" s="34"/>
      <c r="AA279" s="34"/>
      <c r="AB279" s="34"/>
      <c r="AC279" s="34"/>
      <c r="AD279" s="34"/>
      <c r="AE279" s="34"/>
      <c r="AR279" s="199" t="s">
        <v>196</v>
      </c>
      <c r="AT279" s="199" t="s">
        <v>135</v>
      </c>
      <c r="AU279" s="199" t="s">
        <v>81</v>
      </c>
      <c r="AY279" s="17" t="s">
        <v>132</v>
      </c>
      <c r="BE279" s="200">
        <f>IF(N279="základní",J279,0)</f>
        <v>0</v>
      </c>
      <c r="BF279" s="200">
        <f>IF(N279="snížená",J279,0)</f>
        <v>0</v>
      </c>
      <c r="BG279" s="200">
        <f>IF(N279="zákl. přenesená",J279,0)</f>
        <v>0</v>
      </c>
      <c r="BH279" s="200">
        <f>IF(N279="sníž. přenesená",J279,0)</f>
        <v>0</v>
      </c>
      <c r="BI279" s="200">
        <f>IF(N279="nulová",J279,0)</f>
        <v>0</v>
      </c>
      <c r="BJ279" s="17" t="s">
        <v>79</v>
      </c>
      <c r="BK279" s="200">
        <f>ROUND(I279*H279,2)</f>
        <v>0</v>
      </c>
      <c r="BL279" s="17" t="s">
        <v>196</v>
      </c>
      <c r="BM279" s="199" t="s">
        <v>813</v>
      </c>
    </row>
    <row r="280" spans="1:65" s="2" customFormat="1" ht="16.5" customHeight="1">
      <c r="A280" s="34"/>
      <c r="B280" s="35"/>
      <c r="C280" s="187" t="s">
        <v>814</v>
      </c>
      <c r="D280" s="187" t="s">
        <v>135</v>
      </c>
      <c r="E280" s="188" t="s">
        <v>406</v>
      </c>
      <c r="F280" s="189" t="s">
        <v>407</v>
      </c>
      <c r="G280" s="190" t="s">
        <v>145</v>
      </c>
      <c r="H280" s="191">
        <v>33.548</v>
      </c>
      <c r="I280" s="192"/>
      <c r="J280" s="193">
        <f>ROUND(I280*H280,2)</f>
        <v>0</v>
      </c>
      <c r="K280" s="194"/>
      <c r="L280" s="39"/>
      <c r="M280" s="195" t="s">
        <v>0</v>
      </c>
      <c r="N280" s="196" t="s">
        <v>36</v>
      </c>
      <c r="O280" s="71"/>
      <c r="P280" s="197">
        <f>O280*H280</f>
        <v>0</v>
      </c>
      <c r="Q280" s="197">
        <v>0</v>
      </c>
      <c r="R280" s="197">
        <f>Q280*H280</f>
        <v>0</v>
      </c>
      <c r="S280" s="197">
        <v>0</v>
      </c>
      <c r="T280" s="198">
        <f>S280*H280</f>
        <v>0</v>
      </c>
      <c r="U280" s="34"/>
      <c r="V280" s="34"/>
      <c r="W280" s="34"/>
      <c r="X280" s="34"/>
      <c r="Y280" s="34"/>
      <c r="Z280" s="34"/>
      <c r="AA280" s="34"/>
      <c r="AB280" s="34"/>
      <c r="AC280" s="34"/>
      <c r="AD280" s="34"/>
      <c r="AE280" s="34"/>
      <c r="AR280" s="199" t="s">
        <v>196</v>
      </c>
      <c r="AT280" s="199" t="s">
        <v>135</v>
      </c>
      <c r="AU280" s="199" t="s">
        <v>81</v>
      </c>
      <c r="AY280" s="17" t="s">
        <v>132</v>
      </c>
      <c r="BE280" s="200">
        <f>IF(N280="základní",J280,0)</f>
        <v>0</v>
      </c>
      <c r="BF280" s="200">
        <f>IF(N280="snížená",J280,0)</f>
        <v>0</v>
      </c>
      <c r="BG280" s="200">
        <f>IF(N280="zákl. přenesená",J280,0)</f>
        <v>0</v>
      </c>
      <c r="BH280" s="200">
        <f>IF(N280="sníž. přenesená",J280,0)</f>
        <v>0</v>
      </c>
      <c r="BI280" s="200">
        <f>IF(N280="nulová",J280,0)</f>
        <v>0</v>
      </c>
      <c r="BJ280" s="17" t="s">
        <v>79</v>
      </c>
      <c r="BK280" s="200">
        <f>ROUND(I280*H280,2)</f>
        <v>0</v>
      </c>
      <c r="BL280" s="17" t="s">
        <v>196</v>
      </c>
      <c r="BM280" s="199" t="s">
        <v>815</v>
      </c>
    </row>
    <row r="281" spans="2:51" s="13" customFormat="1" ht="11.25">
      <c r="B281" s="201"/>
      <c r="C281" s="202"/>
      <c r="D281" s="203" t="s">
        <v>147</v>
      </c>
      <c r="E281" s="204" t="s">
        <v>0</v>
      </c>
      <c r="F281" s="205" t="s">
        <v>409</v>
      </c>
      <c r="G281" s="202"/>
      <c r="H281" s="204" t="s">
        <v>0</v>
      </c>
      <c r="I281" s="206"/>
      <c r="J281" s="202"/>
      <c r="K281" s="202"/>
      <c r="L281" s="207"/>
      <c r="M281" s="208"/>
      <c r="N281" s="209"/>
      <c r="O281" s="209"/>
      <c r="P281" s="209"/>
      <c r="Q281" s="209"/>
      <c r="R281" s="209"/>
      <c r="S281" s="209"/>
      <c r="T281" s="210"/>
      <c r="AT281" s="211" t="s">
        <v>147</v>
      </c>
      <c r="AU281" s="211" t="s">
        <v>81</v>
      </c>
      <c r="AV281" s="13" t="s">
        <v>79</v>
      </c>
      <c r="AW281" s="13" t="s">
        <v>29</v>
      </c>
      <c r="AX281" s="13" t="s">
        <v>71</v>
      </c>
      <c r="AY281" s="211" t="s">
        <v>132</v>
      </c>
    </row>
    <row r="282" spans="2:51" s="14" customFormat="1" ht="11.25">
      <c r="B282" s="212"/>
      <c r="C282" s="213"/>
      <c r="D282" s="203" t="s">
        <v>147</v>
      </c>
      <c r="E282" s="214" t="s">
        <v>0</v>
      </c>
      <c r="F282" s="215" t="s">
        <v>816</v>
      </c>
      <c r="G282" s="213"/>
      <c r="H282" s="216">
        <v>33.5475</v>
      </c>
      <c r="I282" s="217"/>
      <c r="J282" s="213"/>
      <c r="K282" s="213"/>
      <c r="L282" s="218"/>
      <c r="M282" s="219"/>
      <c r="N282" s="220"/>
      <c r="O282" s="220"/>
      <c r="P282" s="220"/>
      <c r="Q282" s="220"/>
      <c r="R282" s="220"/>
      <c r="S282" s="220"/>
      <c r="T282" s="221"/>
      <c r="AT282" s="222" t="s">
        <v>147</v>
      </c>
      <c r="AU282" s="222" t="s">
        <v>81</v>
      </c>
      <c r="AV282" s="14" t="s">
        <v>81</v>
      </c>
      <c r="AW282" s="14" t="s">
        <v>29</v>
      </c>
      <c r="AX282" s="14" t="s">
        <v>71</v>
      </c>
      <c r="AY282" s="222" t="s">
        <v>132</v>
      </c>
    </row>
    <row r="283" spans="2:51" s="15" customFormat="1" ht="11.25">
      <c r="B283" s="223"/>
      <c r="C283" s="224"/>
      <c r="D283" s="203" t="s">
        <v>147</v>
      </c>
      <c r="E283" s="225" t="s">
        <v>0</v>
      </c>
      <c r="F283" s="226" t="s">
        <v>155</v>
      </c>
      <c r="G283" s="224"/>
      <c r="H283" s="227">
        <v>33.5475</v>
      </c>
      <c r="I283" s="228"/>
      <c r="J283" s="224"/>
      <c r="K283" s="224"/>
      <c r="L283" s="229"/>
      <c r="M283" s="230"/>
      <c r="N283" s="231"/>
      <c r="O283" s="231"/>
      <c r="P283" s="231"/>
      <c r="Q283" s="231"/>
      <c r="R283" s="231"/>
      <c r="S283" s="231"/>
      <c r="T283" s="232"/>
      <c r="AT283" s="233" t="s">
        <v>147</v>
      </c>
      <c r="AU283" s="233" t="s">
        <v>81</v>
      </c>
      <c r="AV283" s="15" t="s">
        <v>139</v>
      </c>
      <c r="AW283" s="15" t="s">
        <v>29</v>
      </c>
      <c r="AX283" s="15" t="s">
        <v>79</v>
      </c>
      <c r="AY283" s="233" t="s">
        <v>132</v>
      </c>
    </row>
    <row r="284" spans="1:65" s="2" customFormat="1" ht="16.5" customHeight="1">
      <c r="A284" s="34"/>
      <c r="B284" s="35"/>
      <c r="C284" s="234" t="s">
        <v>817</v>
      </c>
      <c r="D284" s="234" t="s">
        <v>199</v>
      </c>
      <c r="E284" s="235" t="s">
        <v>412</v>
      </c>
      <c r="F284" s="236" t="s">
        <v>413</v>
      </c>
      <c r="G284" s="237" t="s">
        <v>145</v>
      </c>
      <c r="H284" s="238">
        <v>40.258</v>
      </c>
      <c r="I284" s="239"/>
      <c r="J284" s="240">
        <f>ROUND(I284*H284,2)</f>
        <v>0</v>
      </c>
      <c r="K284" s="241"/>
      <c r="L284" s="242"/>
      <c r="M284" s="243" t="s">
        <v>0</v>
      </c>
      <c r="N284" s="244" t="s">
        <v>36</v>
      </c>
      <c r="O284" s="71"/>
      <c r="P284" s="197">
        <f>O284*H284</f>
        <v>0</v>
      </c>
      <c r="Q284" s="197">
        <v>0</v>
      </c>
      <c r="R284" s="197">
        <f>Q284*H284</f>
        <v>0</v>
      </c>
      <c r="S284" s="197">
        <v>0</v>
      </c>
      <c r="T284" s="198">
        <f>S284*H284</f>
        <v>0</v>
      </c>
      <c r="U284" s="34"/>
      <c r="V284" s="34"/>
      <c r="W284" s="34"/>
      <c r="X284" s="34"/>
      <c r="Y284" s="34"/>
      <c r="Z284" s="34"/>
      <c r="AA284" s="34"/>
      <c r="AB284" s="34"/>
      <c r="AC284" s="34"/>
      <c r="AD284" s="34"/>
      <c r="AE284" s="34"/>
      <c r="AR284" s="199" t="s">
        <v>202</v>
      </c>
      <c r="AT284" s="199" t="s">
        <v>199</v>
      </c>
      <c r="AU284" s="199" t="s">
        <v>81</v>
      </c>
      <c r="AY284" s="17" t="s">
        <v>132</v>
      </c>
      <c r="BE284" s="200">
        <f>IF(N284="základní",J284,0)</f>
        <v>0</v>
      </c>
      <c r="BF284" s="200">
        <f>IF(N284="snížená",J284,0)</f>
        <v>0</v>
      </c>
      <c r="BG284" s="200">
        <f>IF(N284="zákl. přenesená",J284,0)</f>
        <v>0</v>
      </c>
      <c r="BH284" s="200">
        <f>IF(N284="sníž. přenesená",J284,0)</f>
        <v>0</v>
      </c>
      <c r="BI284" s="200">
        <f>IF(N284="nulová",J284,0)</f>
        <v>0</v>
      </c>
      <c r="BJ284" s="17" t="s">
        <v>79</v>
      </c>
      <c r="BK284" s="200">
        <f>ROUND(I284*H284,2)</f>
        <v>0</v>
      </c>
      <c r="BL284" s="17" t="s">
        <v>196</v>
      </c>
      <c r="BM284" s="199" t="s">
        <v>818</v>
      </c>
    </row>
    <row r="285" spans="2:51" s="14" customFormat="1" ht="11.25">
      <c r="B285" s="212"/>
      <c r="C285" s="213"/>
      <c r="D285" s="203" t="s">
        <v>147</v>
      </c>
      <c r="E285" s="213"/>
      <c r="F285" s="215" t="s">
        <v>819</v>
      </c>
      <c r="G285" s="213"/>
      <c r="H285" s="216">
        <v>40.258</v>
      </c>
      <c r="I285" s="217"/>
      <c r="J285" s="213"/>
      <c r="K285" s="213"/>
      <c r="L285" s="218"/>
      <c r="M285" s="219"/>
      <c r="N285" s="220"/>
      <c r="O285" s="220"/>
      <c r="P285" s="220"/>
      <c r="Q285" s="220"/>
      <c r="R285" s="220"/>
      <c r="S285" s="220"/>
      <c r="T285" s="221"/>
      <c r="AT285" s="222" t="s">
        <v>147</v>
      </c>
      <c r="AU285" s="222" t="s">
        <v>81</v>
      </c>
      <c r="AV285" s="14" t="s">
        <v>81</v>
      </c>
      <c r="AW285" s="14" t="s">
        <v>3</v>
      </c>
      <c r="AX285" s="14" t="s">
        <v>79</v>
      </c>
      <c r="AY285" s="222" t="s">
        <v>132</v>
      </c>
    </row>
    <row r="286" spans="1:65" s="2" customFormat="1" ht="24.2" customHeight="1">
      <c r="A286" s="34"/>
      <c r="B286" s="35"/>
      <c r="C286" s="187" t="s">
        <v>820</v>
      </c>
      <c r="D286" s="187" t="s">
        <v>135</v>
      </c>
      <c r="E286" s="188" t="s">
        <v>417</v>
      </c>
      <c r="F286" s="189" t="s">
        <v>418</v>
      </c>
      <c r="G286" s="190" t="s">
        <v>145</v>
      </c>
      <c r="H286" s="191">
        <v>10</v>
      </c>
      <c r="I286" s="192"/>
      <c r="J286" s="193">
        <f>ROUND(I286*H286,2)</f>
        <v>0</v>
      </c>
      <c r="K286" s="194"/>
      <c r="L286" s="39"/>
      <c r="M286" s="195" t="s">
        <v>0</v>
      </c>
      <c r="N286" s="196" t="s">
        <v>36</v>
      </c>
      <c r="O286" s="71"/>
      <c r="P286" s="197">
        <f>O286*H286</f>
        <v>0</v>
      </c>
      <c r="Q286" s="197">
        <v>0</v>
      </c>
      <c r="R286" s="197">
        <f>Q286*H286</f>
        <v>0</v>
      </c>
      <c r="S286" s="197">
        <v>0</v>
      </c>
      <c r="T286" s="198">
        <f>S286*H286</f>
        <v>0</v>
      </c>
      <c r="U286" s="34"/>
      <c r="V286" s="34"/>
      <c r="W286" s="34"/>
      <c r="X286" s="34"/>
      <c r="Y286" s="34"/>
      <c r="Z286" s="34"/>
      <c r="AA286" s="34"/>
      <c r="AB286" s="34"/>
      <c r="AC286" s="34"/>
      <c r="AD286" s="34"/>
      <c r="AE286" s="34"/>
      <c r="AR286" s="199" t="s">
        <v>196</v>
      </c>
      <c r="AT286" s="199" t="s">
        <v>135</v>
      </c>
      <c r="AU286" s="199" t="s">
        <v>81</v>
      </c>
      <c r="AY286" s="17" t="s">
        <v>132</v>
      </c>
      <c r="BE286" s="200">
        <f>IF(N286="základní",J286,0)</f>
        <v>0</v>
      </c>
      <c r="BF286" s="200">
        <f>IF(N286="snížená",J286,0)</f>
        <v>0</v>
      </c>
      <c r="BG286" s="200">
        <f>IF(N286="zákl. přenesená",J286,0)</f>
        <v>0</v>
      </c>
      <c r="BH286" s="200">
        <f>IF(N286="sníž. přenesená",J286,0)</f>
        <v>0</v>
      </c>
      <c r="BI286" s="200">
        <f>IF(N286="nulová",J286,0)</f>
        <v>0</v>
      </c>
      <c r="BJ286" s="17" t="s">
        <v>79</v>
      </c>
      <c r="BK286" s="200">
        <f>ROUND(I286*H286,2)</f>
        <v>0</v>
      </c>
      <c r="BL286" s="17" t="s">
        <v>196</v>
      </c>
      <c r="BM286" s="199" t="s">
        <v>821</v>
      </c>
    </row>
    <row r="287" spans="1:65" s="2" customFormat="1" ht="16.5" customHeight="1">
      <c r="A287" s="34"/>
      <c r="B287" s="35"/>
      <c r="C287" s="234" t="s">
        <v>822</v>
      </c>
      <c r="D287" s="234" t="s">
        <v>199</v>
      </c>
      <c r="E287" s="235" t="s">
        <v>421</v>
      </c>
      <c r="F287" s="236" t="s">
        <v>422</v>
      </c>
      <c r="G287" s="237" t="s">
        <v>145</v>
      </c>
      <c r="H287" s="238">
        <v>12</v>
      </c>
      <c r="I287" s="239"/>
      <c r="J287" s="240">
        <f>ROUND(I287*H287,2)</f>
        <v>0</v>
      </c>
      <c r="K287" s="241"/>
      <c r="L287" s="242"/>
      <c r="M287" s="243" t="s">
        <v>0</v>
      </c>
      <c r="N287" s="244" t="s">
        <v>36</v>
      </c>
      <c r="O287" s="71"/>
      <c r="P287" s="197">
        <f>O287*H287</f>
        <v>0</v>
      </c>
      <c r="Q287" s="197">
        <v>0</v>
      </c>
      <c r="R287" s="197">
        <f>Q287*H287</f>
        <v>0</v>
      </c>
      <c r="S287" s="197">
        <v>0</v>
      </c>
      <c r="T287" s="198">
        <f>S287*H287</f>
        <v>0</v>
      </c>
      <c r="U287" s="34"/>
      <c r="V287" s="34"/>
      <c r="W287" s="34"/>
      <c r="X287" s="34"/>
      <c r="Y287" s="34"/>
      <c r="Z287" s="34"/>
      <c r="AA287" s="34"/>
      <c r="AB287" s="34"/>
      <c r="AC287" s="34"/>
      <c r="AD287" s="34"/>
      <c r="AE287" s="34"/>
      <c r="AR287" s="199" t="s">
        <v>202</v>
      </c>
      <c r="AT287" s="199" t="s">
        <v>199</v>
      </c>
      <c r="AU287" s="199" t="s">
        <v>81</v>
      </c>
      <c r="AY287" s="17" t="s">
        <v>132</v>
      </c>
      <c r="BE287" s="200">
        <f>IF(N287="základní",J287,0)</f>
        <v>0</v>
      </c>
      <c r="BF287" s="200">
        <f>IF(N287="snížená",J287,0)</f>
        <v>0</v>
      </c>
      <c r="BG287" s="200">
        <f>IF(N287="zákl. přenesená",J287,0)</f>
        <v>0</v>
      </c>
      <c r="BH287" s="200">
        <f>IF(N287="sníž. přenesená",J287,0)</f>
        <v>0</v>
      </c>
      <c r="BI287" s="200">
        <f>IF(N287="nulová",J287,0)</f>
        <v>0</v>
      </c>
      <c r="BJ287" s="17" t="s">
        <v>79</v>
      </c>
      <c r="BK287" s="200">
        <f>ROUND(I287*H287,2)</f>
        <v>0</v>
      </c>
      <c r="BL287" s="17" t="s">
        <v>196</v>
      </c>
      <c r="BM287" s="199" t="s">
        <v>823</v>
      </c>
    </row>
    <row r="288" spans="2:51" s="14" customFormat="1" ht="11.25">
      <c r="B288" s="212"/>
      <c r="C288" s="213"/>
      <c r="D288" s="203" t="s">
        <v>147</v>
      </c>
      <c r="E288" s="213"/>
      <c r="F288" s="215" t="s">
        <v>424</v>
      </c>
      <c r="G288" s="213"/>
      <c r="H288" s="216">
        <v>12</v>
      </c>
      <c r="I288" s="217"/>
      <c r="J288" s="213"/>
      <c r="K288" s="213"/>
      <c r="L288" s="218"/>
      <c r="M288" s="219"/>
      <c r="N288" s="220"/>
      <c r="O288" s="220"/>
      <c r="P288" s="220"/>
      <c r="Q288" s="220"/>
      <c r="R288" s="220"/>
      <c r="S288" s="220"/>
      <c r="T288" s="221"/>
      <c r="AT288" s="222" t="s">
        <v>147</v>
      </c>
      <c r="AU288" s="222" t="s">
        <v>81</v>
      </c>
      <c r="AV288" s="14" t="s">
        <v>81</v>
      </c>
      <c r="AW288" s="14" t="s">
        <v>3</v>
      </c>
      <c r="AX288" s="14" t="s">
        <v>79</v>
      </c>
      <c r="AY288" s="222" t="s">
        <v>132</v>
      </c>
    </row>
    <row r="289" spans="1:65" s="2" customFormat="1" ht="24.2" customHeight="1">
      <c r="A289" s="34"/>
      <c r="B289" s="35"/>
      <c r="C289" s="187" t="s">
        <v>824</v>
      </c>
      <c r="D289" s="187" t="s">
        <v>135</v>
      </c>
      <c r="E289" s="188" t="s">
        <v>426</v>
      </c>
      <c r="F289" s="189" t="s">
        <v>427</v>
      </c>
      <c r="G289" s="190" t="s">
        <v>145</v>
      </c>
      <c r="H289" s="191">
        <v>128.327</v>
      </c>
      <c r="I289" s="192"/>
      <c r="J289" s="193">
        <f>ROUND(I289*H289,2)</f>
        <v>0</v>
      </c>
      <c r="K289" s="194"/>
      <c r="L289" s="39"/>
      <c r="M289" s="195" t="s">
        <v>0</v>
      </c>
      <c r="N289" s="196" t="s">
        <v>36</v>
      </c>
      <c r="O289" s="71"/>
      <c r="P289" s="197">
        <f>O289*H289</f>
        <v>0</v>
      </c>
      <c r="Q289" s="197">
        <v>0.0002</v>
      </c>
      <c r="R289" s="197">
        <f>Q289*H289</f>
        <v>0.0256654</v>
      </c>
      <c r="S289" s="197">
        <v>0</v>
      </c>
      <c r="T289" s="198">
        <f>S289*H289</f>
        <v>0</v>
      </c>
      <c r="U289" s="34"/>
      <c r="V289" s="34"/>
      <c r="W289" s="34"/>
      <c r="X289" s="34"/>
      <c r="Y289" s="34"/>
      <c r="Z289" s="34"/>
      <c r="AA289" s="34"/>
      <c r="AB289" s="34"/>
      <c r="AC289" s="34"/>
      <c r="AD289" s="34"/>
      <c r="AE289" s="34"/>
      <c r="AR289" s="199" t="s">
        <v>196</v>
      </c>
      <c r="AT289" s="199" t="s">
        <v>135</v>
      </c>
      <c r="AU289" s="199" t="s">
        <v>81</v>
      </c>
      <c r="AY289" s="17" t="s">
        <v>132</v>
      </c>
      <c r="BE289" s="200">
        <f>IF(N289="základní",J289,0)</f>
        <v>0</v>
      </c>
      <c r="BF289" s="200">
        <f>IF(N289="snížená",J289,0)</f>
        <v>0</v>
      </c>
      <c r="BG289" s="200">
        <f>IF(N289="zákl. přenesená",J289,0)</f>
        <v>0</v>
      </c>
      <c r="BH289" s="200">
        <f>IF(N289="sníž. přenesená",J289,0)</f>
        <v>0</v>
      </c>
      <c r="BI289" s="200">
        <f>IF(N289="nulová",J289,0)</f>
        <v>0</v>
      </c>
      <c r="BJ289" s="17" t="s">
        <v>79</v>
      </c>
      <c r="BK289" s="200">
        <f>ROUND(I289*H289,2)</f>
        <v>0</v>
      </c>
      <c r="BL289" s="17" t="s">
        <v>196</v>
      </c>
      <c r="BM289" s="199" t="s">
        <v>825</v>
      </c>
    </row>
    <row r="290" spans="1:65" s="2" customFormat="1" ht="33" customHeight="1">
      <c r="A290" s="34"/>
      <c r="B290" s="35"/>
      <c r="C290" s="187" t="s">
        <v>826</v>
      </c>
      <c r="D290" s="187" t="s">
        <v>135</v>
      </c>
      <c r="E290" s="188" t="s">
        <v>430</v>
      </c>
      <c r="F290" s="189" t="s">
        <v>431</v>
      </c>
      <c r="G290" s="190" t="s">
        <v>145</v>
      </c>
      <c r="H290" s="191">
        <v>128.327</v>
      </c>
      <c r="I290" s="192"/>
      <c r="J290" s="193">
        <f>ROUND(I290*H290,2)</f>
        <v>0</v>
      </c>
      <c r="K290" s="194"/>
      <c r="L290" s="39"/>
      <c r="M290" s="195" t="s">
        <v>0</v>
      </c>
      <c r="N290" s="196" t="s">
        <v>36</v>
      </c>
      <c r="O290" s="71"/>
      <c r="P290" s="197">
        <f>O290*H290</f>
        <v>0</v>
      </c>
      <c r="Q290" s="197">
        <v>0.00026</v>
      </c>
      <c r="R290" s="197">
        <f>Q290*H290</f>
        <v>0.033365019999999995</v>
      </c>
      <c r="S290" s="197">
        <v>0</v>
      </c>
      <c r="T290" s="198">
        <f>S290*H290</f>
        <v>0</v>
      </c>
      <c r="U290" s="34"/>
      <c r="V290" s="34"/>
      <c r="W290" s="34"/>
      <c r="X290" s="34"/>
      <c r="Y290" s="34"/>
      <c r="Z290" s="34"/>
      <c r="AA290" s="34"/>
      <c r="AB290" s="34"/>
      <c r="AC290" s="34"/>
      <c r="AD290" s="34"/>
      <c r="AE290" s="34"/>
      <c r="AR290" s="199" t="s">
        <v>196</v>
      </c>
      <c r="AT290" s="199" t="s">
        <v>135</v>
      </c>
      <c r="AU290" s="199" t="s">
        <v>81</v>
      </c>
      <c r="AY290" s="17" t="s">
        <v>132</v>
      </c>
      <c r="BE290" s="200">
        <f>IF(N290="základní",J290,0)</f>
        <v>0</v>
      </c>
      <c r="BF290" s="200">
        <f>IF(N290="snížená",J290,0)</f>
        <v>0</v>
      </c>
      <c r="BG290" s="200">
        <f>IF(N290="zákl. přenesená",J290,0)</f>
        <v>0</v>
      </c>
      <c r="BH290" s="200">
        <f>IF(N290="sníž. přenesená",J290,0)</f>
        <v>0</v>
      </c>
      <c r="BI290" s="200">
        <f>IF(N290="nulová",J290,0)</f>
        <v>0</v>
      </c>
      <c r="BJ290" s="17" t="s">
        <v>79</v>
      </c>
      <c r="BK290" s="200">
        <f>ROUND(I290*H290,2)</f>
        <v>0</v>
      </c>
      <c r="BL290" s="17" t="s">
        <v>196</v>
      </c>
      <c r="BM290" s="199" t="s">
        <v>827</v>
      </c>
    </row>
    <row r="291" spans="2:51" s="13" customFormat="1" ht="11.25">
      <c r="B291" s="201"/>
      <c r="C291" s="202"/>
      <c r="D291" s="203" t="s">
        <v>147</v>
      </c>
      <c r="E291" s="204" t="s">
        <v>0</v>
      </c>
      <c r="F291" s="205" t="s">
        <v>433</v>
      </c>
      <c r="G291" s="202"/>
      <c r="H291" s="204" t="s">
        <v>0</v>
      </c>
      <c r="I291" s="206"/>
      <c r="J291" s="202"/>
      <c r="K291" s="202"/>
      <c r="L291" s="207"/>
      <c r="M291" s="208"/>
      <c r="N291" s="209"/>
      <c r="O291" s="209"/>
      <c r="P291" s="209"/>
      <c r="Q291" s="209"/>
      <c r="R291" s="209"/>
      <c r="S291" s="209"/>
      <c r="T291" s="210"/>
      <c r="AT291" s="211" t="s">
        <v>147</v>
      </c>
      <c r="AU291" s="211" t="s">
        <v>81</v>
      </c>
      <c r="AV291" s="13" t="s">
        <v>79</v>
      </c>
      <c r="AW291" s="13" t="s">
        <v>29</v>
      </c>
      <c r="AX291" s="13" t="s">
        <v>71</v>
      </c>
      <c r="AY291" s="211" t="s">
        <v>132</v>
      </c>
    </row>
    <row r="292" spans="2:51" s="13" customFormat="1" ht="11.25">
      <c r="B292" s="201"/>
      <c r="C292" s="202"/>
      <c r="D292" s="203" t="s">
        <v>147</v>
      </c>
      <c r="E292" s="204" t="s">
        <v>0</v>
      </c>
      <c r="F292" s="205" t="s">
        <v>828</v>
      </c>
      <c r="G292" s="202"/>
      <c r="H292" s="204" t="s">
        <v>0</v>
      </c>
      <c r="I292" s="206"/>
      <c r="J292" s="202"/>
      <c r="K292" s="202"/>
      <c r="L292" s="207"/>
      <c r="M292" s="208"/>
      <c r="N292" s="209"/>
      <c r="O292" s="209"/>
      <c r="P292" s="209"/>
      <c r="Q292" s="209"/>
      <c r="R292" s="209"/>
      <c r="S292" s="209"/>
      <c r="T292" s="210"/>
      <c r="AT292" s="211" t="s">
        <v>147</v>
      </c>
      <c r="AU292" s="211" t="s">
        <v>81</v>
      </c>
      <c r="AV292" s="13" t="s">
        <v>79</v>
      </c>
      <c r="AW292" s="13" t="s">
        <v>29</v>
      </c>
      <c r="AX292" s="13" t="s">
        <v>71</v>
      </c>
      <c r="AY292" s="211" t="s">
        <v>132</v>
      </c>
    </row>
    <row r="293" spans="2:51" s="13" customFormat="1" ht="11.25">
      <c r="B293" s="201"/>
      <c r="C293" s="202"/>
      <c r="D293" s="203" t="s">
        <v>147</v>
      </c>
      <c r="E293" s="204" t="s">
        <v>0</v>
      </c>
      <c r="F293" s="205" t="s">
        <v>220</v>
      </c>
      <c r="G293" s="202"/>
      <c r="H293" s="204" t="s">
        <v>0</v>
      </c>
      <c r="I293" s="206"/>
      <c r="J293" s="202"/>
      <c r="K293" s="202"/>
      <c r="L293" s="207"/>
      <c r="M293" s="208"/>
      <c r="N293" s="209"/>
      <c r="O293" s="209"/>
      <c r="P293" s="209"/>
      <c r="Q293" s="209"/>
      <c r="R293" s="209"/>
      <c r="S293" s="209"/>
      <c r="T293" s="210"/>
      <c r="AT293" s="211" t="s">
        <v>147</v>
      </c>
      <c r="AU293" s="211" t="s">
        <v>81</v>
      </c>
      <c r="AV293" s="13" t="s">
        <v>79</v>
      </c>
      <c r="AW293" s="13" t="s">
        <v>29</v>
      </c>
      <c r="AX293" s="13" t="s">
        <v>71</v>
      </c>
      <c r="AY293" s="211" t="s">
        <v>132</v>
      </c>
    </row>
    <row r="294" spans="2:51" s="14" customFormat="1" ht="11.25">
      <c r="B294" s="212"/>
      <c r="C294" s="213"/>
      <c r="D294" s="203" t="s">
        <v>147</v>
      </c>
      <c r="E294" s="214" t="s">
        <v>0</v>
      </c>
      <c r="F294" s="215" t="s">
        <v>829</v>
      </c>
      <c r="G294" s="213"/>
      <c r="H294" s="216">
        <v>42.164</v>
      </c>
      <c r="I294" s="217"/>
      <c r="J294" s="213"/>
      <c r="K294" s="213"/>
      <c r="L294" s="218"/>
      <c r="M294" s="219"/>
      <c r="N294" s="220"/>
      <c r="O294" s="220"/>
      <c r="P294" s="220"/>
      <c r="Q294" s="220"/>
      <c r="R294" s="220"/>
      <c r="S294" s="220"/>
      <c r="T294" s="221"/>
      <c r="AT294" s="222" t="s">
        <v>147</v>
      </c>
      <c r="AU294" s="222" t="s">
        <v>81</v>
      </c>
      <c r="AV294" s="14" t="s">
        <v>81</v>
      </c>
      <c r="AW294" s="14" t="s">
        <v>29</v>
      </c>
      <c r="AX294" s="14" t="s">
        <v>71</v>
      </c>
      <c r="AY294" s="222" t="s">
        <v>132</v>
      </c>
    </row>
    <row r="295" spans="2:51" s="13" customFormat="1" ht="11.25">
      <c r="B295" s="201"/>
      <c r="C295" s="202"/>
      <c r="D295" s="203" t="s">
        <v>147</v>
      </c>
      <c r="E295" s="204" t="s">
        <v>0</v>
      </c>
      <c r="F295" s="205" t="s">
        <v>149</v>
      </c>
      <c r="G295" s="202"/>
      <c r="H295" s="204" t="s">
        <v>0</v>
      </c>
      <c r="I295" s="206"/>
      <c r="J295" s="202"/>
      <c r="K295" s="202"/>
      <c r="L295" s="207"/>
      <c r="M295" s="208"/>
      <c r="N295" s="209"/>
      <c r="O295" s="209"/>
      <c r="P295" s="209"/>
      <c r="Q295" s="209"/>
      <c r="R295" s="209"/>
      <c r="S295" s="209"/>
      <c r="T295" s="210"/>
      <c r="AT295" s="211" t="s">
        <v>147</v>
      </c>
      <c r="AU295" s="211" t="s">
        <v>81</v>
      </c>
      <c r="AV295" s="13" t="s">
        <v>79</v>
      </c>
      <c r="AW295" s="13" t="s">
        <v>29</v>
      </c>
      <c r="AX295" s="13" t="s">
        <v>71</v>
      </c>
      <c r="AY295" s="211" t="s">
        <v>132</v>
      </c>
    </row>
    <row r="296" spans="2:51" s="14" customFormat="1" ht="11.25">
      <c r="B296" s="212"/>
      <c r="C296" s="213"/>
      <c r="D296" s="203" t="s">
        <v>147</v>
      </c>
      <c r="E296" s="214" t="s">
        <v>0</v>
      </c>
      <c r="F296" s="215" t="s">
        <v>830</v>
      </c>
      <c r="G296" s="213"/>
      <c r="H296" s="216">
        <v>13.632000000000003</v>
      </c>
      <c r="I296" s="217"/>
      <c r="J296" s="213"/>
      <c r="K296" s="213"/>
      <c r="L296" s="218"/>
      <c r="M296" s="219"/>
      <c r="N296" s="220"/>
      <c r="O296" s="220"/>
      <c r="P296" s="220"/>
      <c r="Q296" s="220"/>
      <c r="R296" s="220"/>
      <c r="S296" s="220"/>
      <c r="T296" s="221"/>
      <c r="AT296" s="222" t="s">
        <v>147</v>
      </c>
      <c r="AU296" s="222" t="s">
        <v>81</v>
      </c>
      <c r="AV296" s="14" t="s">
        <v>81</v>
      </c>
      <c r="AW296" s="14" t="s">
        <v>29</v>
      </c>
      <c r="AX296" s="14" t="s">
        <v>71</v>
      </c>
      <c r="AY296" s="222" t="s">
        <v>132</v>
      </c>
    </row>
    <row r="297" spans="2:51" s="13" customFormat="1" ht="11.25">
      <c r="B297" s="201"/>
      <c r="C297" s="202"/>
      <c r="D297" s="203" t="s">
        <v>147</v>
      </c>
      <c r="E297" s="204" t="s">
        <v>0</v>
      </c>
      <c r="F297" s="205" t="s">
        <v>151</v>
      </c>
      <c r="G297" s="202"/>
      <c r="H297" s="204" t="s">
        <v>0</v>
      </c>
      <c r="I297" s="206"/>
      <c r="J297" s="202"/>
      <c r="K297" s="202"/>
      <c r="L297" s="207"/>
      <c r="M297" s="208"/>
      <c r="N297" s="209"/>
      <c r="O297" s="209"/>
      <c r="P297" s="209"/>
      <c r="Q297" s="209"/>
      <c r="R297" s="209"/>
      <c r="S297" s="209"/>
      <c r="T297" s="210"/>
      <c r="AT297" s="211" t="s">
        <v>147</v>
      </c>
      <c r="AU297" s="211" t="s">
        <v>81</v>
      </c>
      <c r="AV297" s="13" t="s">
        <v>79</v>
      </c>
      <c r="AW297" s="13" t="s">
        <v>29</v>
      </c>
      <c r="AX297" s="13" t="s">
        <v>71</v>
      </c>
      <c r="AY297" s="211" t="s">
        <v>132</v>
      </c>
    </row>
    <row r="298" spans="2:51" s="14" customFormat="1" ht="11.25">
      <c r="B298" s="212"/>
      <c r="C298" s="213"/>
      <c r="D298" s="203" t="s">
        <v>147</v>
      </c>
      <c r="E298" s="214" t="s">
        <v>0</v>
      </c>
      <c r="F298" s="215" t="s">
        <v>438</v>
      </c>
      <c r="G298" s="213"/>
      <c r="H298" s="216">
        <v>4.919999999999999</v>
      </c>
      <c r="I298" s="217"/>
      <c r="J298" s="213"/>
      <c r="K298" s="213"/>
      <c r="L298" s="218"/>
      <c r="M298" s="219"/>
      <c r="N298" s="220"/>
      <c r="O298" s="220"/>
      <c r="P298" s="220"/>
      <c r="Q298" s="220"/>
      <c r="R298" s="220"/>
      <c r="S298" s="220"/>
      <c r="T298" s="221"/>
      <c r="AT298" s="222" t="s">
        <v>147</v>
      </c>
      <c r="AU298" s="222" t="s">
        <v>81</v>
      </c>
      <c r="AV298" s="14" t="s">
        <v>81</v>
      </c>
      <c r="AW298" s="14" t="s">
        <v>29</v>
      </c>
      <c r="AX298" s="14" t="s">
        <v>71</v>
      </c>
      <c r="AY298" s="222" t="s">
        <v>132</v>
      </c>
    </row>
    <row r="299" spans="2:51" s="13" customFormat="1" ht="11.25">
      <c r="B299" s="201"/>
      <c r="C299" s="202"/>
      <c r="D299" s="203" t="s">
        <v>147</v>
      </c>
      <c r="E299" s="204" t="s">
        <v>0</v>
      </c>
      <c r="F299" s="205" t="s">
        <v>435</v>
      </c>
      <c r="G299" s="202"/>
      <c r="H299" s="204" t="s">
        <v>0</v>
      </c>
      <c r="I299" s="206"/>
      <c r="J299" s="202"/>
      <c r="K299" s="202"/>
      <c r="L299" s="207"/>
      <c r="M299" s="208"/>
      <c r="N299" s="209"/>
      <c r="O299" s="209"/>
      <c r="P299" s="209"/>
      <c r="Q299" s="209"/>
      <c r="R299" s="209"/>
      <c r="S299" s="209"/>
      <c r="T299" s="210"/>
      <c r="AT299" s="211" t="s">
        <v>147</v>
      </c>
      <c r="AU299" s="211" t="s">
        <v>81</v>
      </c>
      <c r="AV299" s="13" t="s">
        <v>79</v>
      </c>
      <c r="AW299" s="13" t="s">
        <v>29</v>
      </c>
      <c r="AX299" s="13" t="s">
        <v>71</v>
      </c>
      <c r="AY299" s="211" t="s">
        <v>132</v>
      </c>
    </row>
    <row r="300" spans="2:51" s="14" customFormat="1" ht="11.25">
      <c r="B300" s="212"/>
      <c r="C300" s="213"/>
      <c r="D300" s="203" t="s">
        <v>147</v>
      </c>
      <c r="E300" s="214" t="s">
        <v>0</v>
      </c>
      <c r="F300" s="215" t="s">
        <v>831</v>
      </c>
      <c r="G300" s="213"/>
      <c r="H300" s="216">
        <v>34.064</v>
      </c>
      <c r="I300" s="217"/>
      <c r="J300" s="213"/>
      <c r="K300" s="213"/>
      <c r="L300" s="218"/>
      <c r="M300" s="219"/>
      <c r="N300" s="220"/>
      <c r="O300" s="220"/>
      <c r="P300" s="220"/>
      <c r="Q300" s="220"/>
      <c r="R300" s="220"/>
      <c r="S300" s="220"/>
      <c r="T300" s="221"/>
      <c r="AT300" s="222" t="s">
        <v>147</v>
      </c>
      <c r="AU300" s="222" t="s">
        <v>81</v>
      </c>
      <c r="AV300" s="14" t="s">
        <v>81</v>
      </c>
      <c r="AW300" s="14" t="s">
        <v>29</v>
      </c>
      <c r="AX300" s="14" t="s">
        <v>71</v>
      </c>
      <c r="AY300" s="222" t="s">
        <v>132</v>
      </c>
    </row>
    <row r="301" spans="2:51" s="13" customFormat="1" ht="11.25">
      <c r="B301" s="201"/>
      <c r="C301" s="202"/>
      <c r="D301" s="203" t="s">
        <v>147</v>
      </c>
      <c r="E301" s="204" t="s">
        <v>0</v>
      </c>
      <c r="F301" s="205" t="s">
        <v>439</v>
      </c>
      <c r="G301" s="202"/>
      <c r="H301" s="204" t="s">
        <v>0</v>
      </c>
      <c r="I301" s="206"/>
      <c r="J301" s="202"/>
      <c r="K301" s="202"/>
      <c r="L301" s="207"/>
      <c r="M301" s="208"/>
      <c r="N301" s="209"/>
      <c r="O301" s="209"/>
      <c r="P301" s="209"/>
      <c r="Q301" s="209"/>
      <c r="R301" s="209"/>
      <c r="S301" s="209"/>
      <c r="T301" s="210"/>
      <c r="AT301" s="211" t="s">
        <v>147</v>
      </c>
      <c r="AU301" s="211" t="s">
        <v>81</v>
      </c>
      <c r="AV301" s="13" t="s">
        <v>79</v>
      </c>
      <c r="AW301" s="13" t="s">
        <v>29</v>
      </c>
      <c r="AX301" s="13" t="s">
        <v>71</v>
      </c>
      <c r="AY301" s="211" t="s">
        <v>132</v>
      </c>
    </row>
    <row r="302" spans="2:51" s="14" customFormat="1" ht="11.25">
      <c r="B302" s="212"/>
      <c r="C302" s="213"/>
      <c r="D302" s="203" t="s">
        <v>147</v>
      </c>
      <c r="E302" s="214" t="s">
        <v>0</v>
      </c>
      <c r="F302" s="215" t="s">
        <v>832</v>
      </c>
      <c r="G302" s="213"/>
      <c r="H302" s="216">
        <v>33.5475</v>
      </c>
      <c r="I302" s="217"/>
      <c r="J302" s="213"/>
      <c r="K302" s="213"/>
      <c r="L302" s="218"/>
      <c r="M302" s="219"/>
      <c r="N302" s="220"/>
      <c r="O302" s="220"/>
      <c r="P302" s="220"/>
      <c r="Q302" s="220"/>
      <c r="R302" s="220"/>
      <c r="S302" s="220"/>
      <c r="T302" s="221"/>
      <c r="AT302" s="222" t="s">
        <v>147</v>
      </c>
      <c r="AU302" s="222" t="s">
        <v>81</v>
      </c>
      <c r="AV302" s="14" t="s">
        <v>81</v>
      </c>
      <c r="AW302" s="14" t="s">
        <v>29</v>
      </c>
      <c r="AX302" s="14" t="s">
        <v>71</v>
      </c>
      <c r="AY302" s="222" t="s">
        <v>132</v>
      </c>
    </row>
    <row r="303" spans="2:51" s="15" customFormat="1" ht="11.25">
      <c r="B303" s="223"/>
      <c r="C303" s="224"/>
      <c r="D303" s="203" t="s">
        <v>147</v>
      </c>
      <c r="E303" s="225" t="s">
        <v>0</v>
      </c>
      <c r="F303" s="226" t="s">
        <v>155</v>
      </c>
      <c r="G303" s="224"/>
      <c r="H303" s="227">
        <v>128.3275</v>
      </c>
      <c r="I303" s="228"/>
      <c r="J303" s="224"/>
      <c r="K303" s="224"/>
      <c r="L303" s="229"/>
      <c r="M303" s="230"/>
      <c r="N303" s="231"/>
      <c r="O303" s="231"/>
      <c r="P303" s="231"/>
      <c r="Q303" s="231"/>
      <c r="R303" s="231"/>
      <c r="S303" s="231"/>
      <c r="T303" s="232"/>
      <c r="AT303" s="233" t="s">
        <v>147</v>
      </c>
      <c r="AU303" s="233" t="s">
        <v>81</v>
      </c>
      <c r="AV303" s="15" t="s">
        <v>139</v>
      </c>
      <c r="AW303" s="15" t="s">
        <v>29</v>
      </c>
      <c r="AX303" s="15" t="s">
        <v>79</v>
      </c>
      <c r="AY303" s="233" t="s">
        <v>132</v>
      </c>
    </row>
    <row r="304" spans="1:65" s="2" customFormat="1" ht="24.2" customHeight="1">
      <c r="A304" s="34"/>
      <c r="B304" s="35"/>
      <c r="C304" s="187" t="s">
        <v>833</v>
      </c>
      <c r="D304" s="187" t="s">
        <v>135</v>
      </c>
      <c r="E304" s="188" t="s">
        <v>441</v>
      </c>
      <c r="F304" s="189" t="s">
        <v>442</v>
      </c>
      <c r="G304" s="190" t="s">
        <v>145</v>
      </c>
      <c r="H304" s="191">
        <v>9.1</v>
      </c>
      <c r="I304" s="192"/>
      <c r="J304" s="193">
        <f>ROUND(I304*H304,2)</f>
        <v>0</v>
      </c>
      <c r="K304" s="194"/>
      <c r="L304" s="39"/>
      <c r="M304" s="195" t="s">
        <v>0</v>
      </c>
      <c r="N304" s="196" t="s">
        <v>36</v>
      </c>
      <c r="O304" s="71"/>
      <c r="P304" s="197">
        <f>O304*H304</f>
        <v>0</v>
      </c>
      <c r="Q304" s="197">
        <v>0</v>
      </c>
      <c r="R304" s="197">
        <f>Q304*H304</f>
        <v>0</v>
      </c>
      <c r="S304" s="197">
        <v>0</v>
      </c>
      <c r="T304" s="198">
        <f>S304*H304</f>
        <v>0</v>
      </c>
      <c r="U304" s="34"/>
      <c r="V304" s="34"/>
      <c r="W304" s="34"/>
      <c r="X304" s="34"/>
      <c r="Y304" s="34"/>
      <c r="Z304" s="34"/>
      <c r="AA304" s="34"/>
      <c r="AB304" s="34"/>
      <c r="AC304" s="34"/>
      <c r="AD304" s="34"/>
      <c r="AE304" s="34"/>
      <c r="AR304" s="199" t="s">
        <v>196</v>
      </c>
      <c r="AT304" s="199" t="s">
        <v>135</v>
      </c>
      <c r="AU304" s="199" t="s">
        <v>81</v>
      </c>
      <c r="AY304" s="17" t="s">
        <v>132</v>
      </c>
      <c r="BE304" s="200">
        <f>IF(N304="základní",J304,0)</f>
        <v>0</v>
      </c>
      <c r="BF304" s="200">
        <f>IF(N304="snížená",J304,0)</f>
        <v>0</v>
      </c>
      <c r="BG304" s="200">
        <f>IF(N304="zákl. přenesená",J304,0)</f>
        <v>0</v>
      </c>
      <c r="BH304" s="200">
        <f>IF(N304="sníž. přenesená",J304,0)</f>
        <v>0</v>
      </c>
      <c r="BI304" s="200">
        <f>IF(N304="nulová",J304,0)</f>
        <v>0</v>
      </c>
      <c r="BJ304" s="17" t="s">
        <v>79</v>
      </c>
      <c r="BK304" s="200">
        <f>ROUND(I304*H304,2)</f>
        <v>0</v>
      </c>
      <c r="BL304" s="17" t="s">
        <v>196</v>
      </c>
      <c r="BM304" s="199" t="s">
        <v>834</v>
      </c>
    </row>
    <row r="305" spans="2:51" s="13" customFormat="1" ht="11.25">
      <c r="B305" s="201"/>
      <c r="C305" s="202"/>
      <c r="D305" s="203" t="s">
        <v>147</v>
      </c>
      <c r="E305" s="204" t="s">
        <v>0</v>
      </c>
      <c r="F305" s="205" t="s">
        <v>433</v>
      </c>
      <c r="G305" s="202"/>
      <c r="H305" s="204" t="s">
        <v>0</v>
      </c>
      <c r="I305" s="206"/>
      <c r="J305" s="202"/>
      <c r="K305" s="202"/>
      <c r="L305" s="207"/>
      <c r="M305" s="208"/>
      <c r="N305" s="209"/>
      <c r="O305" s="209"/>
      <c r="P305" s="209"/>
      <c r="Q305" s="209"/>
      <c r="R305" s="209"/>
      <c r="S305" s="209"/>
      <c r="T305" s="210"/>
      <c r="AT305" s="211" t="s">
        <v>147</v>
      </c>
      <c r="AU305" s="211" t="s">
        <v>81</v>
      </c>
      <c r="AV305" s="13" t="s">
        <v>79</v>
      </c>
      <c r="AW305" s="13" t="s">
        <v>29</v>
      </c>
      <c r="AX305" s="13" t="s">
        <v>71</v>
      </c>
      <c r="AY305" s="211" t="s">
        <v>132</v>
      </c>
    </row>
    <row r="306" spans="2:51" s="13" customFormat="1" ht="11.25">
      <c r="B306" s="201"/>
      <c r="C306" s="202"/>
      <c r="D306" s="203" t="s">
        <v>147</v>
      </c>
      <c r="E306" s="204" t="s">
        <v>0</v>
      </c>
      <c r="F306" s="205" t="s">
        <v>151</v>
      </c>
      <c r="G306" s="202"/>
      <c r="H306" s="204" t="s">
        <v>0</v>
      </c>
      <c r="I306" s="206"/>
      <c r="J306" s="202"/>
      <c r="K306" s="202"/>
      <c r="L306" s="207"/>
      <c r="M306" s="208"/>
      <c r="N306" s="209"/>
      <c r="O306" s="209"/>
      <c r="P306" s="209"/>
      <c r="Q306" s="209"/>
      <c r="R306" s="209"/>
      <c r="S306" s="209"/>
      <c r="T306" s="210"/>
      <c r="AT306" s="211" t="s">
        <v>147</v>
      </c>
      <c r="AU306" s="211" t="s">
        <v>81</v>
      </c>
      <c r="AV306" s="13" t="s">
        <v>79</v>
      </c>
      <c r="AW306" s="13" t="s">
        <v>29</v>
      </c>
      <c r="AX306" s="13" t="s">
        <v>71</v>
      </c>
      <c r="AY306" s="211" t="s">
        <v>132</v>
      </c>
    </row>
    <row r="307" spans="2:51" s="14" customFormat="1" ht="11.25">
      <c r="B307" s="212"/>
      <c r="C307" s="213"/>
      <c r="D307" s="203" t="s">
        <v>147</v>
      </c>
      <c r="E307" s="214" t="s">
        <v>0</v>
      </c>
      <c r="F307" s="215" t="s">
        <v>444</v>
      </c>
      <c r="G307" s="213"/>
      <c r="H307" s="216">
        <v>4.92</v>
      </c>
      <c r="I307" s="217"/>
      <c r="J307" s="213"/>
      <c r="K307" s="213"/>
      <c r="L307" s="218"/>
      <c r="M307" s="219"/>
      <c r="N307" s="220"/>
      <c r="O307" s="220"/>
      <c r="P307" s="220"/>
      <c r="Q307" s="220"/>
      <c r="R307" s="220"/>
      <c r="S307" s="220"/>
      <c r="T307" s="221"/>
      <c r="AT307" s="222" t="s">
        <v>147</v>
      </c>
      <c r="AU307" s="222" t="s">
        <v>81</v>
      </c>
      <c r="AV307" s="14" t="s">
        <v>81</v>
      </c>
      <c r="AW307" s="14" t="s">
        <v>29</v>
      </c>
      <c r="AX307" s="14" t="s">
        <v>71</v>
      </c>
      <c r="AY307" s="222" t="s">
        <v>132</v>
      </c>
    </row>
    <row r="308" spans="2:51" s="13" customFormat="1" ht="11.25">
      <c r="B308" s="201"/>
      <c r="C308" s="202"/>
      <c r="D308" s="203" t="s">
        <v>147</v>
      </c>
      <c r="E308" s="204" t="s">
        <v>0</v>
      </c>
      <c r="F308" s="205" t="s">
        <v>439</v>
      </c>
      <c r="G308" s="202"/>
      <c r="H308" s="204" t="s">
        <v>0</v>
      </c>
      <c r="I308" s="206"/>
      <c r="J308" s="202"/>
      <c r="K308" s="202"/>
      <c r="L308" s="207"/>
      <c r="M308" s="208"/>
      <c r="N308" s="209"/>
      <c r="O308" s="209"/>
      <c r="P308" s="209"/>
      <c r="Q308" s="209"/>
      <c r="R308" s="209"/>
      <c r="S308" s="209"/>
      <c r="T308" s="210"/>
      <c r="AT308" s="211" t="s">
        <v>147</v>
      </c>
      <c r="AU308" s="211" t="s">
        <v>81</v>
      </c>
      <c r="AV308" s="13" t="s">
        <v>79</v>
      </c>
      <c r="AW308" s="13" t="s">
        <v>29</v>
      </c>
      <c r="AX308" s="13" t="s">
        <v>71</v>
      </c>
      <c r="AY308" s="211" t="s">
        <v>132</v>
      </c>
    </row>
    <row r="309" spans="2:51" s="14" customFormat="1" ht="11.25">
      <c r="B309" s="212"/>
      <c r="C309" s="213"/>
      <c r="D309" s="203" t="s">
        <v>147</v>
      </c>
      <c r="E309" s="214" t="s">
        <v>0</v>
      </c>
      <c r="F309" s="215" t="s">
        <v>152</v>
      </c>
      <c r="G309" s="213"/>
      <c r="H309" s="216">
        <v>4.18</v>
      </c>
      <c r="I309" s="217"/>
      <c r="J309" s="213"/>
      <c r="K309" s="213"/>
      <c r="L309" s="218"/>
      <c r="M309" s="219"/>
      <c r="N309" s="220"/>
      <c r="O309" s="220"/>
      <c r="P309" s="220"/>
      <c r="Q309" s="220"/>
      <c r="R309" s="220"/>
      <c r="S309" s="220"/>
      <c r="T309" s="221"/>
      <c r="AT309" s="222" t="s">
        <v>147</v>
      </c>
      <c r="AU309" s="222" t="s">
        <v>81</v>
      </c>
      <c r="AV309" s="14" t="s">
        <v>81</v>
      </c>
      <c r="AW309" s="14" t="s">
        <v>29</v>
      </c>
      <c r="AX309" s="14" t="s">
        <v>71</v>
      </c>
      <c r="AY309" s="222" t="s">
        <v>132</v>
      </c>
    </row>
    <row r="310" spans="2:51" s="15" customFormat="1" ht="11.25">
      <c r="B310" s="223"/>
      <c r="C310" s="224"/>
      <c r="D310" s="203" t="s">
        <v>147</v>
      </c>
      <c r="E310" s="225" t="s">
        <v>0</v>
      </c>
      <c r="F310" s="226" t="s">
        <v>155</v>
      </c>
      <c r="G310" s="224"/>
      <c r="H310" s="227">
        <v>9.1</v>
      </c>
      <c r="I310" s="228"/>
      <c r="J310" s="224"/>
      <c r="K310" s="224"/>
      <c r="L310" s="229"/>
      <c r="M310" s="230"/>
      <c r="N310" s="231"/>
      <c r="O310" s="231"/>
      <c r="P310" s="231"/>
      <c r="Q310" s="231"/>
      <c r="R310" s="231"/>
      <c r="S310" s="231"/>
      <c r="T310" s="232"/>
      <c r="AT310" s="233" t="s">
        <v>147</v>
      </c>
      <c r="AU310" s="233" t="s">
        <v>81</v>
      </c>
      <c r="AV310" s="15" t="s">
        <v>139</v>
      </c>
      <c r="AW310" s="15" t="s">
        <v>29</v>
      </c>
      <c r="AX310" s="15" t="s">
        <v>79</v>
      </c>
      <c r="AY310" s="233" t="s">
        <v>132</v>
      </c>
    </row>
    <row r="311" spans="2:63" s="12" customFormat="1" ht="22.9" customHeight="1">
      <c r="B311" s="171"/>
      <c r="C311" s="172"/>
      <c r="D311" s="173" t="s">
        <v>70</v>
      </c>
      <c r="E311" s="185" t="s">
        <v>445</v>
      </c>
      <c r="F311" s="185" t="s">
        <v>446</v>
      </c>
      <c r="G311" s="172"/>
      <c r="H311" s="172"/>
      <c r="I311" s="175"/>
      <c r="J311" s="186">
        <f>BK311</f>
        <v>0</v>
      </c>
      <c r="K311" s="172"/>
      <c r="L311" s="177"/>
      <c r="M311" s="178"/>
      <c r="N311" s="179"/>
      <c r="O311" s="179"/>
      <c r="P311" s="180">
        <f>P312</f>
        <v>0</v>
      </c>
      <c r="Q311" s="179"/>
      <c r="R311" s="180">
        <f>R312</f>
        <v>0</v>
      </c>
      <c r="S311" s="179"/>
      <c r="T311" s="181">
        <f>T312</f>
        <v>0</v>
      </c>
      <c r="AR311" s="182" t="s">
        <v>81</v>
      </c>
      <c r="AT311" s="183" t="s">
        <v>70</v>
      </c>
      <c r="AU311" s="183" t="s">
        <v>79</v>
      </c>
      <c r="AY311" s="182" t="s">
        <v>132</v>
      </c>
      <c r="BK311" s="184">
        <f>BK312</f>
        <v>0</v>
      </c>
    </row>
    <row r="312" spans="1:65" s="2" customFormat="1" ht="21.75" customHeight="1">
      <c r="A312" s="34"/>
      <c r="B312" s="35"/>
      <c r="C312" s="187" t="s">
        <v>835</v>
      </c>
      <c r="D312" s="187" t="s">
        <v>135</v>
      </c>
      <c r="E312" s="188" t="s">
        <v>448</v>
      </c>
      <c r="F312" s="189" t="s">
        <v>449</v>
      </c>
      <c r="G312" s="190" t="s">
        <v>450</v>
      </c>
      <c r="H312" s="191">
        <v>1</v>
      </c>
      <c r="I312" s="192"/>
      <c r="J312" s="193">
        <f>ROUND(I312*H312,2)</f>
        <v>0</v>
      </c>
      <c r="K312" s="194"/>
      <c r="L312" s="39"/>
      <c r="M312" s="245" t="s">
        <v>0</v>
      </c>
      <c r="N312" s="246" t="s">
        <v>36</v>
      </c>
      <c r="O312" s="247"/>
      <c r="P312" s="248">
        <f>O312*H312</f>
        <v>0</v>
      </c>
      <c r="Q312" s="248">
        <v>0</v>
      </c>
      <c r="R312" s="248">
        <f>Q312*H312</f>
        <v>0</v>
      </c>
      <c r="S312" s="248">
        <v>0</v>
      </c>
      <c r="T312" s="249">
        <f>S312*H312</f>
        <v>0</v>
      </c>
      <c r="U312" s="34"/>
      <c r="V312" s="34"/>
      <c r="W312" s="34"/>
      <c r="X312" s="34"/>
      <c r="Y312" s="34"/>
      <c r="Z312" s="34"/>
      <c r="AA312" s="34"/>
      <c r="AB312" s="34"/>
      <c r="AC312" s="34"/>
      <c r="AD312" s="34"/>
      <c r="AE312" s="34"/>
      <c r="AR312" s="199" t="s">
        <v>196</v>
      </c>
      <c r="AT312" s="199" t="s">
        <v>135</v>
      </c>
      <c r="AU312" s="199" t="s">
        <v>81</v>
      </c>
      <c r="AY312" s="17" t="s">
        <v>132</v>
      </c>
      <c r="BE312" s="200">
        <f>IF(N312="základní",J312,0)</f>
        <v>0</v>
      </c>
      <c r="BF312" s="200">
        <f>IF(N312="snížená",J312,0)</f>
        <v>0</v>
      </c>
      <c r="BG312" s="200">
        <f>IF(N312="zákl. přenesená",J312,0)</f>
        <v>0</v>
      </c>
      <c r="BH312" s="200">
        <f>IF(N312="sníž. přenesená",J312,0)</f>
        <v>0</v>
      </c>
      <c r="BI312" s="200">
        <f>IF(N312="nulová",J312,0)</f>
        <v>0</v>
      </c>
      <c r="BJ312" s="17" t="s">
        <v>79</v>
      </c>
      <c r="BK312" s="200">
        <f>ROUND(I312*H312,2)</f>
        <v>0</v>
      </c>
      <c r="BL312" s="17" t="s">
        <v>196</v>
      </c>
      <c r="BM312" s="199" t="s">
        <v>836</v>
      </c>
    </row>
    <row r="313" spans="1:31" s="2" customFormat="1" ht="6.95" customHeight="1">
      <c r="A313" s="34"/>
      <c r="B313" s="54"/>
      <c r="C313" s="55"/>
      <c r="D313" s="55"/>
      <c r="E313" s="55"/>
      <c r="F313" s="55"/>
      <c r="G313" s="55"/>
      <c r="H313" s="55"/>
      <c r="I313" s="55"/>
      <c r="J313" s="55"/>
      <c r="K313" s="55"/>
      <c r="L313" s="39"/>
      <c r="M313" s="34"/>
      <c r="O313" s="34"/>
      <c r="P313" s="34"/>
      <c r="Q313" s="34"/>
      <c r="R313" s="34"/>
      <c r="S313" s="34"/>
      <c r="T313" s="34"/>
      <c r="U313" s="34"/>
      <c r="V313" s="34"/>
      <c r="W313" s="34"/>
      <c r="X313" s="34"/>
      <c r="Y313" s="34"/>
      <c r="Z313" s="34"/>
      <c r="AA313" s="34"/>
      <c r="AB313" s="34"/>
      <c r="AC313" s="34"/>
      <c r="AD313" s="34"/>
      <c r="AE313" s="34"/>
    </row>
  </sheetData>
  <sheetProtection algorithmName="SHA-512" hashValue="DuQv22bgos+Uz1aZiv8A0gUjPUyo5gQwT5OPwjzBOy8ttY004e3pQBtVB9QJ0b+2r4lH3rU7nfpevqqhsHqUDA==" saltValue="eXrOZntqwjO0vGBRAdgTO61fz3B84ENLNhlIKhE79rU4CBaaiTONsLl9EQyWP35J4Jj/ZcaxL7oPxUuG/kpnNg==" spinCount="100000" sheet="1" objects="1" scenarios="1" formatColumns="0" formatRows="0" autoFilter="0"/>
  <autoFilter ref="C129:K312"/>
  <mergeCells count="9">
    <mergeCell ref="E87:H87"/>
    <mergeCell ref="E120:H120"/>
    <mergeCell ref="E122:H122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3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90"/>
      <c r="M2" s="290"/>
      <c r="N2" s="290"/>
      <c r="O2" s="290"/>
      <c r="P2" s="290"/>
      <c r="Q2" s="290"/>
      <c r="R2" s="290"/>
      <c r="S2" s="290"/>
      <c r="T2" s="290"/>
      <c r="U2" s="290"/>
      <c r="V2" s="290"/>
      <c r="AT2" s="17" t="s">
        <v>96</v>
      </c>
    </row>
    <row r="3" spans="2:46" s="1" customFormat="1" ht="6.95" customHeight="1">
      <c r="B3" s="108"/>
      <c r="C3" s="109"/>
      <c r="D3" s="109"/>
      <c r="E3" s="109"/>
      <c r="F3" s="109"/>
      <c r="G3" s="109"/>
      <c r="H3" s="109"/>
      <c r="I3" s="109"/>
      <c r="J3" s="109"/>
      <c r="K3" s="109"/>
      <c r="L3" s="20"/>
      <c r="AT3" s="17" t="s">
        <v>81</v>
      </c>
    </row>
    <row r="4" spans="2:46" s="1" customFormat="1" ht="24.95" customHeight="1">
      <c r="B4" s="20"/>
      <c r="D4" s="110" t="s">
        <v>97</v>
      </c>
      <c r="L4" s="20"/>
      <c r="M4" s="111" t="s">
        <v>9</v>
      </c>
      <c r="AT4" s="17" t="s">
        <v>3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12" t="s">
        <v>15</v>
      </c>
      <c r="L6" s="20"/>
    </row>
    <row r="7" spans="2:12" s="1" customFormat="1" ht="16.5" customHeight="1">
      <c r="B7" s="20"/>
      <c r="E7" s="291" t="str">
        <f>'Rekapitulace stavby'!K6</f>
        <v>Šlejnická 5, Praha 6</v>
      </c>
      <c r="F7" s="292"/>
      <c r="G7" s="292"/>
      <c r="H7" s="292"/>
      <c r="L7" s="20"/>
    </row>
    <row r="8" spans="1:31" s="2" customFormat="1" ht="12" customHeight="1">
      <c r="A8" s="34"/>
      <c r="B8" s="39"/>
      <c r="C8" s="34"/>
      <c r="D8" s="112" t="s">
        <v>98</v>
      </c>
      <c r="E8" s="34"/>
      <c r="F8" s="34"/>
      <c r="G8" s="34"/>
      <c r="H8" s="34"/>
      <c r="I8" s="34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9"/>
      <c r="C9" s="34"/>
      <c r="D9" s="34"/>
      <c r="E9" s="293" t="s">
        <v>837</v>
      </c>
      <c r="F9" s="294"/>
      <c r="G9" s="294"/>
      <c r="H9" s="294"/>
      <c r="I9" s="34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1.25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12" t="s">
        <v>17</v>
      </c>
      <c r="E11" s="34"/>
      <c r="F11" s="113" t="s">
        <v>0</v>
      </c>
      <c r="G11" s="34"/>
      <c r="H11" s="34"/>
      <c r="I11" s="112" t="s">
        <v>18</v>
      </c>
      <c r="J11" s="113" t="s">
        <v>0</v>
      </c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12" t="s">
        <v>19</v>
      </c>
      <c r="E12" s="34"/>
      <c r="F12" s="113" t="s">
        <v>20</v>
      </c>
      <c r="G12" s="34"/>
      <c r="H12" s="34"/>
      <c r="I12" s="112" t="s">
        <v>21</v>
      </c>
      <c r="J12" s="114">
        <f>'Rekapitulace stavby'!AN8</f>
        <v>45335</v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12" t="s">
        <v>22</v>
      </c>
      <c r="E14" s="34"/>
      <c r="F14" s="34"/>
      <c r="G14" s="34"/>
      <c r="H14" s="34"/>
      <c r="I14" s="112" t="s">
        <v>23</v>
      </c>
      <c r="J14" s="113" t="str">
        <f>IF('Rekapitulace stavby'!AN10="","",'Rekapitulace stavby'!AN10)</f>
        <v/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13" t="str">
        <f>IF('Rekapitulace stavby'!E11="","",'Rekapitulace stavby'!E11)</f>
        <v xml:space="preserve"> </v>
      </c>
      <c r="F15" s="34"/>
      <c r="G15" s="34"/>
      <c r="H15" s="34"/>
      <c r="I15" s="112" t="s">
        <v>24</v>
      </c>
      <c r="J15" s="113" t="str">
        <f>IF('Rekapitulace stavby'!AN11="","",'Rekapitulace stavby'!AN11)</f>
        <v/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12" t="s">
        <v>25</v>
      </c>
      <c r="E17" s="34"/>
      <c r="F17" s="34"/>
      <c r="G17" s="34"/>
      <c r="H17" s="34"/>
      <c r="I17" s="112" t="s">
        <v>23</v>
      </c>
      <c r="J17" s="30" t="str">
        <f>'Rekapitulace stavby'!AN13</f>
        <v>Vyplň údaj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295" t="str">
        <f>'Rekapitulace stavby'!E14</f>
        <v>Vyplň údaj</v>
      </c>
      <c r="F18" s="296"/>
      <c r="G18" s="296"/>
      <c r="H18" s="296"/>
      <c r="I18" s="112" t="s">
        <v>24</v>
      </c>
      <c r="J18" s="30" t="str">
        <f>'Rekapitulace stavby'!AN14</f>
        <v>Vyplň údaj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12" t="s">
        <v>27</v>
      </c>
      <c r="E20" s="34"/>
      <c r="F20" s="34"/>
      <c r="G20" s="34"/>
      <c r="H20" s="34"/>
      <c r="I20" s="112" t="s">
        <v>23</v>
      </c>
      <c r="J20" s="113" t="str">
        <f>IF('Rekapitulace stavby'!AN16="","",'Rekapitulace stavby'!AN16)</f>
        <v/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13" t="str">
        <f>IF('Rekapitulace stavby'!E17="","",'Rekapitulace stavby'!E17)</f>
        <v xml:space="preserve"> </v>
      </c>
      <c r="F21" s="34"/>
      <c r="G21" s="34"/>
      <c r="H21" s="34"/>
      <c r="I21" s="112" t="s">
        <v>24</v>
      </c>
      <c r="J21" s="113" t="str">
        <f>IF('Rekapitulace stavby'!AN17="","",'Rekapitulace stavby'!AN17)</f>
        <v/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12" t="s">
        <v>28</v>
      </c>
      <c r="E23" s="34"/>
      <c r="F23" s="34"/>
      <c r="G23" s="34"/>
      <c r="H23" s="34"/>
      <c r="I23" s="112" t="s">
        <v>23</v>
      </c>
      <c r="J23" s="113" t="str">
        <f>IF('Rekapitulace stavby'!AN19="","",'Rekapitulace stavby'!AN19)</f>
        <v/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13" t="str">
        <f>IF('Rekapitulace stavby'!E20="","",'Rekapitulace stavby'!E20)</f>
        <v xml:space="preserve"> </v>
      </c>
      <c r="F24" s="34"/>
      <c r="G24" s="34"/>
      <c r="H24" s="34"/>
      <c r="I24" s="112" t="s">
        <v>24</v>
      </c>
      <c r="J24" s="113" t="str">
        <f>IF('Rekapitulace stavby'!AN20="","",'Rekapitulace stavby'!AN20)</f>
        <v/>
      </c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12" t="s">
        <v>30</v>
      </c>
      <c r="E26" s="34"/>
      <c r="F26" s="34"/>
      <c r="G26" s="34"/>
      <c r="H26" s="34"/>
      <c r="I26" s="34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15"/>
      <c r="B27" s="116"/>
      <c r="C27" s="115"/>
      <c r="D27" s="115"/>
      <c r="E27" s="297" t="s">
        <v>0</v>
      </c>
      <c r="F27" s="297"/>
      <c r="G27" s="297"/>
      <c r="H27" s="297"/>
      <c r="I27" s="115"/>
      <c r="J27" s="115"/>
      <c r="K27" s="115"/>
      <c r="L27" s="117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</row>
    <row r="28" spans="1:31" s="2" customFormat="1" ht="6.95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9"/>
      <c r="C29" s="34"/>
      <c r="D29" s="118"/>
      <c r="E29" s="118"/>
      <c r="F29" s="118"/>
      <c r="G29" s="118"/>
      <c r="H29" s="118"/>
      <c r="I29" s="118"/>
      <c r="J29" s="118"/>
      <c r="K29" s="118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19" t="s">
        <v>31</v>
      </c>
      <c r="E30" s="34"/>
      <c r="F30" s="34"/>
      <c r="G30" s="34"/>
      <c r="H30" s="34"/>
      <c r="I30" s="34"/>
      <c r="J30" s="120">
        <f>ROUND(J121,2)</f>
        <v>0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18"/>
      <c r="E31" s="118"/>
      <c r="F31" s="118"/>
      <c r="G31" s="118"/>
      <c r="H31" s="118"/>
      <c r="I31" s="118"/>
      <c r="J31" s="118"/>
      <c r="K31" s="118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9"/>
      <c r="C32" s="34"/>
      <c r="D32" s="34"/>
      <c r="E32" s="34"/>
      <c r="F32" s="121" t="s">
        <v>33</v>
      </c>
      <c r="G32" s="34"/>
      <c r="H32" s="34"/>
      <c r="I32" s="121" t="s">
        <v>32</v>
      </c>
      <c r="J32" s="121" t="s">
        <v>34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>
      <c r="A33" s="34"/>
      <c r="B33" s="39"/>
      <c r="C33" s="34"/>
      <c r="D33" s="122" t="s">
        <v>35</v>
      </c>
      <c r="E33" s="112" t="s">
        <v>36</v>
      </c>
      <c r="F33" s="123">
        <f>ROUND((SUM(BE121:BE131)),2)</f>
        <v>0</v>
      </c>
      <c r="G33" s="34"/>
      <c r="H33" s="34"/>
      <c r="I33" s="124">
        <v>0.21</v>
      </c>
      <c r="J33" s="123">
        <f>ROUND(((SUM(BE121:BE131))*I33),2)</f>
        <v>0</v>
      </c>
      <c r="K33" s="3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112" t="s">
        <v>37</v>
      </c>
      <c r="F34" s="123">
        <f>ROUND((SUM(BF121:BF131)),2)</f>
        <v>0</v>
      </c>
      <c r="G34" s="34"/>
      <c r="H34" s="34"/>
      <c r="I34" s="124">
        <v>0.12</v>
      </c>
      <c r="J34" s="123">
        <f>ROUND(((SUM(BF121:BF131))*I34),2)</f>
        <v>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9"/>
      <c r="C35" s="34"/>
      <c r="D35" s="34"/>
      <c r="E35" s="112" t="s">
        <v>38</v>
      </c>
      <c r="F35" s="123">
        <f>ROUND((SUM(BG121:BG131)),2)</f>
        <v>0</v>
      </c>
      <c r="G35" s="34"/>
      <c r="H35" s="34"/>
      <c r="I35" s="124">
        <v>0.21</v>
      </c>
      <c r="J35" s="123">
        <f>0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 hidden="1">
      <c r="A36" s="34"/>
      <c r="B36" s="39"/>
      <c r="C36" s="34"/>
      <c r="D36" s="34"/>
      <c r="E36" s="112" t="s">
        <v>39</v>
      </c>
      <c r="F36" s="123">
        <f>ROUND((SUM(BH121:BH131)),2)</f>
        <v>0</v>
      </c>
      <c r="G36" s="34"/>
      <c r="H36" s="34"/>
      <c r="I36" s="124">
        <v>0.12</v>
      </c>
      <c r="J36" s="123">
        <f>0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12" t="s">
        <v>40</v>
      </c>
      <c r="F37" s="123">
        <f>ROUND((SUM(BI121:BI131)),2)</f>
        <v>0</v>
      </c>
      <c r="G37" s="34"/>
      <c r="H37" s="34"/>
      <c r="I37" s="124">
        <v>0</v>
      </c>
      <c r="J37" s="123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25"/>
      <c r="D39" s="126" t="s">
        <v>41</v>
      </c>
      <c r="E39" s="127"/>
      <c r="F39" s="127"/>
      <c r="G39" s="128" t="s">
        <v>42</v>
      </c>
      <c r="H39" s="129" t="s">
        <v>43</v>
      </c>
      <c r="I39" s="127"/>
      <c r="J39" s="130">
        <f>SUM(J30:J37)</f>
        <v>0</v>
      </c>
      <c r="K39" s="131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2:12" s="1" customFormat="1" ht="14.45" customHeight="1">
      <c r="B41" s="20"/>
      <c r="L41" s="20"/>
    </row>
    <row r="42" spans="2:12" s="1" customFormat="1" ht="14.45" customHeight="1">
      <c r="B42" s="20"/>
      <c r="L42" s="20"/>
    </row>
    <row r="43" spans="2:12" s="1" customFormat="1" ht="14.45" customHeight="1">
      <c r="B43" s="20"/>
      <c r="L43" s="20"/>
    </row>
    <row r="44" spans="2:12" s="1" customFormat="1" ht="14.45" customHeight="1">
      <c r="B44" s="20"/>
      <c r="L44" s="20"/>
    </row>
    <row r="45" spans="2:12" s="1" customFormat="1" ht="14.45" customHeight="1">
      <c r="B45" s="20"/>
      <c r="L45" s="20"/>
    </row>
    <row r="46" spans="2:12" s="1" customFormat="1" ht="14.45" customHeight="1">
      <c r="B46" s="20"/>
      <c r="L46" s="20"/>
    </row>
    <row r="47" spans="2:12" s="1" customFormat="1" ht="14.45" customHeight="1">
      <c r="B47" s="20"/>
      <c r="L47" s="20"/>
    </row>
    <row r="48" spans="2:12" s="1" customFormat="1" ht="14.45" customHeight="1">
      <c r="B48" s="20"/>
      <c r="L48" s="20"/>
    </row>
    <row r="49" spans="2:12" s="1" customFormat="1" ht="14.45" customHeight="1">
      <c r="B49" s="20"/>
      <c r="L49" s="20"/>
    </row>
    <row r="50" spans="2:12" s="2" customFormat="1" ht="14.45" customHeight="1">
      <c r="B50" s="51"/>
      <c r="D50" s="132" t="s">
        <v>44</v>
      </c>
      <c r="E50" s="133"/>
      <c r="F50" s="133"/>
      <c r="G50" s="132" t="s">
        <v>45</v>
      </c>
      <c r="H50" s="133"/>
      <c r="I50" s="133"/>
      <c r="J50" s="133"/>
      <c r="K50" s="133"/>
      <c r="L50" s="51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1:31" s="2" customFormat="1" ht="12.75">
      <c r="A61" s="34"/>
      <c r="B61" s="39"/>
      <c r="C61" s="34"/>
      <c r="D61" s="134" t="s">
        <v>46</v>
      </c>
      <c r="E61" s="135"/>
      <c r="F61" s="136" t="s">
        <v>47</v>
      </c>
      <c r="G61" s="134" t="s">
        <v>46</v>
      </c>
      <c r="H61" s="135"/>
      <c r="I61" s="135"/>
      <c r="J61" s="137" t="s">
        <v>47</v>
      </c>
      <c r="K61" s="135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1:31" s="2" customFormat="1" ht="12.75">
      <c r="A65" s="34"/>
      <c r="B65" s="39"/>
      <c r="C65" s="34"/>
      <c r="D65" s="132" t="s">
        <v>48</v>
      </c>
      <c r="E65" s="138"/>
      <c r="F65" s="138"/>
      <c r="G65" s="132" t="s">
        <v>49</v>
      </c>
      <c r="H65" s="138"/>
      <c r="I65" s="138"/>
      <c r="J65" s="138"/>
      <c r="K65" s="138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1:31" s="2" customFormat="1" ht="12.75">
      <c r="A76" s="34"/>
      <c r="B76" s="39"/>
      <c r="C76" s="34"/>
      <c r="D76" s="134" t="s">
        <v>46</v>
      </c>
      <c r="E76" s="135"/>
      <c r="F76" s="136" t="s">
        <v>47</v>
      </c>
      <c r="G76" s="134" t="s">
        <v>46</v>
      </c>
      <c r="H76" s="135"/>
      <c r="I76" s="135"/>
      <c r="J76" s="137" t="s">
        <v>47</v>
      </c>
      <c r="K76" s="135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>
      <c r="A77" s="34"/>
      <c r="B77" s="139"/>
      <c r="C77" s="140"/>
      <c r="D77" s="140"/>
      <c r="E77" s="140"/>
      <c r="F77" s="140"/>
      <c r="G77" s="140"/>
      <c r="H77" s="140"/>
      <c r="I77" s="140"/>
      <c r="J77" s="140"/>
      <c r="K77" s="140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5" customHeight="1" hidden="1">
      <c r="A81" s="34"/>
      <c r="B81" s="141"/>
      <c r="C81" s="142"/>
      <c r="D81" s="142"/>
      <c r="E81" s="142"/>
      <c r="F81" s="142"/>
      <c r="G81" s="142"/>
      <c r="H81" s="142"/>
      <c r="I81" s="142"/>
      <c r="J81" s="142"/>
      <c r="K81" s="142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 hidden="1">
      <c r="A82" s="34"/>
      <c r="B82" s="35"/>
      <c r="C82" s="23" t="s">
        <v>100</v>
      </c>
      <c r="D82" s="36"/>
      <c r="E82" s="36"/>
      <c r="F82" s="36"/>
      <c r="G82" s="36"/>
      <c r="H82" s="36"/>
      <c r="I82" s="36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 hidden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 hidden="1">
      <c r="A84" s="34"/>
      <c r="B84" s="35"/>
      <c r="C84" s="29" t="s">
        <v>15</v>
      </c>
      <c r="D84" s="36"/>
      <c r="E84" s="36"/>
      <c r="F84" s="36"/>
      <c r="G84" s="36"/>
      <c r="H84" s="36"/>
      <c r="I84" s="36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6.5" customHeight="1" hidden="1">
      <c r="A85" s="34"/>
      <c r="B85" s="35"/>
      <c r="C85" s="36"/>
      <c r="D85" s="36"/>
      <c r="E85" s="298" t="str">
        <f>E7</f>
        <v>Šlejnická 5, Praha 6</v>
      </c>
      <c r="F85" s="299"/>
      <c r="G85" s="299"/>
      <c r="H85" s="299"/>
      <c r="I85" s="36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12" customHeight="1" hidden="1">
      <c r="A86" s="34"/>
      <c r="B86" s="35"/>
      <c r="C86" s="29" t="s">
        <v>98</v>
      </c>
      <c r="D86" s="36"/>
      <c r="E86" s="36"/>
      <c r="F86" s="36"/>
      <c r="G86" s="36"/>
      <c r="H86" s="36"/>
      <c r="I86" s="36"/>
      <c r="J86" s="36"/>
      <c r="K86" s="36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6.5" customHeight="1" hidden="1">
      <c r="A87" s="34"/>
      <c r="B87" s="35"/>
      <c r="C87" s="36"/>
      <c r="D87" s="36"/>
      <c r="E87" s="250" t="str">
        <f>E9</f>
        <v>08 - Vedlejší rozpočtové náklady</v>
      </c>
      <c r="F87" s="300"/>
      <c r="G87" s="300"/>
      <c r="H87" s="300"/>
      <c r="I87" s="36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6.95" customHeight="1" hidden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2" customHeight="1" hidden="1">
      <c r="A89" s="34"/>
      <c r="B89" s="35"/>
      <c r="C89" s="29" t="s">
        <v>19</v>
      </c>
      <c r="D89" s="36"/>
      <c r="E89" s="36"/>
      <c r="F89" s="27" t="str">
        <f>F12</f>
        <v xml:space="preserve"> </v>
      </c>
      <c r="G89" s="36"/>
      <c r="H89" s="36"/>
      <c r="I89" s="29" t="s">
        <v>21</v>
      </c>
      <c r="J89" s="66">
        <f>IF(J12="","",J12)</f>
        <v>45335</v>
      </c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5" customHeight="1" hidden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5.2" customHeight="1" hidden="1">
      <c r="A91" s="34"/>
      <c r="B91" s="35"/>
      <c r="C91" s="29" t="s">
        <v>22</v>
      </c>
      <c r="D91" s="36"/>
      <c r="E91" s="36"/>
      <c r="F91" s="27" t="str">
        <f>E15</f>
        <v xml:space="preserve"> </v>
      </c>
      <c r="G91" s="36"/>
      <c r="H91" s="36"/>
      <c r="I91" s="29" t="s">
        <v>27</v>
      </c>
      <c r="J91" s="32" t="str">
        <f>E21</f>
        <v xml:space="preserve"> 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15.2" customHeight="1" hidden="1">
      <c r="A92" s="34"/>
      <c r="B92" s="35"/>
      <c r="C92" s="29" t="s">
        <v>25</v>
      </c>
      <c r="D92" s="36"/>
      <c r="E92" s="36"/>
      <c r="F92" s="27" t="str">
        <f>IF(E18="","",E18)</f>
        <v>Vyplň údaj</v>
      </c>
      <c r="G92" s="36"/>
      <c r="H92" s="36"/>
      <c r="I92" s="29" t="s">
        <v>28</v>
      </c>
      <c r="J92" s="32" t="str">
        <f>E24</f>
        <v xml:space="preserve"> </v>
      </c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0.35" customHeight="1" hidden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29.25" customHeight="1" hidden="1">
      <c r="A94" s="34"/>
      <c r="B94" s="35"/>
      <c r="C94" s="143" t="s">
        <v>101</v>
      </c>
      <c r="D94" s="144"/>
      <c r="E94" s="144"/>
      <c r="F94" s="144"/>
      <c r="G94" s="144"/>
      <c r="H94" s="144"/>
      <c r="I94" s="144"/>
      <c r="J94" s="145" t="s">
        <v>102</v>
      </c>
      <c r="K94" s="144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 hidden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2" customFormat="1" ht="22.9" customHeight="1" hidden="1">
      <c r="A96" s="34"/>
      <c r="B96" s="35"/>
      <c r="C96" s="146" t="s">
        <v>103</v>
      </c>
      <c r="D96" s="36"/>
      <c r="E96" s="36"/>
      <c r="F96" s="36"/>
      <c r="G96" s="36"/>
      <c r="H96" s="36"/>
      <c r="I96" s="36"/>
      <c r="J96" s="84">
        <f>J121</f>
        <v>0</v>
      </c>
      <c r="K96" s="36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7" t="s">
        <v>104</v>
      </c>
    </row>
    <row r="97" spans="2:12" s="9" customFormat="1" ht="24.95" customHeight="1" hidden="1">
      <c r="B97" s="147"/>
      <c r="C97" s="148"/>
      <c r="D97" s="149" t="s">
        <v>105</v>
      </c>
      <c r="E97" s="150"/>
      <c r="F97" s="150"/>
      <c r="G97" s="150"/>
      <c r="H97" s="150"/>
      <c r="I97" s="150"/>
      <c r="J97" s="151">
        <f>J122</f>
        <v>0</v>
      </c>
      <c r="K97" s="148"/>
      <c r="L97" s="152"/>
    </row>
    <row r="98" spans="2:12" s="10" customFormat="1" ht="19.9" customHeight="1" hidden="1">
      <c r="B98" s="153"/>
      <c r="C98" s="154"/>
      <c r="D98" s="155" t="s">
        <v>107</v>
      </c>
      <c r="E98" s="156"/>
      <c r="F98" s="156"/>
      <c r="G98" s="156"/>
      <c r="H98" s="156"/>
      <c r="I98" s="156"/>
      <c r="J98" s="157">
        <f>J123</f>
        <v>0</v>
      </c>
      <c r="K98" s="154"/>
      <c r="L98" s="158"/>
    </row>
    <row r="99" spans="2:12" s="9" customFormat="1" ht="24.95" customHeight="1" hidden="1">
      <c r="B99" s="147"/>
      <c r="C99" s="148"/>
      <c r="D99" s="149" t="s">
        <v>838</v>
      </c>
      <c r="E99" s="150"/>
      <c r="F99" s="150"/>
      <c r="G99" s="150"/>
      <c r="H99" s="150"/>
      <c r="I99" s="150"/>
      <c r="J99" s="151">
        <f>J127</f>
        <v>0</v>
      </c>
      <c r="K99" s="148"/>
      <c r="L99" s="152"/>
    </row>
    <row r="100" spans="2:12" s="10" customFormat="1" ht="19.9" customHeight="1" hidden="1">
      <c r="B100" s="153"/>
      <c r="C100" s="154"/>
      <c r="D100" s="155" t="s">
        <v>839</v>
      </c>
      <c r="E100" s="156"/>
      <c r="F100" s="156"/>
      <c r="G100" s="156"/>
      <c r="H100" s="156"/>
      <c r="I100" s="156"/>
      <c r="J100" s="157">
        <f>J128</f>
        <v>0</v>
      </c>
      <c r="K100" s="154"/>
      <c r="L100" s="158"/>
    </row>
    <row r="101" spans="2:12" s="10" customFormat="1" ht="19.9" customHeight="1" hidden="1">
      <c r="B101" s="153"/>
      <c r="C101" s="154"/>
      <c r="D101" s="155" t="s">
        <v>840</v>
      </c>
      <c r="E101" s="156"/>
      <c r="F101" s="156"/>
      <c r="G101" s="156"/>
      <c r="H101" s="156"/>
      <c r="I101" s="156"/>
      <c r="J101" s="157">
        <f>J130</f>
        <v>0</v>
      </c>
      <c r="K101" s="154"/>
      <c r="L101" s="158"/>
    </row>
    <row r="102" spans="1:31" s="2" customFormat="1" ht="21.75" customHeight="1" hidden="1">
      <c r="A102" s="34"/>
      <c r="B102" s="35"/>
      <c r="C102" s="36"/>
      <c r="D102" s="36"/>
      <c r="E102" s="36"/>
      <c r="F102" s="36"/>
      <c r="G102" s="36"/>
      <c r="H102" s="36"/>
      <c r="I102" s="36"/>
      <c r="J102" s="36"/>
      <c r="K102" s="36"/>
      <c r="L102" s="51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</row>
    <row r="103" spans="1:31" s="2" customFormat="1" ht="6.95" customHeight="1" hidden="1">
      <c r="A103" s="34"/>
      <c r="B103" s="54"/>
      <c r="C103" s="55"/>
      <c r="D103" s="55"/>
      <c r="E103" s="55"/>
      <c r="F103" s="55"/>
      <c r="G103" s="55"/>
      <c r="H103" s="55"/>
      <c r="I103" s="55"/>
      <c r="J103" s="55"/>
      <c r="K103" s="55"/>
      <c r="L103" s="51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</row>
    <row r="104" ht="11.25" hidden="1"/>
    <row r="105" ht="11.25" hidden="1"/>
    <row r="106" ht="11.25" hidden="1"/>
    <row r="107" spans="1:31" s="2" customFormat="1" ht="6.95" customHeight="1">
      <c r="A107" s="34"/>
      <c r="B107" s="56"/>
      <c r="C107" s="57"/>
      <c r="D107" s="57"/>
      <c r="E107" s="57"/>
      <c r="F107" s="57"/>
      <c r="G107" s="57"/>
      <c r="H107" s="57"/>
      <c r="I107" s="57"/>
      <c r="J107" s="57"/>
      <c r="K107" s="57"/>
      <c r="L107" s="51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</row>
    <row r="108" spans="1:31" s="2" customFormat="1" ht="24.95" customHeight="1">
      <c r="A108" s="34"/>
      <c r="B108" s="35"/>
      <c r="C108" s="23" t="s">
        <v>117</v>
      </c>
      <c r="D108" s="36"/>
      <c r="E108" s="36"/>
      <c r="F108" s="36"/>
      <c r="G108" s="36"/>
      <c r="H108" s="36"/>
      <c r="I108" s="36"/>
      <c r="J108" s="36"/>
      <c r="K108" s="36"/>
      <c r="L108" s="51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</row>
    <row r="109" spans="1:31" s="2" customFormat="1" ht="6.95" customHeight="1">
      <c r="A109" s="34"/>
      <c r="B109" s="35"/>
      <c r="C109" s="36"/>
      <c r="D109" s="36"/>
      <c r="E109" s="36"/>
      <c r="F109" s="36"/>
      <c r="G109" s="36"/>
      <c r="H109" s="36"/>
      <c r="I109" s="36"/>
      <c r="J109" s="36"/>
      <c r="K109" s="36"/>
      <c r="L109" s="51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0" spans="1:31" s="2" customFormat="1" ht="12" customHeight="1">
      <c r="A110" s="34"/>
      <c r="B110" s="35"/>
      <c r="C110" s="29" t="s">
        <v>15</v>
      </c>
      <c r="D110" s="36"/>
      <c r="E110" s="36"/>
      <c r="F110" s="36"/>
      <c r="G110" s="36"/>
      <c r="H110" s="36"/>
      <c r="I110" s="36"/>
      <c r="J110" s="36"/>
      <c r="K110" s="36"/>
      <c r="L110" s="51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spans="1:31" s="2" customFormat="1" ht="16.5" customHeight="1">
      <c r="A111" s="34"/>
      <c r="B111" s="35"/>
      <c r="C111" s="36"/>
      <c r="D111" s="36"/>
      <c r="E111" s="298" t="str">
        <f>E7</f>
        <v>Šlejnická 5, Praha 6</v>
      </c>
      <c r="F111" s="299"/>
      <c r="G111" s="299"/>
      <c r="H111" s="299"/>
      <c r="I111" s="36"/>
      <c r="J111" s="36"/>
      <c r="K111" s="36"/>
      <c r="L111" s="51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pans="1:31" s="2" customFormat="1" ht="12" customHeight="1">
      <c r="A112" s="34"/>
      <c r="B112" s="35"/>
      <c r="C112" s="29" t="s">
        <v>98</v>
      </c>
      <c r="D112" s="36"/>
      <c r="E112" s="36"/>
      <c r="F112" s="36"/>
      <c r="G112" s="36"/>
      <c r="H112" s="36"/>
      <c r="I112" s="36"/>
      <c r="J112" s="36"/>
      <c r="K112" s="36"/>
      <c r="L112" s="51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pans="1:31" s="2" customFormat="1" ht="16.5" customHeight="1">
      <c r="A113" s="34"/>
      <c r="B113" s="35"/>
      <c r="C113" s="36"/>
      <c r="D113" s="36"/>
      <c r="E113" s="250" t="str">
        <f>E9</f>
        <v>08 - Vedlejší rozpočtové náklady</v>
      </c>
      <c r="F113" s="300"/>
      <c r="G113" s="300"/>
      <c r="H113" s="300"/>
      <c r="I113" s="36"/>
      <c r="J113" s="36"/>
      <c r="K113" s="36"/>
      <c r="L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1:31" s="2" customFormat="1" ht="6.95" customHeight="1">
      <c r="A114" s="34"/>
      <c r="B114" s="35"/>
      <c r="C114" s="36"/>
      <c r="D114" s="36"/>
      <c r="E114" s="36"/>
      <c r="F114" s="36"/>
      <c r="G114" s="36"/>
      <c r="H114" s="36"/>
      <c r="I114" s="36"/>
      <c r="J114" s="36"/>
      <c r="K114" s="36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31" s="2" customFormat="1" ht="12" customHeight="1">
      <c r="A115" s="34"/>
      <c r="B115" s="35"/>
      <c r="C115" s="29" t="s">
        <v>19</v>
      </c>
      <c r="D115" s="36"/>
      <c r="E115" s="36"/>
      <c r="F115" s="27" t="str">
        <f>F12</f>
        <v xml:space="preserve"> </v>
      </c>
      <c r="G115" s="36"/>
      <c r="H115" s="36"/>
      <c r="I115" s="29" t="s">
        <v>21</v>
      </c>
      <c r="J115" s="66">
        <f>IF(J12="","",J12)</f>
        <v>45335</v>
      </c>
      <c r="K115" s="36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31" s="2" customFormat="1" ht="6.95" customHeight="1">
      <c r="A116" s="34"/>
      <c r="B116" s="35"/>
      <c r="C116" s="36"/>
      <c r="D116" s="36"/>
      <c r="E116" s="36"/>
      <c r="F116" s="36"/>
      <c r="G116" s="36"/>
      <c r="H116" s="36"/>
      <c r="I116" s="36"/>
      <c r="J116" s="36"/>
      <c r="K116" s="36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31" s="2" customFormat="1" ht="15.2" customHeight="1">
      <c r="A117" s="34"/>
      <c r="B117" s="35"/>
      <c r="C117" s="29" t="s">
        <v>22</v>
      </c>
      <c r="D117" s="36"/>
      <c r="E117" s="36"/>
      <c r="F117" s="27" t="str">
        <f>E15</f>
        <v xml:space="preserve"> </v>
      </c>
      <c r="G117" s="36"/>
      <c r="H117" s="36"/>
      <c r="I117" s="29" t="s">
        <v>27</v>
      </c>
      <c r="J117" s="32" t="str">
        <f>E21</f>
        <v xml:space="preserve"> </v>
      </c>
      <c r="K117" s="36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31" s="2" customFormat="1" ht="15.2" customHeight="1">
      <c r="A118" s="34"/>
      <c r="B118" s="35"/>
      <c r="C118" s="29" t="s">
        <v>25</v>
      </c>
      <c r="D118" s="36"/>
      <c r="E118" s="36"/>
      <c r="F118" s="27" t="str">
        <f>IF(E18="","",E18)</f>
        <v>Vyplň údaj</v>
      </c>
      <c r="G118" s="36"/>
      <c r="H118" s="36"/>
      <c r="I118" s="29" t="s">
        <v>28</v>
      </c>
      <c r="J118" s="32" t="str">
        <f>E24</f>
        <v xml:space="preserve"> </v>
      </c>
      <c r="K118" s="36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31" s="2" customFormat="1" ht="10.35" customHeight="1">
      <c r="A119" s="34"/>
      <c r="B119" s="35"/>
      <c r="C119" s="36"/>
      <c r="D119" s="36"/>
      <c r="E119" s="36"/>
      <c r="F119" s="36"/>
      <c r="G119" s="36"/>
      <c r="H119" s="36"/>
      <c r="I119" s="36"/>
      <c r="J119" s="36"/>
      <c r="K119" s="36"/>
      <c r="L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31" s="11" customFormat="1" ht="29.25" customHeight="1">
      <c r="A120" s="159"/>
      <c r="B120" s="160"/>
      <c r="C120" s="161" t="s">
        <v>118</v>
      </c>
      <c r="D120" s="162" t="s">
        <v>56</v>
      </c>
      <c r="E120" s="162" t="s">
        <v>52</v>
      </c>
      <c r="F120" s="162" t="s">
        <v>53</v>
      </c>
      <c r="G120" s="162" t="s">
        <v>119</v>
      </c>
      <c r="H120" s="162" t="s">
        <v>120</v>
      </c>
      <c r="I120" s="162" t="s">
        <v>121</v>
      </c>
      <c r="J120" s="163" t="s">
        <v>102</v>
      </c>
      <c r="K120" s="164" t="s">
        <v>122</v>
      </c>
      <c r="L120" s="165"/>
      <c r="M120" s="75" t="s">
        <v>0</v>
      </c>
      <c r="N120" s="76" t="s">
        <v>35</v>
      </c>
      <c r="O120" s="76" t="s">
        <v>123</v>
      </c>
      <c r="P120" s="76" t="s">
        <v>124</v>
      </c>
      <c r="Q120" s="76" t="s">
        <v>125</v>
      </c>
      <c r="R120" s="76" t="s">
        <v>126</v>
      </c>
      <c r="S120" s="76" t="s">
        <v>127</v>
      </c>
      <c r="T120" s="77" t="s">
        <v>128</v>
      </c>
      <c r="U120" s="159"/>
      <c r="V120" s="159"/>
      <c r="W120" s="159"/>
      <c r="X120" s="159"/>
      <c r="Y120" s="159"/>
      <c r="Z120" s="159"/>
      <c r="AA120" s="159"/>
      <c r="AB120" s="159"/>
      <c r="AC120" s="159"/>
      <c r="AD120" s="159"/>
      <c r="AE120" s="159"/>
    </row>
    <row r="121" spans="1:63" s="2" customFormat="1" ht="22.9" customHeight="1">
      <c r="A121" s="34"/>
      <c r="B121" s="35"/>
      <c r="C121" s="82" t="s">
        <v>129</v>
      </c>
      <c r="D121" s="36"/>
      <c r="E121" s="36"/>
      <c r="F121" s="36"/>
      <c r="G121" s="36"/>
      <c r="H121" s="36"/>
      <c r="I121" s="36"/>
      <c r="J121" s="166">
        <f>BK121</f>
        <v>0</v>
      </c>
      <c r="K121" s="36"/>
      <c r="L121" s="39"/>
      <c r="M121" s="78"/>
      <c r="N121" s="167"/>
      <c r="O121" s="79"/>
      <c r="P121" s="168">
        <f>P122+P127</f>
        <v>0</v>
      </c>
      <c r="Q121" s="79"/>
      <c r="R121" s="168">
        <f>R122+R127</f>
        <v>0</v>
      </c>
      <c r="S121" s="79"/>
      <c r="T121" s="169">
        <f>T122+T127</f>
        <v>0</v>
      </c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T121" s="17" t="s">
        <v>70</v>
      </c>
      <c r="AU121" s="17" t="s">
        <v>104</v>
      </c>
      <c r="BK121" s="170">
        <f>BK122+BK127</f>
        <v>0</v>
      </c>
    </row>
    <row r="122" spans="2:63" s="12" customFormat="1" ht="25.9" customHeight="1">
      <c r="B122" s="171"/>
      <c r="C122" s="172"/>
      <c r="D122" s="173" t="s">
        <v>70</v>
      </c>
      <c r="E122" s="174" t="s">
        <v>130</v>
      </c>
      <c r="F122" s="174" t="s">
        <v>131</v>
      </c>
      <c r="G122" s="172"/>
      <c r="H122" s="172"/>
      <c r="I122" s="175"/>
      <c r="J122" s="176">
        <f>BK122</f>
        <v>0</v>
      </c>
      <c r="K122" s="172"/>
      <c r="L122" s="177"/>
      <c r="M122" s="178"/>
      <c r="N122" s="179"/>
      <c r="O122" s="179"/>
      <c r="P122" s="180">
        <f>P123</f>
        <v>0</v>
      </c>
      <c r="Q122" s="179"/>
      <c r="R122" s="180">
        <f>R123</f>
        <v>0</v>
      </c>
      <c r="S122" s="179"/>
      <c r="T122" s="181">
        <f>T123</f>
        <v>0</v>
      </c>
      <c r="AR122" s="182" t="s">
        <v>79</v>
      </c>
      <c r="AT122" s="183" t="s">
        <v>70</v>
      </c>
      <c r="AU122" s="183" t="s">
        <v>71</v>
      </c>
      <c r="AY122" s="182" t="s">
        <v>132</v>
      </c>
      <c r="BK122" s="184">
        <f>BK123</f>
        <v>0</v>
      </c>
    </row>
    <row r="123" spans="2:63" s="12" customFormat="1" ht="22.9" customHeight="1">
      <c r="B123" s="171"/>
      <c r="C123" s="172"/>
      <c r="D123" s="173" t="s">
        <v>70</v>
      </c>
      <c r="E123" s="185" t="s">
        <v>141</v>
      </c>
      <c r="F123" s="185" t="s">
        <v>142</v>
      </c>
      <c r="G123" s="172"/>
      <c r="H123" s="172"/>
      <c r="I123" s="175"/>
      <c r="J123" s="186">
        <f>BK123</f>
        <v>0</v>
      </c>
      <c r="K123" s="172"/>
      <c r="L123" s="177"/>
      <c r="M123" s="178"/>
      <c r="N123" s="179"/>
      <c r="O123" s="179"/>
      <c r="P123" s="180">
        <f>SUM(P124:P126)</f>
        <v>0</v>
      </c>
      <c r="Q123" s="179"/>
      <c r="R123" s="180">
        <f>SUM(R124:R126)</f>
        <v>0</v>
      </c>
      <c r="S123" s="179"/>
      <c r="T123" s="181">
        <f>SUM(T124:T126)</f>
        <v>0</v>
      </c>
      <c r="AR123" s="182" t="s">
        <v>79</v>
      </c>
      <c r="AT123" s="183" t="s">
        <v>70</v>
      </c>
      <c r="AU123" s="183" t="s">
        <v>79</v>
      </c>
      <c r="AY123" s="182" t="s">
        <v>132</v>
      </c>
      <c r="BK123" s="184">
        <f>SUM(BK124:BK126)</f>
        <v>0</v>
      </c>
    </row>
    <row r="124" spans="1:65" s="2" customFormat="1" ht="16.5" customHeight="1">
      <c r="A124" s="34"/>
      <c r="B124" s="35"/>
      <c r="C124" s="187" t="s">
        <v>79</v>
      </c>
      <c r="D124" s="187" t="s">
        <v>135</v>
      </c>
      <c r="E124" s="188" t="s">
        <v>841</v>
      </c>
      <c r="F124" s="189" t="s">
        <v>842</v>
      </c>
      <c r="G124" s="190" t="s">
        <v>145</v>
      </c>
      <c r="H124" s="191">
        <v>900</v>
      </c>
      <c r="I124" s="192"/>
      <c r="J124" s="193">
        <f>ROUND(I124*H124,2)</f>
        <v>0</v>
      </c>
      <c r="K124" s="194"/>
      <c r="L124" s="39"/>
      <c r="M124" s="195" t="s">
        <v>0</v>
      </c>
      <c r="N124" s="196" t="s">
        <v>36</v>
      </c>
      <c r="O124" s="71"/>
      <c r="P124" s="197">
        <f>O124*H124</f>
        <v>0</v>
      </c>
      <c r="Q124" s="197">
        <v>0</v>
      </c>
      <c r="R124" s="197">
        <f>Q124*H124</f>
        <v>0</v>
      </c>
      <c r="S124" s="197">
        <v>0</v>
      </c>
      <c r="T124" s="198">
        <f>S124*H124</f>
        <v>0</v>
      </c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R124" s="199" t="s">
        <v>139</v>
      </c>
      <c r="AT124" s="199" t="s">
        <v>135</v>
      </c>
      <c r="AU124" s="199" t="s">
        <v>81</v>
      </c>
      <c r="AY124" s="17" t="s">
        <v>132</v>
      </c>
      <c r="BE124" s="200">
        <f>IF(N124="základní",J124,0)</f>
        <v>0</v>
      </c>
      <c r="BF124" s="200">
        <f>IF(N124="snížená",J124,0)</f>
        <v>0</v>
      </c>
      <c r="BG124" s="200">
        <f>IF(N124="zákl. přenesená",J124,0)</f>
        <v>0</v>
      </c>
      <c r="BH124" s="200">
        <f>IF(N124="sníž. přenesená",J124,0)</f>
        <v>0</v>
      </c>
      <c r="BI124" s="200">
        <f>IF(N124="nulová",J124,0)</f>
        <v>0</v>
      </c>
      <c r="BJ124" s="17" t="s">
        <v>79</v>
      </c>
      <c r="BK124" s="200">
        <f>ROUND(I124*H124,2)</f>
        <v>0</v>
      </c>
      <c r="BL124" s="17" t="s">
        <v>139</v>
      </c>
      <c r="BM124" s="199" t="s">
        <v>843</v>
      </c>
    </row>
    <row r="125" spans="2:51" s="13" customFormat="1" ht="11.25">
      <c r="B125" s="201"/>
      <c r="C125" s="202"/>
      <c r="D125" s="203" t="s">
        <v>147</v>
      </c>
      <c r="E125" s="204" t="s">
        <v>0</v>
      </c>
      <c r="F125" s="205" t="s">
        <v>844</v>
      </c>
      <c r="G125" s="202"/>
      <c r="H125" s="204" t="s">
        <v>0</v>
      </c>
      <c r="I125" s="206"/>
      <c r="J125" s="202"/>
      <c r="K125" s="202"/>
      <c r="L125" s="207"/>
      <c r="M125" s="208"/>
      <c r="N125" s="209"/>
      <c r="O125" s="209"/>
      <c r="P125" s="209"/>
      <c r="Q125" s="209"/>
      <c r="R125" s="209"/>
      <c r="S125" s="209"/>
      <c r="T125" s="210"/>
      <c r="AT125" s="211" t="s">
        <v>147</v>
      </c>
      <c r="AU125" s="211" t="s">
        <v>81</v>
      </c>
      <c r="AV125" s="13" t="s">
        <v>79</v>
      </c>
      <c r="AW125" s="13" t="s">
        <v>29</v>
      </c>
      <c r="AX125" s="13" t="s">
        <v>71</v>
      </c>
      <c r="AY125" s="211" t="s">
        <v>132</v>
      </c>
    </row>
    <row r="126" spans="2:51" s="14" customFormat="1" ht="11.25">
      <c r="B126" s="212"/>
      <c r="C126" s="213"/>
      <c r="D126" s="203" t="s">
        <v>147</v>
      </c>
      <c r="E126" s="214" t="s">
        <v>0</v>
      </c>
      <c r="F126" s="215" t="s">
        <v>845</v>
      </c>
      <c r="G126" s="213"/>
      <c r="H126" s="216">
        <v>900</v>
      </c>
      <c r="I126" s="217"/>
      <c r="J126" s="213"/>
      <c r="K126" s="213"/>
      <c r="L126" s="218"/>
      <c r="M126" s="219"/>
      <c r="N126" s="220"/>
      <c r="O126" s="220"/>
      <c r="P126" s="220"/>
      <c r="Q126" s="220"/>
      <c r="R126" s="220"/>
      <c r="S126" s="220"/>
      <c r="T126" s="221"/>
      <c r="AT126" s="222" t="s">
        <v>147</v>
      </c>
      <c r="AU126" s="222" t="s">
        <v>81</v>
      </c>
      <c r="AV126" s="14" t="s">
        <v>81</v>
      </c>
      <c r="AW126" s="14" t="s">
        <v>29</v>
      </c>
      <c r="AX126" s="14" t="s">
        <v>79</v>
      </c>
      <c r="AY126" s="222" t="s">
        <v>132</v>
      </c>
    </row>
    <row r="127" spans="2:63" s="12" customFormat="1" ht="25.9" customHeight="1">
      <c r="B127" s="171"/>
      <c r="C127" s="172"/>
      <c r="D127" s="173" t="s">
        <v>70</v>
      </c>
      <c r="E127" s="174" t="s">
        <v>846</v>
      </c>
      <c r="F127" s="174" t="s">
        <v>95</v>
      </c>
      <c r="G127" s="172"/>
      <c r="H127" s="172"/>
      <c r="I127" s="175"/>
      <c r="J127" s="176">
        <f>BK127</f>
        <v>0</v>
      </c>
      <c r="K127" s="172"/>
      <c r="L127" s="177"/>
      <c r="M127" s="178"/>
      <c r="N127" s="179"/>
      <c r="O127" s="179"/>
      <c r="P127" s="180">
        <f>P128+P130</f>
        <v>0</v>
      </c>
      <c r="Q127" s="179"/>
      <c r="R127" s="180">
        <f>R128+R130</f>
        <v>0</v>
      </c>
      <c r="S127" s="179"/>
      <c r="T127" s="181">
        <f>T128+T130</f>
        <v>0</v>
      </c>
      <c r="AR127" s="182" t="s">
        <v>167</v>
      </c>
      <c r="AT127" s="183" t="s">
        <v>70</v>
      </c>
      <c r="AU127" s="183" t="s">
        <v>71</v>
      </c>
      <c r="AY127" s="182" t="s">
        <v>132</v>
      </c>
      <c r="BK127" s="184">
        <f>BK128+BK130</f>
        <v>0</v>
      </c>
    </row>
    <row r="128" spans="2:63" s="12" customFormat="1" ht="22.9" customHeight="1">
      <c r="B128" s="171"/>
      <c r="C128" s="172"/>
      <c r="D128" s="173" t="s">
        <v>70</v>
      </c>
      <c r="E128" s="185" t="s">
        <v>847</v>
      </c>
      <c r="F128" s="185" t="s">
        <v>848</v>
      </c>
      <c r="G128" s="172"/>
      <c r="H128" s="172"/>
      <c r="I128" s="175"/>
      <c r="J128" s="186">
        <f>BK128</f>
        <v>0</v>
      </c>
      <c r="K128" s="172"/>
      <c r="L128" s="177"/>
      <c r="M128" s="178"/>
      <c r="N128" s="179"/>
      <c r="O128" s="179"/>
      <c r="P128" s="180">
        <f>P129</f>
        <v>0</v>
      </c>
      <c r="Q128" s="179"/>
      <c r="R128" s="180">
        <f>R129</f>
        <v>0</v>
      </c>
      <c r="S128" s="179"/>
      <c r="T128" s="181">
        <f>T129</f>
        <v>0</v>
      </c>
      <c r="AR128" s="182" t="s">
        <v>167</v>
      </c>
      <c r="AT128" s="183" t="s">
        <v>70</v>
      </c>
      <c r="AU128" s="183" t="s">
        <v>79</v>
      </c>
      <c r="AY128" s="182" t="s">
        <v>132</v>
      </c>
      <c r="BK128" s="184">
        <f>BK129</f>
        <v>0</v>
      </c>
    </row>
    <row r="129" spans="1:65" s="2" customFormat="1" ht="16.5" customHeight="1">
      <c r="A129" s="34"/>
      <c r="B129" s="35"/>
      <c r="C129" s="187" t="s">
        <v>81</v>
      </c>
      <c r="D129" s="187" t="s">
        <v>135</v>
      </c>
      <c r="E129" s="188" t="s">
        <v>849</v>
      </c>
      <c r="F129" s="189" t="s">
        <v>848</v>
      </c>
      <c r="G129" s="190" t="s">
        <v>850</v>
      </c>
      <c r="H129" s="191">
        <v>45</v>
      </c>
      <c r="I129" s="192"/>
      <c r="J129" s="193">
        <f>ROUND(I129*H129,2)</f>
        <v>0</v>
      </c>
      <c r="K129" s="194"/>
      <c r="L129" s="39"/>
      <c r="M129" s="195" t="s">
        <v>0</v>
      </c>
      <c r="N129" s="196" t="s">
        <v>36</v>
      </c>
      <c r="O129" s="71"/>
      <c r="P129" s="197">
        <f>O129*H129</f>
        <v>0</v>
      </c>
      <c r="Q129" s="197">
        <v>0</v>
      </c>
      <c r="R129" s="197">
        <f>Q129*H129</f>
        <v>0</v>
      </c>
      <c r="S129" s="197">
        <v>0</v>
      </c>
      <c r="T129" s="198">
        <f>S129*H129</f>
        <v>0</v>
      </c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R129" s="199" t="s">
        <v>851</v>
      </c>
      <c r="AT129" s="199" t="s">
        <v>135</v>
      </c>
      <c r="AU129" s="199" t="s">
        <v>81</v>
      </c>
      <c r="AY129" s="17" t="s">
        <v>132</v>
      </c>
      <c r="BE129" s="200">
        <f>IF(N129="základní",J129,0)</f>
        <v>0</v>
      </c>
      <c r="BF129" s="200">
        <f>IF(N129="snížená",J129,0)</f>
        <v>0</v>
      </c>
      <c r="BG129" s="200">
        <f>IF(N129="zákl. přenesená",J129,0)</f>
        <v>0</v>
      </c>
      <c r="BH129" s="200">
        <f>IF(N129="sníž. přenesená",J129,0)</f>
        <v>0</v>
      </c>
      <c r="BI129" s="200">
        <f>IF(N129="nulová",J129,0)</f>
        <v>0</v>
      </c>
      <c r="BJ129" s="17" t="s">
        <v>79</v>
      </c>
      <c r="BK129" s="200">
        <f>ROUND(I129*H129,2)</f>
        <v>0</v>
      </c>
      <c r="BL129" s="17" t="s">
        <v>851</v>
      </c>
      <c r="BM129" s="199" t="s">
        <v>852</v>
      </c>
    </row>
    <row r="130" spans="2:63" s="12" customFormat="1" ht="22.9" customHeight="1">
      <c r="B130" s="171"/>
      <c r="C130" s="172"/>
      <c r="D130" s="173" t="s">
        <v>70</v>
      </c>
      <c r="E130" s="185" t="s">
        <v>853</v>
      </c>
      <c r="F130" s="185" t="s">
        <v>854</v>
      </c>
      <c r="G130" s="172"/>
      <c r="H130" s="172"/>
      <c r="I130" s="175"/>
      <c r="J130" s="186">
        <f>BK130</f>
        <v>0</v>
      </c>
      <c r="K130" s="172"/>
      <c r="L130" s="177"/>
      <c r="M130" s="178"/>
      <c r="N130" s="179"/>
      <c r="O130" s="179"/>
      <c r="P130" s="180">
        <f>P131</f>
        <v>0</v>
      </c>
      <c r="Q130" s="179"/>
      <c r="R130" s="180">
        <f>R131</f>
        <v>0</v>
      </c>
      <c r="S130" s="179"/>
      <c r="T130" s="181">
        <f>T131</f>
        <v>0</v>
      </c>
      <c r="AR130" s="182" t="s">
        <v>167</v>
      </c>
      <c r="AT130" s="183" t="s">
        <v>70</v>
      </c>
      <c r="AU130" s="183" t="s">
        <v>79</v>
      </c>
      <c r="AY130" s="182" t="s">
        <v>132</v>
      </c>
      <c r="BK130" s="184">
        <f>BK131</f>
        <v>0</v>
      </c>
    </row>
    <row r="131" spans="1:65" s="2" customFormat="1" ht="16.5" customHeight="1">
      <c r="A131" s="34"/>
      <c r="B131" s="35"/>
      <c r="C131" s="187" t="s">
        <v>158</v>
      </c>
      <c r="D131" s="187" t="s">
        <v>135</v>
      </c>
      <c r="E131" s="188" t="s">
        <v>855</v>
      </c>
      <c r="F131" s="189" t="s">
        <v>854</v>
      </c>
      <c r="G131" s="190" t="s">
        <v>850</v>
      </c>
      <c r="H131" s="191">
        <v>45</v>
      </c>
      <c r="I131" s="192"/>
      <c r="J131" s="193">
        <f>ROUND(I131*H131,2)</f>
        <v>0</v>
      </c>
      <c r="K131" s="194"/>
      <c r="L131" s="39"/>
      <c r="M131" s="245" t="s">
        <v>0</v>
      </c>
      <c r="N131" s="246" t="s">
        <v>36</v>
      </c>
      <c r="O131" s="247"/>
      <c r="P131" s="248">
        <f>O131*H131</f>
        <v>0</v>
      </c>
      <c r="Q131" s="248">
        <v>0</v>
      </c>
      <c r="R131" s="248">
        <f>Q131*H131</f>
        <v>0</v>
      </c>
      <c r="S131" s="248">
        <v>0</v>
      </c>
      <c r="T131" s="249">
        <f>S131*H131</f>
        <v>0</v>
      </c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R131" s="199" t="s">
        <v>851</v>
      </c>
      <c r="AT131" s="199" t="s">
        <v>135</v>
      </c>
      <c r="AU131" s="199" t="s">
        <v>81</v>
      </c>
      <c r="AY131" s="17" t="s">
        <v>132</v>
      </c>
      <c r="BE131" s="200">
        <f>IF(N131="základní",J131,0)</f>
        <v>0</v>
      </c>
      <c r="BF131" s="200">
        <f>IF(N131="snížená",J131,0)</f>
        <v>0</v>
      </c>
      <c r="BG131" s="200">
        <f>IF(N131="zákl. přenesená",J131,0)</f>
        <v>0</v>
      </c>
      <c r="BH131" s="200">
        <f>IF(N131="sníž. přenesená",J131,0)</f>
        <v>0</v>
      </c>
      <c r="BI131" s="200">
        <f>IF(N131="nulová",J131,0)</f>
        <v>0</v>
      </c>
      <c r="BJ131" s="17" t="s">
        <v>79</v>
      </c>
      <c r="BK131" s="200">
        <f>ROUND(I131*H131,2)</f>
        <v>0</v>
      </c>
      <c r="BL131" s="17" t="s">
        <v>851</v>
      </c>
      <c r="BM131" s="199" t="s">
        <v>856</v>
      </c>
    </row>
    <row r="132" spans="1:31" s="2" customFormat="1" ht="6.95" customHeight="1">
      <c r="A132" s="34"/>
      <c r="B132" s="54"/>
      <c r="C132" s="55"/>
      <c r="D132" s="55"/>
      <c r="E132" s="55"/>
      <c r="F132" s="55"/>
      <c r="G132" s="55"/>
      <c r="H132" s="55"/>
      <c r="I132" s="55"/>
      <c r="J132" s="55"/>
      <c r="K132" s="55"/>
      <c r="L132" s="39"/>
      <c r="M132" s="34"/>
      <c r="O132" s="34"/>
      <c r="P132" s="34"/>
      <c r="Q132" s="34"/>
      <c r="R132" s="34"/>
      <c r="S132" s="34"/>
      <c r="T132" s="34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</row>
  </sheetData>
  <sheetProtection algorithmName="SHA-512" hashValue="8qUWZnpmjm6wccdp5lv9QAsQoeYeUkn3j2pcPLvGctgkwLaaoI0NZg7XMfqYR/AgsewfU0Ku2z3JcstXbt8F+Q==" saltValue="NzS5kcddByxG3Q1E6iVWb7xbMkEmeOm9oMc3WqU+6aQiCNBWqUNIe0BPmrQ7vOGAiw0RP0iGZOPNmdXd7I4I8A==" spinCount="100000" sheet="1" objects="1" scenarios="1" formatColumns="0" formatRows="0" autoFilter="0"/>
  <autoFilter ref="C120:K131"/>
  <mergeCells count="9">
    <mergeCell ref="E87:H87"/>
    <mergeCell ref="E111:H111"/>
    <mergeCell ref="E113:H113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Simona Králová</dc:creator>
  <cp:keywords/>
  <dc:description/>
  <cp:lastModifiedBy>Simona Králová</cp:lastModifiedBy>
  <dcterms:created xsi:type="dcterms:W3CDTF">2024-02-26T12:40:01Z</dcterms:created>
  <dcterms:modified xsi:type="dcterms:W3CDTF">2024-02-26T12:42:44Z</dcterms:modified>
  <cp:category/>
  <cp:version/>
  <cp:contentType/>
  <cp:contentStatus/>
</cp:coreProperties>
</file>