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Kralova_S\OPRAVA BYTŮ\Šlejnická 2593_5\Byty č. 102, 506, 510, 604, 607\"/>
    </mc:Choice>
  </mc:AlternateContent>
  <bookViews>
    <workbookView xWindow="0" yWindow="0" windowWidth="28800" windowHeight="11430"/>
  </bookViews>
  <sheets>
    <sheet name="Rekapitulace stavby" sheetId="1" r:id="rId1"/>
    <sheet name="03 - Oprava bytu č. 102" sheetId="2" r:id="rId2"/>
    <sheet name="04 - Oprava bytu č. 506" sheetId="3" r:id="rId3"/>
    <sheet name="05 - Oprava bytu č. 510" sheetId="4" r:id="rId4"/>
    <sheet name="06 - Oprava bytu č. 604" sheetId="5" r:id="rId5"/>
    <sheet name="07 - Oprava bytu č. 607" sheetId="6" r:id="rId6"/>
    <sheet name="08 - Vedlejší rozpočtové ..." sheetId="7" r:id="rId7"/>
  </sheets>
  <definedNames>
    <definedName name="_xlnm._FilterDatabase" localSheetId="1" hidden="1">'03 - Oprava bytu č. 102'!$C$127:$K$255</definedName>
    <definedName name="_xlnm._FilterDatabase" localSheetId="2" hidden="1">'04 - Oprava bytu č. 506'!$C$127:$K$250</definedName>
    <definedName name="_xlnm._FilterDatabase" localSheetId="3" hidden="1">'05 - Oprava bytu č. 510'!$C$127:$K$238</definedName>
    <definedName name="_xlnm._FilterDatabase" localSheetId="4" hidden="1">'06 - Oprava bytu č. 604'!$C$127:$K$248</definedName>
    <definedName name="_xlnm._FilterDatabase" localSheetId="5" hidden="1">'07 - Oprava bytu č. 607'!$C$129:$K$312</definedName>
    <definedName name="_xlnm._FilterDatabase" localSheetId="6" hidden="1">'08 - Vedlejší rozpočtové ...'!$C$120:$K$131</definedName>
    <definedName name="_xlnm.Print_Titles" localSheetId="1">'03 - Oprava bytu č. 102'!$127:$127</definedName>
    <definedName name="_xlnm.Print_Titles" localSheetId="2">'04 - Oprava bytu č. 506'!$127:$127</definedName>
    <definedName name="_xlnm.Print_Titles" localSheetId="3">'05 - Oprava bytu č. 510'!$127:$127</definedName>
    <definedName name="_xlnm.Print_Titles" localSheetId="4">'06 - Oprava bytu č. 604'!$127:$127</definedName>
    <definedName name="_xlnm.Print_Titles" localSheetId="5">'07 - Oprava bytu č. 607'!$129:$129</definedName>
    <definedName name="_xlnm.Print_Titles" localSheetId="6">'08 - Vedlejší rozpočtové ...'!$120:$120</definedName>
    <definedName name="_xlnm.Print_Titles" localSheetId="0">'Rekapitulace stavby'!$92:$92</definedName>
    <definedName name="_xlnm.Print_Area" localSheetId="1">'03 - Oprava bytu č. 102'!$C$4:$J$76,'03 - Oprava bytu č. 102'!$C$115:$J$255</definedName>
    <definedName name="_xlnm.Print_Area" localSheetId="2">'04 - Oprava bytu č. 506'!$C$4:$J$76,'04 - Oprava bytu č. 506'!$C$115:$J$250</definedName>
    <definedName name="_xlnm.Print_Area" localSheetId="3">'05 - Oprava bytu č. 510'!$C$4:$J$76,'05 - Oprava bytu č. 510'!$C$115:$J$238</definedName>
    <definedName name="_xlnm.Print_Area" localSheetId="4">'06 - Oprava bytu č. 604'!$C$4:$J$76,'06 - Oprava bytu č. 604'!$C$115:$J$248</definedName>
    <definedName name="_xlnm.Print_Area" localSheetId="5">'07 - Oprava bytu č. 607'!$C$4:$J$76,'07 - Oprava bytu č. 607'!$C$117:$J$312</definedName>
    <definedName name="_xlnm.Print_Area" localSheetId="6">'08 - Vedlejší rozpočtové ...'!$C$4:$J$76,'08 - Vedlejší rozpočtové ...'!$C$108:$J$131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31" i="7"/>
  <c r="BH131" i="7"/>
  <c r="BG131" i="7"/>
  <c r="BF131" i="7"/>
  <c r="T131" i="7"/>
  <c r="T130" i="7"/>
  <c r="R131" i="7"/>
  <c r="R130" i="7" s="1"/>
  <c r="P131" i="7"/>
  <c r="P130" i="7"/>
  <c r="BI129" i="7"/>
  <c r="BH129" i="7"/>
  <c r="BG129" i="7"/>
  <c r="BF129" i="7"/>
  <c r="T129" i="7"/>
  <c r="T128" i="7" s="1"/>
  <c r="T127" i="7" s="1"/>
  <c r="R129" i="7"/>
  <c r="R128" i="7"/>
  <c r="P129" i="7"/>
  <c r="P128" i="7"/>
  <c r="P127" i="7" s="1"/>
  <c r="BI124" i="7"/>
  <c r="BH124" i="7"/>
  <c r="BG124" i="7"/>
  <c r="BF124" i="7"/>
  <c r="T124" i="7"/>
  <c r="T123" i="7"/>
  <c r="T122" i="7"/>
  <c r="R124" i="7"/>
  <c r="R123" i="7"/>
  <c r="R122" i="7"/>
  <c r="P124" i="7"/>
  <c r="P123" i="7"/>
  <c r="P122" i="7"/>
  <c r="P121" i="7" s="1"/>
  <c r="AU100" i="1" s="1"/>
  <c r="F115" i="7"/>
  <c r="E113" i="7"/>
  <c r="F89" i="7"/>
  <c r="E87" i="7"/>
  <c r="J24" i="7"/>
  <c r="E24" i="7"/>
  <c r="J92" i="7" s="1"/>
  <c r="J23" i="7"/>
  <c r="J21" i="7"/>
  <c r="E21" i="7"/>
  <c r="J117" i="7"/>
  <c r="J20" i="7"/>
  <c r="J18" i="7"/>
  <c r="E18" i="7"/>
  <c r="F118" i="7" s="1"/>
  <c r="J17" i="7"/>
  <c r="J15" i="7"/>
  <c r="E15" i="7"/>
  <c r="F91" i="7"/>
  <c r="J14" i="7"/>
  <c r="J12" i="7"/>
  <c r="J89" i="7" s="1"/>
  <c r="E7" i="7"/>
  <c r="E111" i="7" s="1"/>
  <c r="J37" i="6"/>
  <c r="J36" i="6"/>
  <c r="AY99" i="1"/>
  <c r="J35" i="6"/>
  <c r="AX99" i="1" s="1"/>
  <c r="BI312" i="6"/>
  <c r="BH312" i="6"/>
  <c r="BG312" i="6"/>
  <c r="BF312" i="6"/>
  <c r="T312" i="6"/>
  <c r="T311" i="6"/>
  <c r="R312" i="6"/>
  <c r="R311" i="6" s="1"/>
  <c r="P312" i="6"/>
  <c r="P311" i="6" s="1"/>
  <c r="BI304" i="6"/>
  <c r="BH304" i="6"/>
  <c r="BG304" i="6"/>
  <c r="BF304" i="6"/>
  <c r="T304" i="6"/>
  <c r="R304" i="6"/>
  <c r="P304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57" i="6"/>
  <c r="BH257" i="6"/>
  <c r="BG257" i="6"/>
  <c r="BF257" i="6"/>
  <c r="T257" i="6"/>
  <c r="R257" i="6"/>
  <c r="P257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38" i="6"/>
  <c r="BH138" i="6"/>
  <c r="BG138" i="6"/>
  <c r="BF138" i="6"/>
  <c r="T138" i="6"/>
  <c r="T137" i="6"/>
  <c r="R138" i="6"/>
  <c r="R137" i="6" s="1"/>
  <c r="P138" i="6"/>
  <c r="P137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F124" i="6"/>
  <c r="E122" i="6"/>
  <c r="F89" i="6"/>
  <c r="E87" i="6"/>
  <c r="J24" i="6"/>
  <c r="E24" i="6"/>
  <c r="J127" i="6"/>
  <c r="J23" i="6"/>
  <c r="J21" i="6"/>
  <c r="E21" i="6"/>
  <c r="J126" i="6" s="1"/>
  <c r="J20" i="6"/>
  <c r="J18" i="6"/>
  <c r="E18" i="6"/>
  <c r="F92" i="6"/>
  <c r="J17" i="6"/>
  <c r="J15" i="6"/>
  <c r="E15" i="6"/>
  <c r="F91" i="6" s="1"/>
  <c r="J14" i="6"/>
  <c r="J12" i="6"/>
  <c r="J124" i="6" s="1"/>
  <c r="E7" i="6"/>
  <c r="E120" i="6" s="1"/>
  <c r="J37" i="5"/>
  <c r="J36" i="5"/>
  <c r="AY98" i="1" s="1"/>
  <c r="J35" i="5"/>
  <c r="AX98" i="1" s="1"/>
  <c r="BI248" i="5"/>
  <c r="BH248" i="5"/>
  <c r="BG248" i="5"/>
  <c r="BF248" i="5"/>
  <c r="T248" i="5"/>
  <c r="T247" i="5" s="1"/>
  <c r="R248" i="5"/>
  <c r="R247" i="5" s="1"/>
  <c r="P248" i="5"/>
  <c r="P247" i="5"/>
  <c r="BI240" i="5"/>
  <c r="BH240" i="5"/>
  <c r="BG240" i="5"/>
  <c r="BF240" i="5"/>
  <c r="T240" i="5"/>
  <c r="R240" i="5"/>
  <c r="P240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F122" i="5"/>
  <c r="E120" i="5"/>
  <c r="F89" i="5"/>
  <c r="E87" i="5"/>
  <c r="J24" i="5"/>
  <c r="E24" i="5"/>
  <c r="J125" i="5" s="1"/>
  <c r="J23" i="5"/>
  <c r="J21" i="5"/>
  <c r="E21" i="5"/>
  <c r="J91" i="5" s="1"/>
  <c r="J20" i="5"/>
  <c r="J18" i="5"/>
  <c r="E18" i="5"/>
  <c r="F125" i="5" s="1"/>
  <c r="J17" i="5"/>
  <c r="J15" i="5"/>
  <c r="E15" i="5"/>
  <c r="F124" i="5" s="1"/>
  <c r="J14" i="5"/>
  <c r="J12" i="5"/>
  <c r="J89" i="5" s="1"/>
  <c r="E7" i="5"/>
  <c r="E118" i="5" s="1"/>
  <c r="J37" i="4"/>
  <c r="J36" i="4"/>
  <c r="AY97" i="1" s="1"/>
  <c r="J35" i="4"/>
  <c r="AX97" i="1"/>
  <c r="BI238" i="4"/>
  <c r="BH238" i="4"/>
  <c r="BG238" i="4"/>
  <c r="BF238" i="4"/>
  <c r="T238" i="4"/>
  <c r="T237" i="4" s="1"/>
  <c r="R238" i="4"/>
  <c r="R237" i="4"/>
  <c r="P238" i="4"/>
  <c r="P237" i="4" s="1"/>
  <c r="BI230" i="4"/>
  <c r="BH230" i="4"/>
  <c r="BG230" i="4"/>
  <c r="BF230" i="4"/>
  <c r="T230" i="4"/>
  <c r="R230" i="4"/>
  <c r="P230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92" i="4"/>
  <c r="J23" i="4"/>
  <c r="J21" i="4"/>
  <c r="E21" i="4"/>
  <c r="J91" i="4" s="1"/>
  <c r="J20" i="4"/>
  <c r="J18" i="4"/>
  <c r="E18" i="4"/>
  <c r="F125" i="4"/>
  <c r="J17" i="4"/>
  <c r="J15" i="4"/>
  <c r="E15" i="4"/>
  <c r="F124" i="4" s="1"/>
  <c r="J14" i="4"/>
  <c r="J12" i="4"/>
  <c r="J122" i="4" s="1"/>
  <c r="E7" i="4"/>
  <c r="E85" i="4"/>
  <c r="J37" i="3"/>
  <c r="J36" i="3"/>
  <c r="AY96" i="1" s="1"/>
  <c r="J35" i="3"/>
  <c r="AX96" i="1"/>
  <c r="BI250" i="3"/>
  <c r="BH250" i="3"/>
  <c r="BG250" i="3"/>
  <c r="BF250" i="3"/>
  <c r="T250" i="3"/>
  <c r="T249" i="3" s="1"/>
  <c r="R250" i="3"/>
  <c r="R249" i="3"/>
  <c r="P250" i="3"/>
  <c r="P249" i="3"/>
  <c r="BI242" i="3"/>
  <c r="BH242" i="3"/>
  <c r="BG242" i="3"/>
  <c r="BF242" i="3"/>
  <c r="T242" i="3"/>
  <c r="R242" i="3"/>
  <c r="P24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T132" i="3"/>
  <c r="R142" i="3"/>
  <c r="P142" i="3"/>
  <c r="P132" i="3"/>
  <c r="BI133" i="3"/>
  <c r="BH133" i="3"/>
  <c r="BG133" i="3"/>
  <c r="BF133" i="3"/>
  <c r="T133" i="3"/>
  <c r="R133" i="3"/>
  <c r="R132" i="3" s="1"/>
  <c r="P133" i="3"/>
  <c r="BI131" i="3"/>
  <c r="BH131" i="3"/>
  <c r="BG131" i="3"/>
  <c r="BF131" i="3"/>
  <c r="T131" i="3"/>
  <c r="T130" i="3" s="1"/>
  <c r="R131" i="3"/>
  <c r="R130" i="3" s="1"/>
  <c r="P131" i="3"/>
  <c r="P130" i="3" s="1"/>
  <c r="F122" i="3"/>
  <c r="E120" i="3"/>
  <c r="F89" i="3"/>
  <c r="E87" i="3"/>
  <c r="J24" i="3"/>
  <c r="E24" i="3"/>
  <c r="J92" i="3"/>
  <c r="J23" i="3"/>
  <c r="J21" i="3"/>
  <c r="E21" i="3"/>
  <c r="J91" i="3"/>
  <c r="J20" i="3"/>
  <c r="J18" i="3"/>
  <c r="E18" i="3"/>
  <c r="F92" i="3"/>
  <c r="J17" i="3"/>
  <c r="J15" i="3"/>
  <c r="E15" i="3"/>
  <c r="F124" i="3"/>
  <c r="J14" i="3"/>
  <c r="J12" i="3"/>
  <c r="J122" i="3" s="1"/>
  <c r="E7" i="3"/>
  <c r="E85" i="3" s="1"/>
  <c r="J37" i="2"/>
  <c r="J36" i="2"/>
  <c r="AY95" i="1"/>
  <c r="J35" i="2"/>
  <c r="AX95" i="1"/>
  <c r="BI255" i="2"/>
  <c r="BH255" i="2"/>
  <c r="BG255" i="2"/>
  <c r="BF255" i="2"/>
  <c r="T255" i="2"/>
  <c r="T254" i="2"/>
  <c r="R255" i="2"/>
  <c r="R254" i="2"/>
  <c r="P255" i="2"/>
  <c r="P254" i="2"/>
  <c r="BI247" i="2"/>
  <c r="BH247" i="2"/>
  <c r="BG247" i="2"/>
  <c r="BF247" i="2"/>
  <c r="T247" i="2"/>
  <c r="R247" i="2"/>
  <c r="P24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3" i="2"/>
  <c r="BH133" i="2"/>
  <c r="BG133" i="2"/>
  <c r="BF133" i="2"/>
  <c r="T133" i="2"/>
  <c r="T132" i="2" s="1"/>
  <c r="R133" i="2"/>
  <c r="R132" i="2"/>
  <c r="P133" i="2"/>
  <c r="P132" i="2"/>
  <c r="BI131" i="2"/>
  <c r="BH131" i="2"/>
  <c r="BG131" i="2"/>
  <c r="BF131" i="2"/>
  <c r="T131" i="2"/>
  <c r="T130" i="2"/>
  <c r="R131" i="2"/>
  <c r="R130" i="2"/>
  <c r="P131" i="2"/>
  <c r="P130" i="2" s="1"/>
  <c r="F122" i="2"/>
  <c r="E120" i="2"/>
  <c r="F89" i="2"/>
  <c r="E87" i="2"/>
  <c r="J24" i="2"/>
  <c r="E24" i="2"/>
  <c r="J92" i="2"/>
  <c r="J23" i="2"/>
  <c r="J21" i="2"/>
  <c r="E21" i="2"/>
  <c r="J91" i="2" s="1"/>
  <c r="J20" i="2"/>
  <c r="J18" i="2"/>
  <c r="E18" i="2"/>
  <c r="F92" i="2"/>
  <c r="J17" i="2"/>
  <c r="J15" i="2"/>
  <c r="E15" i="2"/>
  <c r="F124" i="2" s="1"/>
  <c r="J14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J205" i="2"/>
  <c r="J177" i="2"/>
  <c r="J144" i="2"/>
  <c r="J169" i="2"/>
  <c r="J203" i="2"/>
  <c r="BK234" i="2"/>
  <c r="J222" i="2"/>
  <c r="J173" i="2"/>
  <c r="BK235" i="2"/>
  <c r="J223" i="2"/>
  <c r="J178" i="2"/>
  <c r="BK199" i="2"/>
  <c r="BK177" i="2"/>
  <c r="BK202" i="2"/>
  <c r="BK159" i="2"/>
  <c r="J188" i="2"/>
  <c r="BK146" i="2"/>
  <c r="BK199" i="3"/>
  <c r="J169" i="3"/>
  <c r="BK212" i="3"/>
  <c r="BK177" i="3"/>
  <c r="BK206" i="3"/>
  <c r="BK213" i="3"/>
  <c r="BK170" i="3"/>
  <c r="J189" i="3"/>
  <c r="J131" i="3"/>
  <c r="BK187" i="3"/>
  <c r="J193" i="3"/>
  <c r="J226" i="3"/>
  <c r="BK184" i="3"/>
  <c r="J163" i="3"/>
  <c r="J161" i="4"/>
  <c r="J208" i="4"/>
  <c r="J176" i="4"/>
  <c r="BK145" i="4"/>
  <c r="J184" i="4"/>
  <c r="J162" i="4"/>
  <c r="BK183" i="4"/>
  <c r="J230" i="4"/>
  <c r="J170" i="4"/>
  <c r="BK207" i="4"/>
  <c r="J165" i="4"/>
  <c r="J172" i="4"/>
  <c r="BK200" i="4"/>
  <c r="BK196" i="5"/>
  <c r="J189" i="5"/>
  <c r="BK227" i="5"/>
  <c r="BK177" i="5"/>
  <c r="J136" i="5"/>
  <c r="J165" i="5"/>
  <c r="BK204" i="5"/>
  <c r="BK163" i="5"/>
  <c r="BK175" i="5"/>
  <c r="BK210" i="5"/>
  <c r="J150" i="5"/>
  <c r="BK212" i="5"/>
  <c r="BK176" i="5"/>
  <c r="BK136" i="5"/>
  <c r="J276" i="6"/>
  <c r="BK202" i="6"/>
  <c r="BK136" i="6"/>
  <c r="BK238" i="6"/>
  <c r="BK263" i="6"/>
  <c r="J206" i="6"/>
  <c r="BK165" i="6"/>
  <c r="BK284" i="6"/>
  <c r="J201" i="6"/>
  <c r="J179" i="6"/>
  <c r="BK156" i="6"/>
  <c r="BK131" i="7"/>
  <c r="J197" i="2"/>
  <c r="BK178" i="2"/>
  <c r="J215" i="2"/>
  <c r="BK181" i="2"/>
  <c r="J152" i="2"/>
  <c r="BK174" i="2"/>
  <c r="BK231" i="2"/>
  <c r="J212" i="2"/>
  <c r="BK157" i="2"/>
  <c r="J232" i="2"/>
  <c r="J198" i="2"/>
  <c r="BK144" i="2"/>
  <c r="J194" i="2"/>
  <c r="J175" i="2"/>
  <c r="BK212" i="2"/>
  <c r="J156" i="2"/>
  <c r="BK176" i="2"/>
  <c r="J242" i="3"/>
  <c r="J180" i="3"/>
  <c r="BK219" i="3"/>
  <c r="BK180" i="3"/>
  <c r="J250" i="3"/>
  <c r="BK192" i="3"/>
  <c r="J214" i="3"/>
  <c r="BK189" i="3"/>
  <c r="BK205" i="3"/>
  <c r="BK159" i="3"/>
  <c r="J196" i="3"/>
  <c r="J149" i="3"/>
  <c r="J183" i="3"/>
  <c r="BK193" i="3"/>
  <c r="BK174" i="3"/>
  <c r="J159" i="3"/>
  <c r="BK182" i="4"/>
  <c r="BK238" i="4"/>
  <c r="J186" i="4"/>
  <c r="BK155" i="4"/>
  <c r="J205" i="4"/>
  <c r="BK150" i="4"/>
  <c r="BK165" i="4"/>
  <c r="J206" i="4"/>
  <c r="J153" i="4"/>
  <c r="BK174" i="4"/>
  <c r="BK206" i="4"/>
  <c r="J182" i="4"/>
  <c r="BK217" i="4"/>
  <c r="BK157" i="4"/>
  <c r="J145" i="5"/>
  <c r="BK178" i="5"/>
  <c r="J194" i="5"/>
  <c r="J175" i="5"/>
  <c r="BK225" i="5"/>
  <c r="BK164" i="5"/>
  <c r="J198" i="5"/>
  <c r="J180" i="5"/>
  <c r="BK155" i="5"/>
  <c r="BK194" i="5"/>
  <c r="J240" i="5"/>
  <c r="BK166" i="5"/>
  <c r="J225" i="5"/>
  <c r="J211" i="5"/>
  <c r="BK161" i="5"/>
  <c r="BK267" i="6"/>
  <c r="J241" i="6"/>
  <c r="J181" i="6"/>
  <c r="BK138" i="6"/>
  <c r="BK265" i="6"/>
  <c r="J209" i="6"/>
  <c r="J193" i="6"/>
  <c r="J159" i="6"/>
  <c r="J267" i="6"/>
  <c r="BK225" i="6"/>
  <c r="BK179" i="6"/>
  <c r="BK159" i="6"/>
  <c r="J286" i="6"/>
  <c r="BK271" i="6"/>
  <c r="J194" i="6"/>
  <c r="J133" i="6"/>
  <c r="BK229" i="6"/>
  <c r="J189" i="6"/>
  <c r="J176" i="6"/>
  <c r="J237" i="6"/>
  <c r="BK209" i="6"/>
  <c r="BK304" i="6"/>
  <c r="J242" i="6"/>
  <c r="J199" i="6"/>
  <c r="BK164" i="6"/>
  <c r="J150" i="6"/>
  <c r="BK193" i="2"/>
  <c r="J147" i="2"/>
  <c r="J185" i="2"/>
  <c r="BK155" i="2"/>
  <c r="J201" i="2"/>
  <c r="BK247" i="2"/>
  <c r="BK225" i="2"/>
  <c r="BK188" i="2"/>
  <c r="J133" i="2"/>
  <c r="J229" i="2"/>
  <c r="J190" i="2"/>
  <c r="J218" i="2"/>
  <c r="BK196" i="2"/>
  <c r="BK156" i="2"/>
  <c r="J200" i="2"/>
  <c r="BK168" i="2"/>
  <c r="BK197" i="2"/>
  <c r="BK172" i="2"/>
  <c r="BK195" i="3"/>
  <c r="BK158" i="3"/>
  <c r="BK217" i="3"/>
  <c r="BK133" i="3"/>
  <c r="J203" i="3"/>
  <c r="BK147" i="3"/>
  <c r="J186" i="3"/>
  <c r="J147" i="3"/>
  <c r="J187" i="3"/>
  <c r="BK149" i="3"/>
  <c r="BK202" i="3"/>
  <c r="BK154" i="3"/>
  <c r="BK224" i="3"/>
  <c r="J174" i="3"/>
  <c r="BK188" i="3"/>
  <c r="J133" i="3"/>
  <c r="BK149" i="4"/>
  <c r="J200" i="4"/>
  <c r="BK171" i="4"/>
  <c r="J217" i="4"/>
  <c r="BK172" i="4"/>
  <c r="BK214" i="4"/>
  <c r="BK179" i="4"/>
  <c r="BK136" i="4"/>
  <c r="J179" i="4"/>
  <c r="BK152" i="4"/>
  <c r="J152" i="4"/>
  <c r="BK205" i="4"/>
  <c r="BK131" i="4"/>
  <c r="BK164" i="4"/>
  <c r="J166" i="5"/>
  <c r="BK180" i="5"/>
  <c r="BK218" i="5"/>
  <c r="J183" i="5"/>
  <c r="BK224" i="5"/>
  <c r="J201" i="5"/>
  <c r="BK216" i="5"/>
  <c r="BK179" i="5"/>
  <c r="J248" i="5"/>
  <c r="J153" i="5"/>
  <c r="BK153" i="5"/>
  <c r="BK195" i="5"/>
  <c r="J132" i="5"/>
  <c r="J244" i="6"/>
  <c r="BK237" i="6"/>
  <c r="J175" i="6"/>
  <c r="J247" i="6"/>
  <c r="J207" i="6"/>
  <c r="J186" i="6"/>
  <c r="J138" i="6"/>
  <c r="BK277" i="6"/>
  <c r="J240" i="6"/>
  <c r="BK178" i="6"/>
  <c r="J136" i="6"/>
  <c r="J273" i="6"/>
  <c r="J216" i="6"/>
  <c r="BK184" i="6"/>
  <c r="J272" i="6"/>
  <c r="J204" i="6"/>
  <c r="J284" i="6"/>
  <c r="J225" i="6"/>
  <c r="J202" i="6"/>
  <c r="BK312" i="6"/>
  <c r="J257" i="6"/>
  <c r="J190" i="6"/>
  <c r="J177" i="6"/>
  <c r="J154" i="6"/>
  <c r="J129" i="7"/>
  <c r="BK218" i="2"/>
  <c r="BK173" i="2"/>
  <c r="BK206" i="2"/>
  <c r="BK179" i="2"/>
  <c r="J131" i="2"/>
  <c r="J168" i="2"/>
  <c r="BK229" i="2"/>
  <c r="J217" i="2"/>
  <c r="BK255" i="2"/>
  <c r="J224" i="2"/>
  <c r="J193" i="2"/>
  <c r="J219" i="2"/>
  <c r="BK190" i="2"/>
  <c r="J206" i="2"/>
  <c r="J172" i="2"/>
  <c r="BK205" i="2"/>
  <c r="J162" i="2"/>
  <c r="J202" i="3"/>
  <c r="J150" i="3"/>
  <c r="J195" i="3"/>
  <c r="BK175" i="3"/>
  <c r="BK131" i="3"/>
  <c r="BK171" i="3"/>
  <c r="BK196" i="3"/>
  <c r="J220" i="3"/>
  <c r="BK163" i="3"/>
  <c r="J227" i="3"/>
  <c r="BK150" i="3"/>
  <c r="J219" i="3"/>
  <c r="J230" i="3"/>
  <c r="J176" i="3"/>
  <c r="J170" i="3"/>
  <c r="BK212" i="4"/>
  <c r="J145" i="4"/>
  <c r="J194" i="4"/>
  <c r="J150" i="4"/>
  <c r="BK202" i="4"/>
  <c r="J164" i="4"/>
  <c r="BK161" i="4"/>
  <c r="BK185" i="4"/>
  <c r="BK163" i="4"/>
  <c r="J201" i="4"/>
  <c r="BK153" i="4"/>
  <c r="J173" i="4"/>
  <c r="J188" i="4"/>
  <c r="BK215" i="5"/>
  <c r="J214" i="5"/>
  <c r="BK248" i="5"/>
  <c r="J190" i="5"/>
  <c r="BK149" i="5"/>
  <c r="BK189" i="5"/>
  <c r="J131" i="5"/>
  <c r="J196" i="5"/>
  <c r="J158" i="5"/>
  <c r="J169" i="5"/>
  <c r="BK193" i="5"/>
  <c r="J227" i="5"/>
  <c r="BK198" i="5"/>
  <c r="J163" i="5"/>
  <c r="BK247" i="6"/>
  <c r="J238" i="6"/>
  <c r="J178" i="6"/>
  <c r="J277" i="6"/>
  <c r="BK241" i="6"/>
  <c r="J215" i="6"/>
  <c r="BK190" i="6"/>
  <c r="BK280" i="6"/>
  <c r="BK272" i="6"/>
  <c r="BK207" i="6"/>
  <c r="J169" i="6"/>
  <c r="J249" i="6"/>
  <c r="BK198" i="6"/>
  <c r="BK183" i="6"/>
  <c r="BK278" i="6"/>
  <c r="BK214" i="6"/>
  <c r="BK196" i="6"/>
  <c r="J290" i="6"/>
  <c r="BK228" i="6"/>
  <c r="BK203" i="6"/>
  <c r="J164" i="6"/>
  <c r="J304" i="6"/>
  <c r="J214" i="6"/>
  <c r="J184" i="6"/>
  <c r="J158" i="6"/>
  <c r="BK129" i="7"/>
  <c r="BK124" i="7"/>
  <c r="J184" i="2"/>
  <c r="BK152" i="2"/>
  <c r="J192" i="2"/>
  <c r="J143" i="2"/>
  <c r="BK175" i="2"/>
  <c r="J235" i="2"/>
  <c r="BK195" i="2"/>
  <c r="J146" i="2"/>
  <c r="J234" i="2"/>
  <c r="BK221" i="2"/>
  <c r="J170" i="2"/>
  <c r="J189" i="2"/>
  <c r="BK215" i="2"/>
  <c r="BK189" i="2"/>
  <c r="BK133" i="2"/>
  <c r="J171" i="2"/>
  <c r="J213" i="3"/>
  <c r="J160" i="3"/>
  <c r="J218" i="3"/>
  <c r="BK220" i="3"/>
  <c r="J224" i="3"/>
  <c r="J172" i="3"/>
  <c r="J199" i="3"/>
  <c r="BK146" i="3"/>
  <c r="J206" i="3"/>
  <c r="BK230" i="3"/>
  <c r="J184" i="3"/>
  <c r="BK218" i="3"/>
  <c r="BK183" i="3"/>
  <c r="J171" i="3"/>
  <c r="BK188" i="4"/>
  <c r="J214" i="4"/>
  <c r="BK158" i="4"/>
  <c r="BK132" i="4"/>
  <c r="BK173" i="4"/>
  <c r="J193" i="4"/>
  <c r="J158" i="4"/>
  <c r="BK218" i="4"/>
  <c r="J155" i="4"/>
  <c r="BK169" i="4"/>
  <c r="BK204" i="4"/>
  <c r="J171" i="4"/>
  <c r="BK176" i="4"/>
  <c r="BK192" i="5"/>
  <c r="J195" i="5"/>
  <c r="J179" i="5"/>
  <c r="J212" i="5"/>
  <c r="J186" i="5"/>
  <c r="BK158" i="5"/>
  <c r="J203" i="5"/>
  <c r="J149" i="5"/>
  <c r="BK182" i="5"/>
  <c r="J162" i="5"/>
  <c r="BK228" i="5"/>
  <c r="J164" i="5"/>
  <c r="BK190" i="5"/>
  <c r="J215" i="5"/>
  <c r="BK181" i="5"/>
  <c r="BK145" i="5"/>
  <c r="J279" i="6"/>
  <c r="BK211" i="6"/>
  <c r="BK154" i="6"/>
  <c r="BK276" i="6"/>
  <c r="J226" i="6"/>
  <c r="J200" i="6"/>
  <c r="BK181" i="6"/>
  <c r="J278" i="6"/>
  <c r="BK244" i="6"/>
  <c r="BK204" i="6"/>
  <c r="BK158" i="6"/>
  <c r="BK279" i="6"/>
  <c r="BK240" i="6"/>
  <c r="BK200" i="6"/>
  <c r="BK169" i="6"/>
  <c r="BK270" i="6"/>
  <c r="J198" i="6"/>
  <c r="J183" i="6"/>
  <c r="BK249" i="6"/>
  <c r="J182" i="6"/>
  <c r="BK150" i="6"/>
  <c r="J274" i="6"/>
  <c r="J210" i="6"/>
  <c r="BK186" i="6"/>
  <c r="BK163" i="6"/>
  <c r="J124" i="7"/>
  <c r="BK191" i="2"/>
  <c r="BK169" i="2"/>
  <c r="J199" i="2"/>
  <c r="J174" i="2"/>
  <c r="J179" i="2"/>
  <c r="J255" i="2"/>
  <c r="BK224" i="2"/>
  <c r="J159" i="2"/>
  <c r="J247" i="2"/>
  <c r="BK222" i="2"/>
  <c r="BK162" i="2"/>
  <c r="J191" i="2"/>
  <c r="BK151" i="2"/>
  <c r="J196" i="2"/>
  <c r="BK149" i="2"/>
  <c r="BK185" i="2"/>
  <c r="J217" i="3"/>
  <c r="BK173" i="3"/>
  <c r="BK142" i="3"/>
  <c r="J173" i="3"/>
  <c r="J229" i="3"/>
  <c r="BK229" i="3"/>
  <c r="J205" i="3"/>
  <c r="J155" i="3"/>
  <c r="J177" i="3"/>
  <c r="BK250" i="3"/>
  <c r="BK176" i="3"/>
  <c r="J169" i="4"/>
  <c r="J212" i="4"/>
  <c r="J131" i="4"/>
  <c r="BK186" i="4"/>
  <c r="J204" i="4"/>
  <c r="J224" i="5"/>
  <c r="J192" i="5"/>
  <c r="J228" i="5"/>
  <c r="BK203" i="5"/>
  <c r="BK165" i="5"/>
  <c r="J217" i="5"/>
  <c r="BK152" i="5"/>
  <c r="J177" i="5"/>
  <c r="BK131" i="5"/>
  <c r="J193" i="5"/>
  <c r="BK150" i="5"/>
  <c r="BK183" i="5"/>
  <c r="J152" i="5"/>
  <c r="J182" i="5"/>
  <c r="BK286" i="6"/>
  <c r="BK257" i="6"/>
  <c r="BK215" i="6"/>
  <c r="BK151" i="6"/>
  <c r="BK274" i="6"/>
  <c r="BK201" i="6"/>
  <c r="BK185" i="6"/>
  <c r="J289" i="6"/>
  <c r="J265" i="6"/>
  <c r="BK210" i="6"/>
  <c r="BK176" i="6"/>
  <c r="BK133" i="6"/>
  <c r="BK226" i="6"/>
  <c r="BK189" i="6"/>
  <c r="BK289" i="6"/>
  <c r="BK205" i="6"/>
  <c r="BK188" i="6"/>
  <c r="J271" i="6"/>
  <c r="J217" i="6"/>
  <c r="BK166" i="6"/>
  <c r="BK290" i="6"/>
  <c r="J208" i="6"/>
  <c r="BK182" i="6"/>
  <c r="J162" i="6"/>
  <c r="J131" i="7"/>
  <c r="BK223" i="2"/>
  <c r="BK131" i="2"/>
  <c r="J231" i="2"/>
  <c r="BK219" i="2"/>
  <c r="J151" i="2"/>
  <c r="BK201" i="2"/>
  <c r="J176" i="2"/>
  <c r="BK143" i="2"/>
  <c r="J187" i="2"/>
  <c r="BK200" i="2"/>
  <c r="BK184" i="2"/>
  <c r="AS94" i="1"/>
  <c r="BK214" i="3"/>
  <c r="BK155" i="3"/>
  <c r="BK226" i="3"/>
  <c r="J188" i="3"/>
  <c r="J175" i="3"/>
  <c r="J201" i="3"/>
  <c r="BK152" i="3"/>
  <c r="BK201" i="3"/>
  <c r="BK169" i="3"/>
  <c r="BK227" i="3"/>
  <c r="BK242" i="3"/>
  <c r="BK203" i="3"/>
  <c r="J178" i="3"/>
  <c r="J158" i="3"/>
  <c r="J183" i="4"/>
  <c r="J136" i="4"/>
  <c r="J191" i="4"/>
  <c r="BK162" i="4"/>
  <c r="J215" i="4"/>
  <c r="BK170" i="4"/>
  <c r="BK191" i="4"/>
  <c r="J132" i="4"/>
  <c r="J174" i="4"/>
  <c r="J218" i="4"/>
  <c r="J207" i="4"/>
  <c r="BK193" i="4"/>
  <c r="BK166" i="4"/>
  <c r="BK194" i="4"/>
  <c r="BK222" i="5"/>
  <c r="BK162" i="5"/>
  <c r="BK186" i="5"/>
  <c r="BK211" i="5"/>
  <c r="J176" i="5"/>
  <c r="BK132" i="5"/>
  <c r="J210" i="5"/>
  <c r="BK169" i="5"/>
  <c r="BK214" i="5"/>
  <c r="J157" i="5"/>
  <c r="BK212" i="6"/>
  <c r="BK162" i="6"/>
  <c r="J280" i="6"/>
  <c r="BK217" i="6"/>
  <c r="J196" i="6"/>
  <c r="J166" i="6"/>
  <c r="J228" i="6"/>
  <c r="BK193" i="6"/>
  <c r="BK177" i="6"/>
  <c r="J211" i="6"/>
  <c r="BK153" i="6"/>
  <c r="BK287" i="6"/>
  <c r="J205" i="6"/>
  <c r="BK175" i="6"/>
  <c r="J153" i="6"/>
  <c r="J202" i="2"/>
  <c r="J181" i="2"/>
  <c r="J155" i="2"/>
  <c r="BK198" i="2"/>
  <c r="BK171" i="2"/>
  <c r="BK192" i="2"/>
  <c r="J149" i="2"/>
  <c r="BK232" i="2"/>
  <c r="J221" i="2"/>
  <c r="J158" i="2"/>
  <c r="J225" i="2"/>
  <c r="BK203" i="2"/>
  <c r="BK147" i="2"/>
  <c r="BK217" i="2"/>
  <c r="BK187" i="2"/>
  <c r="BK170" i="2"/>
  <c r="J195" i="2"/>
  <c r="BK158" i="2"/>
  <c r="BK194" i="2"/>
  <c r="J157" i="2"/>
  <c r="BK186" i="3"/>
  <c r="J154" i="3"/>
  <c r="J192" i="3"/>
  <c r="J146" i="3"/>
  <c r="BK198" i="3"/>
  <c r="BK178" i="3"/>
  <c r="J216" i="3"/>
  <c r="BK160" i="3"/>
  <c r="J212" i="3"/>
  <c r="J198" i="3"/>
  <c r="J142" i="3"/>
  <c r="BK216" i="3"/>
  <c r="BK172" i="3"/>
  <c r="J152" i="3"/>
  <c r="J163" i="4"/>
  <c r="BK215" i="4"/>
  <c r="J180" i="4"/>
  <c r="J149" i="4"/>
  <c r="BK201" i="4"/>
  <c r="J202" i="4"/>
  <c r="J166" i="4"/>
  <c r="BK208" i="4"/>
  <c r="J157" i="4"/>
  <c r="BK180" i="4"/>
  <c r="J238" i="4"/>
  <c r="BK184" i="4"/>
  <c r="BK230" i="4"/>
  <c r="J185" i="4"/>
  <c r="BK201" i="5"/>
  <c r="J155" i="5"/>
  <c r="J184" i="5"/>
  <c r="J204" i="5"/>
  <c r="BK184" i="5"/>
  <c r="J218" i="5"/>
  <c r="BK217" i="5"/>
  <c r="J181" i="5"/>
  <c r="J161" i="5"/>
  <c r="BK240" i="5"/>
  <c r="J222" i="5"/>
  <c r="BK157" i="5"/>
  <c r="J216" i="5"/>
  <c r="J178" i="5"/>
  <c r="J287" i="6"/>
  <c r="BK242" i="6"/>
  <c r="J203" i="6"/>
  <c r="J156" i="6"/>
  <c r="BK264" i="6"/>
  <c r="J229" i="6"/>
  <c r="BK194" i="6"/>
  <c r="J165" i="6"/>
  <c r="BK273" i="6"/>
  <c r="BK206" i="6"/>
  <c r="J151" i="6"/>
  <c r="J264" i="6"/>
  <c r="BK208" i="6"/>
  <c r="J185" i="6"/>
  <c r="J163" i="6"/>
  <c r="J263" i="6"/>
  <c r="BK199" i="6"/>
  <c r="BK180" i="6"/>
  <c r="J270" i="6"/>
  <c r="J212" i="6"/>
  <c r="J180" i="6"/>
  <c r="J312" i="6"/>
  <c r="BK216" i="6"/>
  <c r="J188" i="6"/>
  <c r="T121" i="7" l="1"/>
  <c r="R127" i="7"/>
  <c r="R121" i="7" s="1"/>
  <c r="T154" i="2"/>
  <c r="R186" i="2"/>
  <c r="T204" i="2"/>
  <c r="T145" i="3"/>
  <c r="T153" i="3"/>
  <c r="T129" i="3" s="1"/>
  <c r="T179" i="3"/>
  <c r="R215" i="3"/>
  <c r="R135" i="4"/>
  <c r="R160" i="4"/>
  <c r="P203" i="4"/>
  <c r="P135" i="5"/>
  <c r="T148" i="5"/>
  <c r="R156" i="5"/>
  <c r="R185" i="5"/>
  <c r="T191" i="5"/>
  <c r="T197" i="5"/>
  <c r="T149" i="6"/>
  <c r="T131" i="6" s="1"/>
  <c r="R157" i="6"/>
  <c r="BK213" i="6"/>
  <c r="J213" i="6"/>
  <c r="J106" i="6"/>
  <c r="BK142" i="2"/>
  <c r="J142" i="2"/>
  <c r="J100" i="2"/>
  <c r="BK150" i="2"/>
  <c r="J150" i="2" s="1"/>
  <c r="J101" i="2" s="1"/>
  <c r="BK186" i="2"/>
  <c r="J186" i="2"/>
  <c r="J105" i="2" s="1"/>
  <c r="T220" i="2"/>
  <c r="BK157" i="3"/>
  <c r="J157" i="3" s="1"/>
  <c r="J103" i="3" s="1"/>
  <c r="T185" i="3"/>
  <c r="T204" i="3"/>
  <c r="T156" i="3" s="1"/>
  <c r="BK135" i="4"/>
  <c r="J135" i="4" s="1"/>
  <c r="J99" i="4" s="1"/>
  <c r="T148" i="4"/>
  <c r="R156" i="4"/>
  <c r="T175" i="4"/>
  <c r="T181" i="4"/>
  <c r="T187" i="4"/>
  <c r="R130" i="5"/>
  <c r="R160" i="5"/>
  <c r="R213" i="5"/>
  <c r="P132" i="6"/>
  <c r="BK149" i="6"/>
  <c r="J149" i="6" s="1"/>
  <c r="J100" i="6" s="1"/>
  <c r="R161" i="6"/>
  <c r="T187" i="6"/>
  <c r="P195" i="6"/>
  <c r="T213" i="6"/>
  <c r="BK243" i="6"/>
  <c r="J243" i="6" s="1"/>
  <c r="J107" i="6" s="1"/>
  <c r="P243" i="6"/>
  <c r="P266" i="6"/>
  <c r="R142" i="2"/>
  <c r="R129" i="2" s="1"/>
  <c r="R150" i="2"/>
  <c r="P186" i="2"/>
  <c r="P220" i="2"/>
  <c r="BK145" i="3"/>
  <c r="J145" i="3"/>
  <c r="J100" i="3"/>
  <c r="BK153" i="3"/>
  <c r="J153" i="3" s="1"/>
  <c r="J101" i="3" s="1"/>
  <c r="P179" i="3"/>
  <c r="BK215" i="3"/>
  <c r="J215" i="3" s="1"/>
  <c r="J107" i="3" s="1"/>
  <c r="R130" i="4"/>
  <c r="P148" i="4"/>
  <c r="P156" i="4"/>
  <c r="P175" i="4"/>
  <c r="BK203" i="4"/>
  <c r="J203" i="4" s="1"/>
  <c r="J107" i="4" s="1"/>
  <c r="P130" i="5"/>
  <c r="P160" i="5"/>
  <c r="T213" i="5"/>
  <c r="T161" i="6"/>
  <c r="R213" i="6"/>
  <c r="T243" i="6"/>
  <c r="R266" i="6"/>
  <c r="P154" i="2"/>
  <c r="R157" i="3"/>
  <c r="T215" i="3"/>
  <c r="T130" i="4"/>
  <c r="R148" i="4"/>
  <c r="T156" i="4"/>
  <c r="R175" i="4"/>
  <c r="R181" i="4"/>
  <c r="R187" i="4"/>
  <c r="T135" i="5"/>
  <c r="P148" i="5"/>
  <c r="T156" i="5"/>
  <c r="T129" i="5" s="1"/>
  <c r="P185" i="5"/>
  <c r="BK213" i="5"/>
  <c r="J213" i="5"/>
  <c r="J107" i="5" s="1"/>
  <c r="BK132" i="6"/>
  <c r="J132" i="6"/>
  <c r="J98" i="6"/>
  <c r="R132" i="6"/>
  <c r="P149" i="6"/>
  <c r="BK157" i="6"/>
  <c r="J157" i="6"/>
  <c r="J101" i="6" s="1"/>
  <c r="T157" i="6"/>
  <c r="BK187" i="6"/>
  <c r="J187" i="6"/>
  <c r="J104" i="6"/>
  <c r="R195" i="6"/>
  <c r="R243" i="6"/>
  <c r="P275" i="6"/>
  <c r="R154" i="2"/>
  <c r="R180" i="2"/>
  <c r="BK220" i="2"/>
  <c r="J220" i="2"/>
  <c r="J107" i="2"/>
  <c r="P157" i="3"/>
  <c r="BK185" i="3"/>
  <c r="J185" i="3"/>
  <c r="J105" i="3" s="1"/>
  <c r="P204" i="3"/>
  <c r="T135" i="4"/>
  <c r="P160" i="4"/>
  <c r="T203" i="4"/>
  <c r="R135" i="5"/>
  <c r="R148" i="5"/>
  <c r="P156" i="5"/>
  <c r="BK185" i="5"/>
  <c r="J185" i="5" s="1"/>
  <c r="J104" i="5" s="1"/>
  <c r="P191" i="5"/>
  <c r="P197" i="5"/>
  <c r="T132" i="6"/>
  <c r="BK161" i="6"/>
  <c r="J161" i="6" s="1"/>
  <c r="J103" i="6" s="1"/>
  <c r="P187" i="6"/>
  <c r="P213" i="6"/>
  <c r="P160" i="6" s="1"/>
  <c r="R275" i="6"/>
  <c r="T142" i="2"/>
  <c r="T150" i="2"/>
  <c r="T129" i="2" s="1"/>
  <c r="P180" i="2"/>
  <c r="BK204" i="2"/>
  <c r="J204" i="2"/>
  <c r="J106" i="2"/>
  <c r="P204" i="2"/>
  <c r="R145" i="3"/>
  <c r="R153" i="3"/>
  <c r="R129" i="3" s="1"/>
  <c r="R179" i="3"/>
  <c r="P215" i="3"/>
  <c r="P135" i="4"/>
  <c r="BK160" i="4"/>
  <c r="BK181" i="4"/>
  <c r="J181" i="4" s="1"/>
  <c r="J105" i="4" s="1"/>
  <c r="BK187" i="4"/>
  <c r="J187" i="4" s="1"/>
  <c r="J106" i="4" s="1"/>
  <c r="T130" i="5"/>
  <c r="T160" i="5"/>
  <c r="P213" i="5"/>
  <c r="P161" i="6"/>
  <c r="BK195" i="6"/>
  <c r="J195" i="6" s="1"/>
  <c r="J105" i="6" s="1"/>
  <c r="T275" i="6"/>
  <c r="BK154" i="2"/>
  <c r="J154" i="2" s="1"/>
  <c r="J103" i="2" s="1"/>
  <c r="T180" i="2"/>
  <c r="R220" i="2"/>
  <c r="P145" i="3"/>
  <c r="P153" i="3"/>
  <c r="BK179" i="3"/>
  <c r="BK156" i="3" s="1"/>
  <c r="J156" i="3" s="1"/>
  <c r="J102" i="3" s="1"/>
  <c r="J179" i="3"/>
  <c r="J104" i="3" s="1"/>
  <c r="P185" i="3"/>
  <c r="R204" i="3"/>
  <c r="BK130" i="4"/>
  <c r="J130" i="4" s="1"/>
  <c r="J98" i="4" s="1"/>
  <c r="T160" i="4"/>
  <c r="T159" i="4"/>
  <c r="R203" i="4"/>
  <c r="BK135" i="5"/>
  <c r="J135" i="5"/>
  <c r="J99" i="5" s="1"/>
  <c r="BK148" i="5"/>
  <c r="J148" i="5"/>
  <c r="J100" i="5"/>
  <c r="BK156" i="5"/>
  <c r="J156" i="5" s="1"/>
  <c r="J101" i="5" s="1"/>
  <c r="BK191" i="5"/>
  <c r="J191" i="5" s="1"/>
  <c r="J105" i="5" s="1"/>
  <c r="BK197" i="5"/>
  <c r="J197" i="5"/>
  <c r="J106" i="5"/>
  <c r="BK266" i="6"/>
  <c r="J266" i="6"/>
  <c r="J108" i="6"/>
  <c r="T266" i="6"/>
  <c r="P142" i="2"/>
  <c r="P150" i="2"/>
  <c r="P129" i="2" s="1"/>
  <c r="BK180" i="2"/>
  <c r="J180" i="2" s="1"/>
  <c r="J104" i="2" s="1"/>
  <c r="T186" i="2"/>
  <c r="R204" i="2"/>
  <c r="T157" i="3"/>
  <c r="R185" i="3"/>
  <c r="BK204" i="3"/>
  <c r="J204" i="3" s="1"/>
  <c r="J106" i="3" s="1"/>
  <c r="P130" i="4"/>
  <c r="P129" i="4" s="1"/>
  <c r="BK148" i="4"/>
  <c r="J148" i="4"/>
  <c r="J100" i="4"/>
  <c r="BK156" i="4"/>
  <c r="J156" i="4" s="1"/>
  <c r="J101" i="4" s="1"/>
  <c r="BK175" i="4"/>
  <c r="J175" i="4" s="1"/>
  <c r="J104" i="4" s="1"/>
  <c r="P181" i="4"/>
  <c r="P187" i="4"/>
  <c r="BK130" i="5"/>
  <c r="J130" i="5" s="1"/>
  <c r="J98" i="5" s="1"/>
  <c r="BK160" i="5"/>
  <c r="BK159" i="5" s="1"/>
  <c r="J159" i="5" s="1"/>
  <c r="J102" i="5" s="1"/>
  <c r="T185" i="5"/>
  <c r="R191" i="5"/>
  <c r="R197" i="5"/>
  <c r="R149" i="6"/>
  <c r="P157" i="6"/>
  <c r="R187" i="6"/>
  <c r="T195" i="6"/>
  <c r="BK275" i="6"/>
  <c r="J275" i="6"/>
  <c r="J109" i="6"/>
  <c r="BK132" i="2"/>
  <c r="J132" i="2" s="1"/>
  <c r="J99" i="2" s="1"/>
  <c r="BK254" i="2"/>
  <c r="J254" i="2" s="1"/>
  <c r="J108" i="2" s="1"/>
  <c r="BK237" i="4"/>
  <c r="J237" i="4"/>
  <c r="J108" i="4"/>
  <c r="BK137" i="6"/>
  <c r="J137" i="6"/>
  <c r="J99" i="6"/>
  <c r="BK311" i="6"/>
  <c r="J311" i="6" s="1"/>
  <c r="J110" i="6" s="1"/>
  <c r="BK132" i="3"/>
  <c r="J132" i="3"/>
  <c r="J99" i="3" s="1"/>
  <c r="BK247" i="5"/>
  <c r="J247" i="5"/>
  <c r="J108" i="5" s="1"/>
  <c r="BK130" i="3"/>
  <c r="J130" i="3"/>
  <c r="J98" i="3"/>
  <c r="BK130" i="2"/>
  <c r="J130" i="2" s="1"/>
  <c r="J98" i="2" s="1"/>
  <c r="BK249" i="3"/>
  <c r="J249" i="3" s="1"/>
  <c r="J108" i="3" s="1"/>
  <c r="BK123" i="7"/>
  <c r="J123" i="7"/>
  <c r="J98" i="7"/>
  <c r="BK128" i="7"/>
  <c r="J128" i="7"/>
  <c r="J100" i="7"/>
  <c r="BK130" i="7"/>
  <c r="J130" i="7" s="1"/>
  <c r="J101" i="7" s="1"/>
  <c r="E85" i="7"/>
  <c r="F92" i="7"/>
  <c r="J115" i="7"/>
  <c r="F117" i="7"/>
  <c r="BE131" i="7"/>
  <c r="BE124" i="7"/>
  <c r="J91" i="7"/>
  <c r="J118" i="7"/>
  <c r="BE129" i="7"/>
  <c r="E85" i="6"/>
  <c r="BE151" i="6"/>
  <c r="BE159" i="6"/>
  <c r="BE181" i="6"/>
  <c r="BE211" i="6"/>
  <c r="BE212" i="6"/>
  <c r="BE249" i="6"/>
  <c r="BE264" i="6"/>
  <c r="BE265" i="6"/>
  <c r="BE304" i="6"/>
  <c r="BE312" i="6"/>
  <c r="J92" i="6"/>
  <c r="F127" i="6"/>
  <c r="BE133" i="6"/>
  <c r="BE156" i="6"/>
  <c r="BE169" i="6"/>
  <c r="BE176" i="6"/>
  <c r="BE185" i="6"/>
  <c r="BE204" i="6"/>
  <c r="BE205" i="6"/>
  <c r="BE208" i="6"/>
  <c r="BE226" i="6"/>
  <c r="BE241" i="6"/>
  <c r="BE242" i="6"/>
  <c r="BE272" i="6"/>
  <c r="BE273" i="6"/>
  <c r="BE274" i="6"/>
  <c r="BE276" i="6"/>
  <c r="BE277" i="6"/>
  <c r="BE278" i="6"/>
  <c r="BE150" i="6"/>
  <c r="BE158" i="6"/>
  <c r="BE162" i="6"/>
  <c r="BE163" i="6"/>
  <c r="BE184" i="6"/>
  <c r="BE190" i="6"/>
  <c r="BE194" i="6"/>
  <c r="BE238" i="6"/>
  <c r="BE247" i="6"/>
  <c r="BE257" i="6"/>
  <c r="BE267" i="6"/>
  <c r="F126" i="6"/>
  <c r="BE153" i="6"/>
  <c r="BE164" i="6"/>
  <c r="BE177" i="6"/>
  <c r="BE178" i="6"/>
  <c r="BE182" i="6"/>
  <c r="BE188" i="6"/>
  <c r="BE206" i="6"/>
  <c r="BE207" i="6"/>
  <c r="BE214" i="6"/>
  <c r="BE215" i="6"/>
  <c r="BE228" i="6"/>
  <c r="BE244" i="6"/>
  <c r="J91" i="6"/>
  <c r="BE138" i="6"/>
  <c r="BE154" i="6"/>
  <c r="BE175" i="6"/>
  <c r="BE200" i="6"/>
  <c r="BE201" i="6"/>
  <c r="BE202" i="6"/>
  <c r="BE203" i="6"/>
  <c r="BE209" i="6"/>
  <c r="BE216" i="6"/>
  <c r="BE229" i="6"/>
  <c r="BE237" i="6"/>
  <c r="BE270" i="6"/>
  <c r="BE279" i="6"/>
  <c r="BE284" i="6"/>
  <c r="BE286" i="6"/>
  <c r="BE290" i="6"/>
  <c r="J89" i="6"/>
  <c r="BE136" i="6"/>
  <c r="BE166" i="6"/>
  <c r="BE179" i="6"/>
  <c r="BE180" i="6"/>
  <c r="BE183" i="6"/>
  <c r="BE196" i="6"/>
  <c r="BE198" i="6"/>
  <c r="BE210" i="6"/>
  <c r="BE217" i="6"/>
  <c r="BE263" i="6"/>
  <c r="BE280" i="6"/>
  <c r="BE287" i="6"/>
  <c r="BE165" i="6"/>
  <c r="BE186" i="6"/>
  <c r="BE189" i="6"/>
  <c r="BE193" i="6"/>
  <c r="BE199" i="6"/>
  <c r="BE225" i="6"/>
  <c r="BE240" i="6"/>
  <c r="BE271" i="6"/>
  <c r="BE289" i="6"/>
  <c r="F91" i="5"/>
  <c r="J122" i="5"/>
  <c r="BE131" i="5"/>
  <c r="BE157" i="5"/>
  <c r="BE158" i="5"/>
  <c r="BE193" i="5"/>
  <c r="BE204" i="5"/>
  <c r="BE224" i="5"/>
  <c r="J160" i="4"/>
  <c r="J103" i="4"/>
  <c r="BE149" i="5"/>
  <c r="BE161" i="5"/>
  <c r="BE165" i="5"/>
  <c r="BE178" i="5"/>
  <c r="BE181" i="5"/>
  <c r="BE186" i="5"/>
  <c r="BE196" i="5"/>
  <c r="BE211" i="5"/>
  <c r="BE214" i="5"/>
  <c r="BE227" i="5"/>
  <c r="BE240" i="5"/>
  <c r="BE248" i="5"/>
  <c r="J92" i="5"/>
  <c r="J124" i="5"/>
  <c r="BE155" i="5"/>
  <c r="BE162" i="5"/>
  <c r="BE184" i="5"/>
  <c r="BE190" i="5"/>
  <c r="BE203" i="5"/>
  <c r="BE136" i="5"/>
  <c r="BE145" i="5"/>
  <c r="BE152" i="5"/>
  <c r="BE153" i="5"/>
  <c r="BE189" i="5"/>
  <c r="BE192" i="5"/>
  <c r="F92" i="5"/>
  <c r="BE150" i="5"/>
  <c r="BE163" i="5"/>
  <c r="BE175" i="5"/>
  <c r="BE176" i="5"/>
  <c r="BE177" i="5"/>
  <c r="BE180" i="5"/>
  <c r="BE183" i="5"/>
  <c r="BE194" i="5"/>
  <c r="BE195" i="5"/>
  <c r="BE210" i="5"/>
  <c r="BE215" i="5"/>
  <c r="BE228" i="5"/>
  <c r="E85" i="5"/>
  <c r="BE164" i="5"/>
  <c r="BE166" i="5"/>
  <c r="BE179" i="5"/>
  <c r="BE198" i="5"/>
  <c r="BE201" i="5"/>
  <c r="BE216" i="5"/>
  <c r="BE217" i="5"/>
  <c r="BE225" i="5"/>
  <c r="BE218" i="5"/>
  <c r="BE222" i="5"/>
  <c r="BE132" i="5"/>
  <c r="BE169" i="5"/>
  <c r="BE182" i="5"/>
  <c r="BE212" i="5"/>
  <c r="E118" i="4"/>
  <c r="J124" i="4"/>
  <c r="BE136" i="4"/>
  <c r="BE149" i="4"/>
  <c r="BE158" i="4"/>
  <c r="BE179" i="4"/>
  <c r="BE180" i="4"/>
  <c r="F92" i="4"/>
  <c r="BE145" i="4"/>
  <c r="BE200" i="4"/>
  <c r="BE163" i="4"/>
  <c r="BE170" i="4"/>
  <c r="BE171" i="4"/>
  <c r="BE191" i="4"/>
  <c r="BE204" i="4"/>
  <c r="BE208" i="4"/>
  <c r="J89" i="4"/>
  <c r="BE150" i="4"/>
  <c r="BE161" i="4"/>
  <c r="BE162" i="4"/>
  <c r="BE183" i="4"/>
  <c r="BE184" i="4"/>
  <c r="BE194" i="4"/>
  <c r="BE212" i="4"/>
  <c r="BE214" i="4"/>
  <c r="BE217" i="4"/>
  <c r="F91" i="4"/>
  <c r="BE152" i="4"/>
  <c r="BE153" i="4"/>
  <c r="BE155" i="4"/>
  <c r="BE173" i="4"/>
  <c r="BE174" i="4"/>
  <c r="BE176" i="4"/>
  <c r="BE185" i="4"/>
  <c r="BE186" i="4"/>
  <c r="BE205" i="4"/>
  <c r="J125" i="4"/>
  <c r="BE132" i="4"/>
  <c r="BE166" i="4"/>
  <c r="BE188" i="4"/>
  <c r="BE164" i="4"/>
  <c r="BE165" i="4"/>
  <c r="BE172" i="4"/>
  <c r="BE182" i="4"/>
  <c r="BE202" i="4"/>
  <c r="BE230" i="4"/>
  <c r="BE131" i="4"/>
  <c r="BE157" i="4"/>
  <c r="BE169" i="4"/>
  <c r="BE193" i="4"/>
  <c r="BE201" i="4"/>
  <c r="BE206" i="4"/>
  <c r="BE207" i="4"/>
  <c r="BE215" i="4"/>
  <c r="BE218" i="4"/>
  <c r="BE238" i="4"/>
  <c r="J89" i="3"/>
  <c r="E118" i="3"/>
  <c r="J125" i="3"/>
  <c r="BE131" i="3"/>
  <c r="BE155" i="3"/>
  <c r="BE195" i="3"/>
  <c r="BE199" i="3"/>
  <c r="BE201" i="3"/>
  <c r="BE202" i="3"/>
  <c r="BE205" i="3"/>
  <c r="BE219" i="3"/>
  <c r="BE227" i="3"/>
  <c r="BE229" i="3"/>
  <c r="J124" i="3"/>
  <c r="BE146" i="3"/>
  <c r="BE147" i="3"/>
  <c r="BE149" i="3"/>
  <c r="BE154" i="3"/>
  <c r="BE158" i="3"/>
  <c r="BE178" i="3"/>
  <c r="BE188" i="3"/>
  <c r="BE196" i="3"/>
  <c r="BE198" i="3"/>
  <c r="BE203" i="3"/>
  <c r="BE213" i="3"/>
  <c r="BE250" i="3"/>
  <c r="F125" i="3"/>
  <c r="BE174" i="3"/>
  <c r="BE180" i="3"/>
  <c r="BE192" i="3"/>
  <c r="BE216" i="3"/>
  <c r="BE230" i="3"/>
  <c r="F91" i="3"/>
  <c r="BE150" i="3"/>
  <c r="BE206" i="3"/>
  <c r="BE169" i="3"/>
  <c r="BE193" i="3"/>
  <c r="BE212" i="3"/>
  <c r="BE218" i="3"/>
  <c r="BE142" i="3"/>
  <c r="BE170" i="3"/>
  <c r="BE172" i="3"/>
  <c r="BE173" i="3"/>
  <c r="BE176" i="3"/>
  <c r="BE183" i="3"/>
  <c r="BE184" i="3"/>
  <c r="BE186" i="3"/>
  <c r="BE214" i="3"/>
  <c r="BE217" i="3"/>
  <c r="BE224" i="3"/>
  <c r="BE242" i="3"/>
  <c r="BE152" i="3"/>
  <c r="BE159" i="3"/>
  <c r="BE160" i="3"/>
  <c r="BE163" i="3"/>
  <c r="BE220" i="3"/>
  <c r="BE226" i="3"/>
  <c r="BE133" i="3"/>
  <c r="BE171" i="3"/>
  <c r="BE175" i="3"/>
  <c r="BE177" i="3"/>
  <c r="BE187" i="3"/>
  <c r="BE189" i="3"/>
  <c r="J124" i="2"/>
  <c r="BE131" i="2"/>
  <c r="BE168" i="2"/>
  <c r="BE169" i="2"/>
  <c r="BE173" i="2"/>
  <c r="BE192" i="2"/>
  <c r="BE196" i="2"/>
  <c r="BE206" i="2"/>
  <c r="F91" i="2"/>
  <c r="BE143" i="2"/>
  <c r="BE144" i="2"/>
  <c r="BE147" i="2"/>
  <c r="BE151" i="2"/>
  <c r="BE191" i="2"/>
  <c r="BE201" i="2"/>
  <c r="BE179" i="2"/>
  <c r="BE200" i="2"/>
  <c r="E85" i="2"/>
  <c r="F125" i="2"/>
  <c r="BE152" i="2"/>
  <c r="BE174" i="2"/>
  <c r="BE175" i="2"/>
  <c r="BE176" i="2"/>
  <c r="BE187" i="2"/>
  <c r="BE188" i="2"/>
  <c r="BE190" i="2"/>
  <c r="BE194" i="2"/>
  <c r="BE202" i="2"/>
  <c r="BE217" i="2"/>
  <c r="BE225" i="2"/>
  <c r="BE229" i="2"/>
  <c r="BE234" i="2"/>
  <c r="BE247" i="2"/>
  <c r="BE255" i="2"/>
  <c r="J125" i="2"/>
  <c r="BE155" i="2"/>
  <c r="BE162" i="2"/>
  <c r="BE193" i="2"/>
  <c r="BE198" i="2"/>
  <c r="BE199" i="2"/>
  <c r="BE218" i="2"/>
  <c r="BE222" i="2"/>
  <c r="BE223" i="2"/>
  <c r="BE224" i="2"/>
  <c r="BE231" i="2"/>
  <c r="BE232" i="2"/>
  <c r="BE235" i="2"/>
  <c r="BE156" i="2"/>
  <c r="BE171" i="2"/>
  <c r="BE177" i="2"/>
  <c r="BE181" i="2"/>
  <c r="BE184" i="2"/>
  <c r="BE197" i="2"/>
  <c r="BE215" i="2"/>
  <c r="J89" i="2"/>
  <c r="BE170" i="2"/>
  <c r="BE178" i="2"/>
  <c r="BE189" i="2"/>
  <c r="BE195" i="2"/>
  <c r="BE205" i="2"/>
  <c r="BE133" i="2"/>
  <c r="BE146" i="2"/>
  <c r="BE149" i="2"/>
  <c r="BE157" i="2"/>
  <c r="BE158" i="2"/>
  <c r="BE159" i="2"/>
  <c r="BE172" i="2"/>
  <c r="BE185" i="2"/>
  <c r="BE203" i="2"/>
  <c r="BE212" i="2"/>
  <c r="BE219" i="2"/>
  <c r="BE221" i="2"/>
  <c r="J34" i="2"/>
  <c r="AW95" i="1"/>
  <c r="F34" i="4"/>
  <c r="BA97" i="1" s="1"/>
  <c r="F37" i="5"/>
  <c r="BD98" i="1"/>
  <c r="F34" i="7"/>
  <c r="BA100" i="1" s="1"/>
  <c r="F34" i="2"/>
  <c r="BA95" i="1"/>
  <c r="F37" i="4"/>
  <c r="BD97" i="1" s="1"/>
  <c r="J34" i="6"/>
  <c r="AW99" i="1"/>
  <c r="F36" i="3"/>
  <c r="BC96" i="1" s="1"/>
  <c r="J34" i="4"/>
  <c r="AW97" i="1"/>
  <c r="F36" i="5"/>
  <c r="BC98" i="1" s="1"/>
  <c r="F37" i="7"/>
  <c r="BD100" i="1"/>
  <c r="F36" i="7"/>
  <c r="BC100" i="1" s="1"/>
  <c r="F35" i="2"/>
  <c r="BB95" i="1"/>
  <c r="F36" i="4"/>
  <c r="BC97" i="1" s="1"/>
  <c r="F36" i="6"/>
  <c r="BC99" i="1"/>
  <c r="F37" i="2"/>
  <c r="BD95" i="1" s="1"/>
  <c r="F35" i="4"/>
  <c r="BB97" i="1"/>
  <c r="F34" i="6"/>
  <c r="BA99" i="1" s="1"/>
  <c r="F36" i="2"/>
  <c r="BC95" i="1"/>
  <c r="F34" i="5"/>
  <c r="BA98" i="1" s="1"/>
  <c r="F37" i="6"/>
  <c r="BD99" i="1"/>
  <c r="J34" i="3"/>
  <c r="AW96" i="1" s="1"/>
  <c r="F37" i="3"/>
  <c r="BD96" i="1"/>
  <c r="F35" i="5"/>
  <c r="BB98" i="1" s="1"/>
  <c r="J34" i="7"/>
  <c r="AW100" i="1"/>
  <c r="F35" i="7"/>
  <c r="BB100" i="1" s="1"/>
  <c r="F34" i="3"/>
  <c r="BA96" i="1"/>
  <c r="F35" i="3"/>
  <c r="BB96" i="1" s="1"/>
  <c r="J34" i="5"/>
  <c r="AW98" i="1"/>
  <c r="F35" i="6"/>
  <c r="BB99" i="1" s="1"/>
  <c r="BK160" i="6" l="1"/>
  <c r="J160" i="6" s="1"/>
  <c r="J102" i="6" s="1"/>
  <c r="BK153" i="2"/>
  <c r="J153" i="2" s="1"/>
  <c r="J102" i="2" s="1"/>
  <c r="BK129" i="4"/>
  <c r="J129" i="4" s="1"/>
  <c r="J97" i="4" s="1"/>
  <c r="BK129" i="5"/>
  <c r="BK128" i="5" s="1"/>
  <c r="J128" i="5" s="1"/>
  <c r="J96" i="5" s="1"/>
  <c r="J160" i="5"/>
  <c r="J103" i="5" s="1"/>
  <c r="P129" i="3"/>
  <c r="R160" i="6"/>
  <c r="R130" i="6"/>
  <c r="R131" i="6"/>
  <c r="P159" i="5"/>
  <c r="R153" i="2"/>
  <c r="R128" i="2"/>
  <c r="P153" i="2"/>
  <c r="P128" i="2"/>
  <c r="AU95" i="1"/>
  <c r="R159" i="4"/>
  <c r="T159" i="5"/>
  <c r="T128" i="5"/>
  <c r="P159" i="4"/>
  <c r="P128" i="4"/>
  <c r="AU97" i="1" s="1"/>
  <c r="T160" i="6"/>
  <c r="T130" i="6"/>
  <c r="R129" i="4"/>
  <c r="T128" i="3"/>
  <c r="P156" i="3"/>
  <c r="T129" i="4"/>
  <c r="T128" i="4"/>
  <c r="P129" i="5"/>
  <c r="P131" i="6"/>
  <c r="P130" i="6"/>
  <c r="AU99" i="1"/>
  <c r="BK159" i="4"/>
  <c r="J159" i="4"/>
  <c r="J102" i="4"/>
  <c r="R129" i="5"/>
  <c r="R156" i="3"/>
  <c r="R128" i="3" s="1"/>
  <c r="R159" i="5"/>
  <c r="T153" i="2"/>
  <c r="T128" i="2" s="1"/>
  <c r="BK131" i="6"/>
  <c r="BK130" i="6" s="1"/>
  <c r="J130" i="6" s="1"/>
  <c r="J96" i="6" s="1"/>
  <c r="J131" i="6"/>
  <c r="J97" i="6"/>
  <c r="BK122" i="7"/>
  <c r="J122" i="7" s="1"/>
  <c r="J97" i="7" s="1"/>
  <c r="BK129" i="2"/>
  <c r="J129" i="2" s="1"/>
  <c r="J97" i="2" s="1"/>
  <c r="BK129" i="3"/>
  <c r="BK128" i="3" s="1"/>
  <c r="J128" i="3" s="1"/>
  <c r="J30" i="3" s="1"/>
  <c r="AG96" i="1" s="1"/>
  <c r="J129" i="3"/>
  <c r="J97" i="3" s="1"/>
  <c r="BK127" i="7"/>
  <c r="J127" i="7"/>
  <c r="J99" i="7"/>
  <c r="J129" i="5"/>
  <c r="J97" i="5" s="1"/>
  <c r="F33" i="5"/>
  <c r="AZ98" i="1" s="1"/>
  <c r="F33" i="7"/>
  <c r="AZ100" i="1"/>
  <c r="J33" i="2"/>
  <c r="AV95" i="1" s="1"/>
  <c r="AT95" i="1" s="1"/>
  <c r="J33" i="7"/>
  <c r="AV100" i="1" s="1"/>
  <c r="AT100" i="1" s="1"/>
  <c r="F33" i="4"/>
  <c r="AZ97" i="1"/>
  <c r="F33" i="6"/>
  <c r="AZ99" i="1" s="1"/>
  <c r="J33" i="3"/>
  <c r="AV96" i="1"/>
  <c r="AT96" i="1" s="1"/>
  <c r="J33" i="4"/>
  <c r="AV97" i="1"/>
  <c r="AT97" i="1"/>
  <c r="J33" i="6"/>
  <c r="AV99" i="1"/>
  <c r="AT99" i="1" s="1"/>
  <c r="F33" i="3"/>
  <c r="AZ96" i="1"/>
  <c r="BD94" i="1"/>
  <c r="W33" i="1" s="1"/>
  <c r="J33" i="5"/>
  <c r="AV98" i="1"/>
  <c r="AT98" i="1"/>
  <c r="BB94" i="1"/>
  <c r="AX94" i="1"/>
  <c r="F33" i="2"/>
  <c r="AZ95" i="1"/>
  <c r="BA94" i="1"/>
  <c r="W30" i="1" s="1"/>
  <c r="BC94" i="1"/>
  <c r="AY94" i="1"/>
  <c r="BK128" i="4" l="1"/>
  <c r="J128" i="4" s="1"/>
  <c r="J96" i="4" s="1"/>
  <c r="J30" i="5"/>
  <c r="AG98" i="1" s="1"/>
  <c r="AN98" i="1" s="1"/>
  <c r="P128" i="5"/>
  <c r="AU98" i="1" s="1"/>
  <c r="R128" i="5"/>
  <c r="R128" i="4"/>
  <c r="P128" i="3"/>
  <c r="AU96" i="1"/>
  <c r="BK128" i="2"/>
  <c r="J128" i="2"/>
  <c r="BK121" i="7"/>
  <c r="J121" i="7" s="1"/>
  <c r="J30" i="7" s="1"/>
  <c r="AG100" i="1" s="1"/>
  <c r="AN96" i="1"/>
  <c r="J96" i="3"/>
  <c r="J39" i="3"/>
  <c r="J30" i="2"/>
  <c r="AG95" i="1"/>
  <c r="AZ94" i="1"/>
  <c r="W29" i="1"/>
  <c r="W31" i="1"/>
  <c r="J30" i="6"/>
  <c r="AG99" i="1"/>
  <c r="AN99" i="1"/>
  <c r="AW94" i="1"/>
  <c r="AK30" i="1"/>
  <c r="W32" i="1"/>
  <c r="J30" i="4" l="1"/>
  <c r="AG97" i="1" s="1"/>
  <c r="AN97" i="1" s="1"/>
  <c r="J39" i="5"/>
  <c r="J39" i="7"/>
  <c r="J39" i="2"/>
  <c r="J96" i="2"/>
  <c r="J96" i="7"/>
  <c r="J39" i="6"/>
  <c r="J39" i="4"/>
  <c r="AN95" i="1"/>
  <c r="AN100" i="1"/>
  <c r="AU94" i="1"/>
  <c r="AG94" i="1"/>
  <c r="AK26" i="1"/>
  <c r="AV94" i="1"/>
  <c r="AK29" i="1"/>
  <c r="AK35" i="1"/>
  <c r="AT94" i="1" l="1"/>
  <c r="AN94" i="1" l="1"/>
</calcChain>
</file>

<file path=xl/sharedStrings.xml><?xml version="1.0" encoding="utf-8"?>
<sst xmlns="http://schemas.openxmlformats.org/spreadsheetml/2006/main" count="8422" uniqueCount="858">
  <si>
    <t/>
  </si>
  <si>
    <t>2.0</t>
  </si>
  <si>
    <t>ZAMOK</t>
  </si>
  <si>
    <t>False</t>
  </si>
  <si>
    <t>{e9affac6-2f98-44fd-90d8-a01597e6edd8}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</si>
  <si>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</si>
  <si>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</si>
  <si>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</si>
  <si>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</si>
  <si>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</si>
  <si>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</si>
  <si>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</si>
  <si>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</si>
  <si>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</si>
  <si>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</si>
  <si>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</si>
  <si>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Šlejnická 5, Praha 6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</si>
  <si>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</si>
  <si>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</si>
  <si>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</si>
  <si>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</si>
  <si>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</si>
  <si>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</si>
  <si>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</si>
  <si>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</si>
  <si>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</si>
  <si>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</si>
  <si>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</si>
  <si>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</si>
  <si>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</si>
  <si>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</si>
  <si>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</si>
  <si>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</si>
  <si>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</si>
  <si>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</si>
  <si>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</si>
  <si>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</si>
  <si>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</si>
  <si>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</si>
  <si>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</si>
  <si>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</si>
  <si>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</si>
  <si>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</si>
  <si>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</si>
  <si>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</si>
  <si>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</si>
  <si>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</si>
  <si>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</si>
  <si>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</si>
  <si>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</si>
  <si>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</si>
  <si>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</si>
  <si>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</si>
  <si>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</si>
  <si>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</si>
  <si>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</si>
  <si>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</si>
  <si>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</si>
  <si>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</si>
  <si>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</si>
  <si>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</si>
  <si>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</si>
  <si>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</si>
  <si>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</si>
  <si>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</si>
  <si>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</si>
  <si>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</si>
  <si>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</si>
  <si>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</si>
  <si>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</si>
  <si>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</si>
  <si>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</si>
  <si>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</si>
  <si>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</si>
  <si>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</si>
  <si>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</si>
  <si>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</si>
  <si>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Oprava bytu č. 102</t>
  </si>
  <si>
    <t>STA</t>
  </si>
  <si>
    <t>1</t>
  </si>
  <si>
    <t>{9b9b2ce4-7d43-4b24-b3a0-ffff65e7c14f}</t>
  </si>
  <si>
    <t>2</t>
  </si>
  <si>
    <t>04</t>
  </si>
  <si>
    <t>Oprava bytu č. 506</t>
  </si>
  <si>
    <t>{51ad2129-abc2-4ff1-a6ba-5c54812d815d}</t>
  </si>
  <si>
    <t>05</t>
  </si>
  <si>
    <t>Oprava bytu č. 510</t>
  </si>
  <si>
    <t>{9897f241-cf61-41bb-83b0-7edb377a7421}</t>
  </si>
  <si>
    <t>06</t>
  </si>
  <si>
    <t>Oprava bytu č. 604</t>
  </si>
  <si>
    <t>{e7f1071b-7640-4387-be53-3d7105bbb8d7}</t>
  </si>
  <si>
    <t>07</t>
  </si>
  <si>
    <t>Oprava bytu č. 607</t>
  </si>
  <si>
    <t>{a84d9141-c171-4899-9725-087f01ca7ea4}</t>
  </si>
  <si>
    <t>08</t>
  </si>
  <si>
    <t>Vedlejší rozpočtové náklady</t>
  </si>
  <si>
    <t>{e20d5760-9408-4919-849d-f562be18260f}</t>
  </si>
  <si>
    <t>KRYCÍ LIST SOUPISU PRACÍ</t>
  </si>
  <si>
    <t>Objekt:</t>
  </si>
  <si>
    <t>03 - Oprava bytu č. 102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</si>
  <si>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</si>
  <si>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</si>
  <si>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</si>
  <si>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</si>
  <si>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</si>
  <si>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</si>
  <si>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</si>
  <si>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</si>
  <si>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</si>
  <si>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</si>
  <si>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</si>
  <si>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</si>
  <si>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</si>
  <si>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</si>
  <si>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</si>
  <si>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</si>
  <si>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</si>
  <si>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</si>
  <si>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</si>
  <si>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</si>
  <si>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</si>
  <si>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</si>
  <si>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</si>
  <si>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</si>
  <si>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</si>
  <si>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</si>
  <si>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</si>
  <si>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</si>
  <si>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</si>
  <si>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</si>
  <si>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</si>
  <si>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</si>
  <si>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</si>
  <si>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</si>
  <si>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</si>
  <si>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</si>
  <si>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</si>
  <si>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</si>
  <si>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</si>
  <si>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</si>
  <si>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219042327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</si>
  <si>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</si>
  <si>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</si>
  <si>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</si>
  <si>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</si>
  <si>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</si>
  <si>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-1100764856</t>
  </si>
  <si>
    <t>VV</t>
  </si>
  <si>
    <t xml:space="preserve">Kompletní úklid bytu (podlahy, zásuvky a vypínače, světla atd.) </t>
  </si>
  <si>
    <t>chodba</t>
  </si>
  <si>
    <t>1,65*1,20</t>
  </si>
  <si>
    <t>koupelna</t>
  </si>
  <si>
    <t>1,9*2,2</t>
  </si>
  <si>
    <t>pokoj s kuchyní</t>
  </si>
  <si>
    <t>4,2*4,8</t>
  </si>
  <si>
    <t>Součet</t>
  </si>
  <si>
    <t>997</t>
  </si>
  <si>
    <t>Přesun sutě</t>
  </si>
  <si>
    <t>3</t>
  </si>
  <si>
    <t>997013211</t>
  </si>
  <si>
    <t>Vnitrostaveništní doprava suti a vybouraných hmot pro budovy v do 6 m ručně</t>
  </si>
  <si>
    <t>t</t>
  </si>
  <si>
    <t>-1770846492</t>
  </si>
  <si>
    <t>997013219</t>
  </si>
  <si>
    <t>Příplatek k vnitrostaveništní dopravě suti a vybouraných hmot za zvětšenou dopravu suti ZKD 10 m</t>
  </si>
  <si>
    <t>299855045</t>
  </si>
  <si>
    <t>0,205*2 'Přepočtené koeficientem množství</t>
  </si>
  <si>
    <t>5</t>
  </si>
  <si>
    <t>997013501</t>
  </si>
  <si>
    <t>Odvoz suti a vybouraných hmot na skládku nebo meziskládku do 1 km se složením</t>
  </si>
  <si>
    <t>51905052</t>
  </si>
  <si>
    <t>997013509</t>
  </si>
  <si>
    <t>Příplatek k odvozu suti a vybouraných hmot na skládku ZKD 1 km přes 1 km</t>
  </si>
  <si>
    <t>-118557476</t>
  </si>
  <si>
    <t>0,205*19 'Přepočtené koeficientem množství</t>
  </si>
  <si>
    <t>7</t>
  </si>
  <si>
    <t>997013631</t>
  </si>
  <si>
    <t>Poplatek za uložení na skládce (skládkovné) stavebního odpadu směsného kód odpadu 17 09 04</t>
  </si>
  <si>
    <t>-1591741788</t>
  </si>
  <si>
    <t>998</t>
  </si>
  <si>
    <t>Přesun hmot</t>
  </si>
  <si>
    <t>8</t>
  </si>
  <si>
    <t>998018001</t>
  </si>
  <si>
    <t>Přesun hmot ruční pro budovy v do 6 m</t>
  </si>
  <si>
    <t>-2091663730</t>
  </si>
  <si>
    <t>998018011</t>
  </si>
  <si>
    <t>Příplatek k ručnímu přesunu hmot pro budovy za zvětšený přesun ZKD 100 m</t>
  </si>
  <si>
    <t>-1788394890</t>
  </si>
  <si>
    <t>PSV</t>
  </si>
  <si>
    <t>Práce a dodávky PSV</t>
  </si>
  <si>
    <t>725</t>
  </si>
  <si>
    <t>Zdravotechnika - zařizovací předměty</t>
  </si>
  <si>
    <t>10</t>
  </si>
  <si>
    <t>725629R</t>
  </si>
  <si>
    <t>Montáž vařiče sklokeramického</t>
  </si>
  <si>
    <t>soubor</t>
  </si>
  <si>
    <t>16</t>
  </si>
  <si>
    <t>1903092488</t>
  </si>
  <si>
    <t>11</t>
  </si>
  <si>
    <t>M</t>
  </si>
  <si>
    <t>54112302</t>
  </si>
  <si>
    <t>deska varná sklokeramická 2 varné zóny</t>
  </si>
  <si>
    <t>32</t>
  </si>
  <si>
    <t>-2116021441</t>
  </si>
  <si>
    <t>725819401</t>
  </si>
  <si>
    <t>Montáž ventilů rohových G 1/2" s připojovací trubičkou</t>
  </si>
  <si>
    <t>-240683936</t>
  </si>
  <si>
    <t>13</t>
  </si>
  <si>
    <t>55141001</t>
  </si>
  <si>
    <t>kohout kulový rohový mosazný R 1/2"x3/8"</t>
  </si>
  <si>
    <t>-197331638</t>
  </si>
  <si>
    <t>14</t>
  </si>
  <si>
    <t>725820801</t>
  </si>
  <si>
    <t>Demontáž baterie nástěnné do G 3 / 4</t>
  </si>
  <si>
    <t>557895533</t>
  </si>
  <si>
    <t>sprcha</t>
  </si>
  <si>
    <t>15</t>
  </si>
  <si>
    <t>725820802</t>
  </si>
  <si>
    <t>Demontáž baterie stojánkové do jednoho otvoru</t>
  </si>
  <si>
    <t>-1322522870</t>
  </si>
  <si>
    <t>kuchyně</t>
  </si>
  <si>
    <t>umyvadlo</t>
  </si>
  <si>
    <t>725829111</t>
  </si>
  <si>
    <t>Montáž baterie stojánkové dřezové G 1/2"</t>
  </si>
  <si>
    <t>2125897871</t>
  </si>
  <si>
    <t>17</t>
  </si>
  <si>
    <t>55143974</t>
  </si>
  <si>
    <t>baterie dřezová páková stojánková s otáčivým ústím dl ramínka 220mm</t>
  </si>
  <si>
    <t>-904178088</t>
  </si>
  <si>
    <t>18</t>
  </si>
  <si>
    <t>725829131</t>
  </si>
  <si>
    <t>Montáž baterie umyvadlové stojánkové G 1/2" ostatní typ</t>
  </si>
  <si>
    <t>766662113</t>
  </si>
  <si>
    <t>19</t>
  </si>
  <si>
    <t>55145686</t>
  </si>
  <si>
    <t>baterie umyvadlová stojánková páková</t>
  </si>
  <si>
    <t>-1074452468</t>
  </si>
  <si>
    <t>20</t>
  </si>
  <si>
    <t>725849411</t>
  </si>
  <si>
    <t>Montáž baterie sprchové nástěnná s nastavitelnou výškou sprchy</t>
  </si>
  <si>
    <t>-320248000</t>
  </si>
  <si>
    <t>55145588</t>
  </si>
  <si>
    <t>baterie sprchová nástěnná bez příslušenství</t>
  </si>
  <si>
    <t>1330020097</t>
  </si>
  <si>
    <t>22</t>
  </si>
  <si>
    <t>55145003</t>
  </si>
  <si>
    <t>souprava sprchová komplet</t>
  </si>
  <si>
    <t>sada</t>
  </si>
  <si>
    <t>1802716657</t>
  </si>
  <si>
    <t>23</t>
  </si>
  <si>
    <t>725869214</t>
  </si>
  <si>
    <t>Montáž zápachových uzávěrek džezových dvoudílných DN 50</t>
  </si>
  <si>
    <t>-961235012</t>
  </si>
  <si>
    <t>24</t>
  </si>
  <si>
    <t>55161107</t>
  </si>
  <si>
    <t>uzávěrka zápachová dřezová s přípojkou pro myčku a pračku DN 50</t>
  </si>
  <si>
    <t>-569093605</t>
  </si>
  <si>
    <t>25</t>
  </si>
  <si>
    <t>998725101</t>
  </si>
  <si>
    <t>Přesun hmot tonážní pro zařizovací předměty v objektech v do 6 m</t>
  </si>
  <si>
    <t>1338422390</t>
  </si>
  <si>
    <t>26</t>
  </si>
  <si>
    <t>998725181</t>
  </si>
  <si>
    <t>Příplatek k přesunu hmot tonážní 725 prováděný bez použití mechanizace</t>
  </si>
  <si>
    <t>1444132536</t>
  </si>
  <si>
    <t>27</t>
  </si>
  <si>
    <t>998725192</t>
  </si>
  <si>
    <t>Příplatek k přesunu hmot tonážní 725 za zvětšený přesun do 100 m</t>
  </si>
  <si>
    <t>-1055175253</t>
  </si>
  <si>
    <t>751</t>
  </si>
  <si>
    <t>Vzduchotechnika</t>
  </si>
  <si>
    <t>28</t>
  </si>
  <si>
    <t>751398021</t>
  </si>
  <si>
    <t>Montáž větrací mřížky stěnové do 0,040 m2</t>
  </si>
  <si>
    <t>928543904</t>
  </si>
  <si>
    <t>29</t>
  </si>
  <si>
    <t>42972391</t>
  </si>
  <si>
    <t>mřížka stěnová uzavřená jednořadá kovová lamel</t>
  </si>
  <si>
    <t>-1678872200</t>
  </si>
  <si>
    <t>30</t>
  </si>
  <si>
    <t>751398821</t>
  </si>
  <si>
    <t>Demontáž větrací mřížky stěnové průřezu do 0,040 m2</t>
  </si>
  <si>
    <t>134621521</t>
  </si>
  <si>
    <t>766</t>
  </si>
  <si>
    <t>Konstrukce truhlářské</t>
  </si>
  <si>
    <t>31</t>
  </si>
  <si>
    <t>766811111</t>
  </si>
  <si>
    <t>Montáž korpusu kuchyňských skříněk spodních na stěnu š do 600 mm</t>
  </si>
  <si>
    <t>-1541080890</t>
  </si>
  <si>
    <t>450UD60R</t>
  </si>
  <si>
    <t>Kuchyňská skříňka spodní s dvířky 60x87x56 cm bílá</t>
  </si>
  <si>
    <t>1393030197</t>
  </si>
  <si>
    <t>33</t>
  </si>
  <si>
    <t>766811151</t>
  </si>
  <si>
    <t>Montáž korpusu kuchyňských skříněk horních na stěnu š do 600 mm</t>
  </si>
  <si>
    <t>1723477487</t>
  </si>
  <si>
    <t>34</t>
  </si>
  <si>
    <t>405WDAF657RN</t>
  </si>
  <si>
    <t>Kuchyňská skříňka horní pro digestoř 60x57,6x35 cm bílá</t>
  </si>
  <si>
    <t>-1221431012</t>
  </si>
  <si>
    <t>35</t>
  </si>
  <si>
    <t>450W601L</t>
  </si>
  <si>
    <t>Kuchyňská skříňka horní s dvířky 60x72x35 cm bílá</t>
  </si>
  <si>
    <t>938830712</t>
  </si>
  <si>
    <t>36</t>
  </si>
  <si>
    <t>766811213</t>
  </si>
  <si>
    <t>Montáž kuchyňské pracovní desky bez výřezu dl přes 2000 do 4000 mm</t>
  </si>
  <si>
    <t>854548381</t>
  </si>
  <si>
    <t>37</t>
  </si>
  <si>
    <t>60722275</t>
  </si>
  <si>
    <t>deska dřevotřísková laminovaná dřevěný dekor 2070x2800mm tl 38mm</t>
  </si>
  <si>
    <t>-1615722655</t>
  </si>
  <si>
    <t>38</t>
  </si>
  <si>
    <t>766811223</t>
  </si>
  <si>
    <t>Příplatek k montáži kuchyňské pracovní desky za usazení dřezu</t>
  </si>
  <si>
    <t>930941397</t>
  </si>
  <si>
    <t>39</t>
  </si>
  <si>
    <t>55231082</t>
  </si>
  <si>
    <t>dřez nerez s odkládací ploškou vestavný 780x480mm</t>
  </si>
  <si>
    <t>-1131987341</t>
  </si>
  <si>
    <t>40</t>
  </si>
  <si>
    <t>766811143</t>
  </si>
  <si>
    <t>Příplatek k montáži kuchyňských skříněk za usazení vestavěné lednice</t>
  </si>
  <si>
    <t>1636296219</t>
  </si>
  <si>
    <t>41</t>
  </si>
  <si>
    <t>766001R</t>
  </si>
  <si>
    <t>Dodávka lednice 90 l bílá</t>
  </si>
  <si>
    <t>1515271290</t>
  </si>
  <si>
    <t>42</t>
  </si>
  <si>
    <t>766811144</t>
  </si>
  <si>
    <t>Příplatek k montáži kuchyňských skříněk za usazení vestavěné digestoře</t>
  </si>
  <si>
    <t>1070188248</t>
  </si>
  <si>
    <t>43</t>
  </si>
  <si>
    <t>42958002</t>
  </si>
  <si>
    <t>odsavač par (digestoř) nerez, max. výkon 370 m3/hod</t>
  </si>
  <si>
    <t>2092365634</t>
  </si>
  <si>
    <t>44</t>
  </si>
  <si>
    <t>766812840</t>
  </si>
  <si>
    <t>Demontáž kuchyňských linek dřevěných nebo kovových dl přes 1,8 do 2,1 m</t>
  </si>
  <si>
    <t>1284509673</t>
  </si>
  <si>
    <t>45</t>
  </si>
  <si>
    <t>998766101</t>
  </si>
  <si>
    <t>Přesun hmot tonážní pro kce truhlářské v objektech v do 6 m</t>
  </si>
  <si>
    <t>564341653</t>
  </si>
  <si>
    <t>46</t>
  </si>
  <si>
    <t>998766181</t>
  </si>
  <si>
    <t>Příplatek k přesunu hmot tonážní 766 prováděný bez použití mechanizace</t>
  </si>
  <si>
    <t>304752186</t>
  </si>
  <si>
    <t>47</t>
  </si>
  <si>
    <t>998766192</t>
  </si>
  <si>
    <t>Příplatek k přesunu hmot tonážní 766 za zvětšený přesun do 100 m</t>
  </si>
  <si>
    <t>20416444</t>
  </si>
  <si>
    <t>781</t>
  </si>
  <si>
    <t>Dokončovací práce - obklady</t>
  </si>
  <si>
    <t>48</t>
  </si>
  <si>
    <t>781495115</t>
  </si>
  <si>
    <t>Spárování vnitřních obkladů silikonem</t>
  </si>
  <si>
    <t>m</t>
  </si>
  <si>
    <t>-2084808874</t>
  </si>
  <si>
    <t>49</t>
  </si>
  <si>
    <t>781495211</t>
  </si>
  <si>
    <t>Čištění vnitřních ploch stěn po provedení obkladu chemickými prostředky</t>
  </si>
  <si>
    <t>-1835082682</t>
  </si>
  <si>
    <t>(1,9*2+2,2*2)*2,10-0,8*1,97</t>
  </si>
  <si>
    <t>(0,6*2,30)</t>
  </si>
  <si>
    <t>50</t>
  </si>
  <si>
    <t>776411111</t>
  </si>
  <si>
    <t>Montáž obvodových soklíků výšky do 80 mm</t>
  </si>
  <si>
    <t>870452117</t>
  </si>
  <si>
    <t>1,9*2+2,2*2-0,8</t>
  </si>
  <si>
    <t>51</t>
  </si>
  <si>
    <t>28411008</t>
  </si>
  <si>
    <t>lišta soklová PVC 16x60mm</t>
  </si>
  <si>
    <t>-454290434</t>
  </si>
  <si>
    <t>7,4*1,05 'Přepočtené koeficientem množství</t>
  </si>
  <si>
    <t>52</t>
  </si>
  <si>
    <t>998781101</t>
  </si>
  <si>
    <t>Přesun hmot tonážní pro obklady keramické v objektech v do 6 m</t>
  </si>
  <si>
    <t>-2020453012</t>
  </si>
  <si>
    <t>53</t>
  </si>
  <si>
    <t>998781181</t>
  </si>
  <si>
    <t>Příplatek k přesunu hmot tonážní 781 prováděný bez použití mechanizace</t>
  </si>
  <si>
    <t>470632902</t>
  </si>
  <si>
    <t>54</t>
  </si>
  <si>
    <t>998781192</t>
  </si>
  <si>
    <t>Příplatek k přesunu hmot tonážní 781 za zvětšený přesun do 100 m</t>
  </si>
  <si>
    <t>1309329338</t>
  </si>
  <si>
    <t>784</t>
  </si>
  <si>
    <t>Dokončovací práce - malby a tapety</t>
  </si>
  <si>
    <t>55</t>
  </si>
  <si>
    <t>784111001</t>
  </si>
  <si>
    <t>Oprášení (ometení ) podkladu v místnostech v do 3,80 m</t>
  </si>
  <si>
    <t>1577607813</t>
  </si>
  <si>
    <t>56</t>
  </si>
  <si>
    <t>784121001</t>
  </si>
  <si>
    <t>Oškrabání malby v místnostech v do 3,80 m</t>
  </si>
  <si>
    <t>-1775125549</t>
  </si>
  <si>
    <t>57</t>
  </si>
  <si>
    <t>784121011</t>
  </si>
  <si>
    <t>Rozmývání podkladu po oškrabání malby v místnostech v do 3,80 m</t>
  </si>
  <si>
    <t>10972033</t>
  </si>
  <si>
    <t>58</t>
  </si>
  <si>
    <t>784161001</t>
  </si>
  <si>
    <t>Tmelení spar a rohů šířky do 3 mm akrylátovým tmelem v místnostech v do 3,80 m</t>
  </si>
  <si>
    <t>273042182</t>
  </si>
  <si>
    <t>59</t>
  </si>
  <si>
    <t>784171101</t>
  </si>
  <si>
    <t>Zakrytí vnitřních podlah včetně pozdějšího odkrytí</t>
  </si>
  <si>
    <t>1360680048</t>
  </si>
  <si>
    <t>podlaha</t>
  </si>
  <si>
    <t>4,2*4,8+1,65*1,2+1,9*2,2</t>
  </si>
  <si>
    <t>60</t>
  </si>
  <si>
    <t>58124844</t>
  </si>
  <si>
    <t>fólie pro malířské potřeby zakrývací tl 25µ 4x5m</t>
  </si>
  <si>
    <t>-48850745</t>
  </si>
  <si>
    <t>26,32*1,2 'Přepočtené koeficientem množství</t>
  </si>
  <si>
    <t>61</t>
  </si>
  <si>
    <t>784171121</t>
  </si>
  <si>
    <t>Zakrytí vnitřních ploch konstrukcí nebo prvků v místnostech v do 3,80 m</t>
  </si>
  <si>
    <t>-1376761001</t>
  </si>
  <si>
    <t>62</t>
  </si>
  <si>
    <t>58124842</t>
  </si>
  <si>
    <t>fólie pro malířské potřeby zakrývací tl 7µ 4x5m</t>
  </si>
  <si>
    <t>1206153466</t>
  </si>
  <si>
    <t>10*1,2 'Přepočtené koeficientem množství</t>
  </si>
  <si>
    <t>63</t>
  </si>
  <si>
    <t>784181121.1</t>
  </si>
  <si>
    <t>Hloubková jednonásobná bezbarvá penetrace podkladu v místnostech v do 3,80 m</t>
  </si>
  <si>
    <t>571800062</t>
  </si>
  <si>
    <t>64</t>
  </si>
  <si>
    <t>784211101.1</t>
  </si>
  <si>
    <t>Dvojnásobné bílé malby ze směsí za mokra výborně oděruvzdorných v místnostech v do 3,80 m</t>
  </si>
  <si>
    <t>-133541616</t>
  </si>
  <si>
    <t>STĚNY</t>
  </si>
  <si>
    <t>byt č. 102</t>
  </si>
  <si>
    <t>pokoj</t>
  </si>
  <si>
    <t>(4,2*2+4,8*2)*2,70-0,8*1,97</t>
  </si>
  <si>
    <t>(1,65*2+1,2*2)*2,7-0,8*1,97*3</t>
  </si>
  <si>
    <t>(1,9*2+2,2*2)*0,60</t>
  </si>
  <si>
    <t>STROPY</t>
  </si>
  <si>
    <t>65</t>
  </si>
  <si>
    <t>784211141</t>
  </si>
  <si>
    <t>Příplatek k cenám 2x maleb ze směsí za mokra oděruvzdorných za provádění pl do 5 m2</t>
  </si>
  <si>
    <t>1194091658</t>
  </si>
  <si>
    <t>(1,9*2+2,2*2)*0,6</t>
  </si>
  <si>
    <t>786</t>
  </si>
  <si>
    <t>Dokončovací práce - čalounické úpravy</t>
  </si>
  <si>
    <t>66</t>
  </si>
  <si>
    <t>786624R</t>
  </si>
  <si>
    <t>Seřízení a vyčištění lamelové žaluzie do oken kovových</t>
  </si>
  <si>
    <t>kompl.</t>
  </si>
  <si>
    <t>-850507530</t>
  </si>
  <si>
    <t>04 - Oprava bytu č. 506</t>
  </si>
  <si>
    <t xml:space="preserve">    776 - Podlahy povlakové</t>
  </si>
  <si>
    <t>1544413150</t>
  </si>
  <si>
    <t>1288549843</t>
  </si>
  <si>
    <t>952901131</t>
  </si>
  <si>
    <t>Čištění budov omytí konstrukcí nebo prvků</t>
  </si>
  <si>
    <t>1944622879</t>
  </si>
  <si>
    <t>kuchyňská linka</t>
  </si>
  <si>
    <t>2,5*2,0</t>
  </si>
  <si>
    <t>997013213</t>
  </si>
  <si>
    <t>Vnitrostaveništní doprava suti a vybouraných hmot pro budovy v přes 9 do 12 m ručně</t>
  </si>
  <si>
    <t>-1199334675</t>
  </si>
  <si>
    <t>-1828384795</t>
  </si>
  <si>
    <t>0,087*2 'Přepočtené koeficientem množství</t>
  </si>
  <si>
    <t>-458140375</t>
  </si>
  <si>
    <t>816364829</t>
  </si>
  <si>
    <t>0,087*19 'Přepočtené koeficientem množství</t>
  </si>
  <si>
    <t>-122705883</t>
  </si>
  <si>
    <t>998018002</t>
  </si>
  <si>
    <t>Přesun hmot ruční pro budovy v přes 6 do 12 m</t>
  </si>
  <si>
    <t>-8568962</t>
  </si>
  <si>
    <t>2072014130</t>
  </si>
  <si>
    <t>-3765156</t>
  </si>
  <si>
    <t>1198210652</t>
  </si>
  <si>
    <t>1485897859</t>
  </si>
  <si>
    <t>-372467230</t>
  </si>
  <si>
    <t>1221603096</t>
  </si>
  <si>
    <t>834459983</t>
  </si>
  <si>
    <t>656445571</t>
  </si>
  <si>
    <t>-1086265377</t>
  </si>
  <si>
    <t>-1919591525</t>
  </si>
  <si>
    <t>-409309021</t>
  </si>
  <si>
    <t>-1482909550</t>
  </si>
  <si>
    <t>998725102</t>
  </si>
  <si>
    <t>Přesun hmot tonážní pro zařizovací předměty v objektech v přes 6 do 12 m</t>
  </si>
  <si>
    <t>1771732292</t>
  </si>
  <si>
    <t>-1247304963</t>
  </si>
  <si>
    <t>1908814647</t>
  </si>
  <si>
    <t>-1788757496</t>
  </si>
  <si>
    <t>1677758416</t>
  </si>
  <si>
    <t>32338503</t>
  </si>
  <si>
    <t>776</t>
  </si>
  <si>
    <t>Podlahy povlakové</t>
  </si>
  <si>
    <t>776111116</t>
  </si>
  <si>
    <t>Odstranění zbytků lepidla z podkladu povlakových podlah broušením</t>
  </si>
  <si>
    <t>-548353634</t>
  </si>
  <si>
    <t>776111311</t>
  </si>
  <si>
    <t>Vysátí podkladu povlakových podlah</t>
  </si>
  <si>
    <t>1381804377</t>
  </si>
  <si>
    <t>633811111</t>
  </si>
  <si>
    <t>Broušení nerovností betonových podlah do 2 mm - stržení šlemu</t>
  </si>
  <si>
    <t>-1181906538</t>
  </si>
  <si>
    <t>776201811</t>
  </si>
  <si>
    <t>Demontáž lepených povlakových podlah bez podložky ručně</t>
  </si>
  <si>
    <t>-415056698</t>
  </si>
  <si>
    <t>776221111</t>
  </si>
  <si>
    <t>Lepení pásů z PVC standardním lepidlem</t>
  </si>
  <si>
    <t>-2075198125</t>
  </si>
  <si>
    <t>28411110</t>
  </si>
  <si>
    <t>PVC vinyl heterogenní s textilní podložkou tl 2,9mm, nášlapná vrstva 0,35mm, hořlavost Cfl-s1, smykové tření µ &gt;=0,3, třída zátěže 23/31, útlum 16dB, otlak 0,2</t>
  </si>
  <si>
    <t>-702494204</t>
  </si>
  <si>
    <t>20,16*1,1 'Přepočtené koeficientem množství</t>
  </si>
  <si>
    <t>776223112</t>
  </si>
  <si>
    <t>Spoj povlakových podlahovin z PVC svařováním za studena</t>
  </si>
  <si>
    <t>1320946503</t>
  </si>
  <si>
    <t>776410811</t>
  </si>
  <si>
    <t>Odstranění soklíků a lišt pryžových nebo plastových</t>
  </si>
  <si>
    <t>-1287854961</t>
  </si>
  <si>
    <t>4,2*2+4,8*2</t>
  </si>
  <si>
    <t>-432050404</t>
  </si>
  <si>
    <t>160149612</t>
  </si>
  <si>
    <t>18*1,05 'Přepočtené koeficientem množství</t>
  </si>
  <si>
    <t>998776102</t>
  </si>
  <si>
    <t>Přesun hmot tonážní pro podlahy povlakové v objektech v přes 6 do 12 m</t>
  </si>
  <si>
    <t>-395687310</t>
  </si>
  <si>
    <t>998776181</t>
  </si>
  <si>
    <t>Příplatek k přesunu hmot tonážní 776 prováděný bez použití mechanizace</t>
  </si>
  <si>
    <t>-1819875599</t>
  </si>
  <si>
    <t>998776192</t>
  </si>
  <si>
    <t>Příplatek k přesunu hmot tonážní 776 za zvětšený přesun do 100 m</t>
  </si>
  <si>
    <t>-613513052</t>
  </si>
  <si>
    <t>627042037</t>
  </si>
  <si>
    <t>151643234</t>
  </si>
  <si>
    <t>998781102</t>
  </si>
  <si>
    <t>Přesun hmot tonážní pro obklady keramické v objektech v přes 6 do 12 m</t>
  </si>
  <si>
    <t>-987764201</t>
  </si>
  <si>
    <t>-1059686760</t>
  </si>
  <si>
    <t>-716655778</t>
  </si>
  <si>
    <t>1006968313</t>
  </si>
  <si>
    <t>-628774492</t>
  </si>
  <si>
    <t>1554396893</t>
  </si>
  <si>
    <t>996202968</t>
  </si>
  <si>
    <t>-234414293</t>
  </si>
  <si>
    <t>654288192</t>
  </si>
  <si>
    <t>1800791404</t>
  </si>
  <si>
    <t>271146601</t>
  </si>
  <si>
    <t>-1516651752</t>
  </si>
  <si>
    <t>1809142864</t>
  </si>
  <si>
    <t>byt č. 506</t>
  </si>
  <si>
    <t>-1760060478</t>
  </si>
  <si>
    <t>-1423882864</t>
  </si>
  <si>
    <t>05 - Oprava bytu č. 510</t>
  </si>
  <si>
    <t>972925394</t>
  </si>
  <si>
    <t>622325119</t>
  </si>
  <si>
    <t>Oprava vnější vápenné hladké omítky členitosti 1 stěn v rozsahu přes 80 do 100 %</t>
  </si>
  <si>
    <t>1753034502</t>
  </si>
  <si>
    <t>oprava omítky na balkoně</t>
  </si>
  <si>
    <t>1,0</t>
  </si>
  <si>
    <t>919578691</t>
  </si>
  <si>
    <t>2033953644</t>
  </si>
  <si>
    <t>2106906527</t>
  </si>
  <si>
    <t>2120619634</t>
  </si>
  <si>
    <t>0,096*2 'Přepočtené koeficientem množství</t>
  </si>
  <si>
    <t>-1355548323</t>
  </si>
  <si>
    <t>-2047764329</t>
  </si>
  <si>
    <t>0,096*19 'Přepočtené koeficientem množství</t>
  </si>
  <si>
    <t>64322682</t>
  </si>
  <si>
    <t>891775415</t>
  </si>
  <si>
    <t>762039313</t>
  </si>
  <si>
    <t>725610R</t>
  </si>
  <si>
    <t>Demontáž sklokeramického dvouvařiče</t>
  </si>
  <si>
    <t>1572578393</t>
  </si>
  <si>
    <t>1795038744</t>
  </si>
  <si>
    <t>843551949</t>
  </si>
  <si>
    <t>990666987</t>
  </si>
  <si>
    <t>1384595983</t>
  </si>
  <si>
    <t>400644977</t>
  </si>
  <si>
    <t>1598012139</t>
  </si>
  <si>
    <t>-226522203</t>
  </si>
  <si>
    <t>-1019760585</t>
  </si>
  <si>
    <t>-1914235768</t>
  </si>
  <si>
    <t>-1783938169</t>
  </si>
  <si>
    <t>182525200</t>
  </si>
  <si>
    <t>-1587110438</t>
  </si>
  <si>
    <t>mřížka stěnová uzavřená jednořadá kovová lamel 200x200 mm</t>
  </si>
  <si>
    <t>753840359</t>
  </si>
  <si>
    <t>784643410</t>
  </si>
  <si>
    <t>362910774</t>
  </si>
  <si>
    <t>-1853909812</t>
  </si>
  <si>
    <t>998766102</t>
  </si>
  <si>
    <t>Přesun hmot tonážní pro kce truhlářské v objektech v přes 6 do 12 m</t>
  </si>
  <si>
    <t>322226709</t>
  </si>
  <si>
    <t>2145432145</t>
  </si>
  <si>
    <t>-1666380167</t>
  </si>
  <si>
    <t>-1989113650</t>
  </si>
  <si>
    <t>685935740</t>
  </si>
  <si>
    <t>1552466036</t>
  </si>
  <si>
    <t>-716325630</t>
  </si>
  <si>
    <t>1296217660</t>
  </si>
  <si>
    <t>1921367721</t>
  </si>
  <si>
    <t>258617673</t>
  </si>
  <si>
    <t>-590415368</t>
  </si>
  <si>
    <t>-1268089903</t>
  </si>
  <si>
    <t>396905085</t>
  </si>
  <si>
    <t>-1913430266</t>
  </si>
  <si>
    <t>-56881814</t>
  </si>
  <si>
    <t>-1081315656</t>
  </si>
  <si>
    <t>-1358719641</t>
  </si>
  <si>
    <t>2007799138</t>
  </si>
  <si>
    <t>-1417340938</t>
  </si>
  <si>
    <t>2037420740</t>
  </si>
  <si>
    <t>byt č. 510</t>
  </si>
  <si>
    <t>1605400532</t>
  </si>
  <si>
    <t>1333889253</t>
  </si>
  <si>
    <t>06 - Oprava bytu č. 604</t>
  </si>
  <si>
    <t>-1066597724</t>
  </si>
  <si>
    <t>-2122662431</t>
  </si>
  <si>
    <t>-1023058036</t>
  </si>
  <si>
    <t>4,2*5,3</t>
  </si>
  <si>
    <t>-1128043345</t>
  </si>
  <si>
    <t>-89588674</t>
  </si>
  <si>
    <t>296532300</t>
  </si>
  <si>
    <t>0,1*2 'Přepočtené koeficientem množství</t>
  </si>
  <si>
    <t>-172463177</t>
  </si>
  <si>
    <t>431121582</t>
  </si>
  <si>
    <t>0,1*19 'Přepočtené koeficientem množství</t>
  </si>
  <si>
    <t>-590978868</t>
  </si>
  <si>
    <t>1203847872</t>
  </si>
  <si>
    <t>-1098940670</t>
  </si>
  <si>
    <t>1020610195</t>
  </si>
  <si>
    <t>2103131514</t>
  </si>
  <si>
    <t>-1370202188</t>
  </si>
  <si>
    <t>-8917129</t>
  </si>
  <si>
    <t>-1706213952</t>
  </si>
  <si>
    <t>118496514</t>
  </si>
  <si>
    <t>1277471201</t>
  </si>
  <si>
    <t>-1104300548</t>
  </si>
  <si>
    <t>1571402007</t>
  </si>
  <si>
    <t>-1860998761</t>
  </si>
  <si>
    <t>-774301531</t>
  </si>
  <si>
    <t>-1128323671</t>
  </si>
  <si>
    <t>1815118280</t>
  </si>
  <si>
    <t>1374478995</t>
  </si>
  <si>
    <t>205563477</t>
  </si>
  <si>
    <t>-265041806</t>
  </si>
  <si>
    <t>-267975869</t>
  </si>
  <si>
    <t>1651269553</t>
  </si>
  <si>
    <t>405028154</t>
  </si>
  <si>
    <t>1340151390</t>
  </si>
  <si>
    <t>-53876395</t>
  </si>
  <si>
    <t>-147084618</t>
  </si>
  <si>
    <t>-1904736448</t>
  </si>
  <si>
    <t>1919975713</t>
  </si>
  <si>
    <t>-503015406</t>
  </si>
  <si>
    <t>1089180771</t>
  </si>
  <si>
    <t>-1354133012</t>
  </si>
  <si>
    <t>228964344</t>
  </si>
  <si>
    <t>-2027069788</t>
  </si>
  <si>
    <t>2015936322</t>
  </si>
  <si>
    <t>-534724171</t>
  </si>
  <si>
    <t>-120988221</t>
  </si>
  <si>
    <t>519684824</t>
  </si>
  <si>
    <t>-1518273056</t>
  </si>
  <si>
    <t>-2016818963</t>
  </si>
  <si>
    <t>-355423627</t>
  </si>
  <si>
    <t>902084427</t>
  </si>
  <si>
    <t>4,2*5,3+1,65*1,2+1,9*2,2</t>
  </si>
  <si>
    <t>799957372</t>
  </si>
  <si>
    <t>28,42*1,2 'Přepočtené koeficientem množství</t>
  </si>
  <si>
    <t>1534603818</t>
  </si>
  <si>
    <t>651607751</t>
  </si>
  <si>
    <t>-1989133102</t>
  </si>
  <si>
    <t>-79113934</t>
  </si>
  <si>
    <t>byt č. 604</t>
  </si>
  <si>
    <t>(4,2*2+5,3*2)*2,70</t>
  </si>
  <si>
    <t>255657942</t>
  </si>
  <si>
    <t>-361950231</t>
  </si>
  <si>
    <t>07 - Oprava bytu č. 607</t>
  </si>
  <si>
    <t xml:space="preserve">    783 - Dokončovací práce - nátěry</t>
  </si>
  <si>
    <t>611315416</t>
  </si>
  <si>
    <t>Oprava vnitřní vápenné hladké omítky stropů v rozsahu plochy do 10 % s celoplošným přeštukováním</t>
  </si>
  <si>
    <t>-2108018898</t>
  </si>
  <si>
    <t>strop kuchyně</t>
  </si>
  <si>
    <t>3,3*4,8</t>
  </si>
  <si>
    <t>534060005</t>
  </si>
  <si>
    <t>1300252685</t>
  </si>
  <si>
    <t>1,2*2,20</t>
  </si>
  <si>
    <t>3,25*3,35</t>
  </si>
  <si>
    <t>-332421616</t>
  </si>
  <si>
    <t>652334391</t>
  </si>
  <si>
    <t>0,678*2 'Přepočtené koeficientem množství</t>
  </si>
  <si>
    <t>-1748275481</t>
  </si>
  <si>
    <t>-1651385369</t>
  </si>
  <si>
    <t>0,678*19 'Přepočtené koeficientem množství</t>
  </si>
  <si>
    <t>-903915427</t>
  </si>
  <si>
    <t>423989510</t>
  </si>
  <si>
    <t>453507563</t>
  </si>
  <si>
    <t>-1576994551</t>
  </si>
  <si>
    <t>Zpětná montáž vařiče sklokeramického</t>
  </si>
  <si>
    <t>1726653128</t>
  </si>
  <si>
    <t>803364948</t>
  </si>
  <si>
    <t>-739536595</t>
  </si>
  <si>
    <t>645948812</t>
  </si>
  <si>
    <t>2002911734</t>
  </si>
  <si>
    <t>1256111945</t>
  </si>
  <si>
    <t>2098685554</t>
  </si>
  <si>
    <t>-1319963018</t>
  </si>
  <si>
    <t>-1685919378</t>
  </si>
  <si>
    <t>656158288</t>
  </si>
  <si>
    <t>-1116105133</t>
  </si>
  <si>
    <t>1447883415</t>
  </si>
  <si>
    <t>-916375361</t>
  </si>
  <si>
    <t>615937189</t>
  </si>
  <si>
    <t>-977877690</t>
  </si>
  <si>
    <t>1531168751</t>
  </si>
  <si>
    <t>-1006435452</t>
  </si>
  <si>
    <t>751377012</t>
  </si>
  <si>
    <t xml:space="preserve">Zpětná montáž odsávacího zákrytu (digestoř) bytového </t>
  </si>
  <si>
    <t>-914988262</t>
  </si>
  <si>
    <t>751377812</t>
  </si>
  <si>
    <t xml:space="preserve">Demontáž odsávacího zákrytu (digestoř) bytového </t>
  </si>
  <si>
    <t>-662284805</t>
  </si>
  <si>
    <t>2026649961</t>
  </si>
  <si>
    <t>435105146</t>
  </si>
  <si>
    <t>-1512229683</t>
  </si>
  <si>
    <t>766691914</t>
  </si>
  <si>
    <t>Vyvěšení nebo zavěšení dřevěných křídel dveří pl do 2 m2</t>
  </si>
  <si>
    <t>222904976</t>
  </si>
  <si>
    <t>0,8*1,97*4*2</t>
  </si>
  <si>
    <t>Montáž kuchyňské linkys pracovní deskou a dřezem dl. 2,30 m včetně dodání</t>
  </si>
  <si>
    <t>927751747</t>
  </si>
  <si>
    <t>1955039119</t>
  </si>
  <si>
    <t>1601166105</t>
  </si>
  <si>
    <t>-1847952545</t>
  </si>
  <si>
    <t>497980527</t>
  </si>
  <si>
    <t>8703570</t>
  </si>
  <si>
    <t>-714866960</t>
  </si>
  <si>
    <t>560630253</t>
  </si>
  <si>
    <t>-1833649398</t>
  </si>
  <si>
    <t>-1659230283</t>
  </si>
  <si>
    <t>1989766024</t>
  </si>
  <si>
    <t>140041788</t>
  </si>
  <si>
    <t>1690735012</t>
  </si>
  <si>
    <t>2137512365</t>
  </si>
  <si>
    <t>-129995672</t>
  </si>
  <si>
    <t>57324174</t>
  </si>
  <si>
    <t>787012130</t>
  </si>
  <si>
    <t>-215057042</t>
  </si>
  <si>
    <t>-264382785</t>
  </si>
  <si>
    <t>1,20*2,20</t>
  </si>
  <si>
    <t>1845567797</t>
  </si>
  <si>
    <t>655043550</t>
  </si>
  <si>
    <t>29,368*1,1 'Přepočtené koeficientem množství</t>
  </si>
  <si>
    <t>157694751</t>
  </si>
  <si>
    <t>-1899703922</t>
  </si>
  <si>
    <t>3,3*2+4,8*2</t>
  </si>
  <si>
    <t>1,2*2+2,2*2</t>
  </si>
  <si>
    <t>3,25*2+3,35*2</t>
  </si>
  <si>
    <t>1095622208</t>
  </si>
  <si>
    <t>945316071</t>
  </si>
  <si>
    <t>36,2*1,05 'Přepočtené koeficientem množství</t>
  </si>
  <si>
    <t>1134232253</t>
  </si>
  <si>
    <t>2113748205</t>
  </si>
  <si>
    <t>841587409</t>
  </si>
  <si>
    <t>-325639359</t>
  </si>
  <si>
    <t>1216053409</t>
  </si>
  <si>
    <t>-957209871</t>
  </si>
  <si>
    <t>parapet kuchyně</t>
  </si>
  <si>
    <t>parapet pokoj</t>
  </si>
  <si>
    <t>1347122709</t>
  </si>
  <si>
    <t>67</t>
  </si>
  <si>
    <t>1555009793</t>
  </si>
  <si>
    <t>68</t>
  </si>
  <si>
    <t>-301144264</t>
  </si>
  <si>
    <t>69</t>
  </si>
  <si>
    <t>-62094487</t>
  </si>
  <si>
    <t>783</t>
  </si>
  <si>
    <t>Dokončovací práce - nátěry</t>
  </si>
  <si>
    <t>70</t>
  </si>
  <si>
    <t>783301313</t>
  </si>
  <si>
    <t>Odmaštění zámečnických konstrukcí ředidlovým odmašťovačem</t>
  </si>
  <si>
    <t>308839302</t>
  </si>
  <si>
    <t>zárubně 4 ks</t>
  </si>
  <si>
    <t>0,3*5*4</t>
  </si>
  <si>
    <t>71</t>
  </si>
  <si>
    <t>783301401</t>
  </si>
  <si>
    <t>Ometení zámečnických konstrukcí</t>
  </si>
  <si>
    <t>-2071745895</t>
  </si>
  <si>
    <t>72</t>
  </si>
  <si>
    <t>783314101</t>
  </si>
  <si>
    <t>Základní jednonásobný syntetický nátěr zámečnických konstrukcí</t>
  </si>
  <si>
    <t>-229912931</t>
  </si>
  <si>
    <t>73</t>
  </si>
  <si>
    <t>783315101</t>
  </si>
  <si>
    <t>Mezinátěr jednonásobný syntetický standardní zámečnických konstrukcí</t>
  </si>
  <si>
    <t>948746319</t>
  </si>
  <si>
    <t>74</t>
  </si>
  <si>
    <t>783317101</t>
  </si>
  <si>
    <t>Krycí jednonásobný syntetický standardní nátěr zámečnických konstrukcí</t>
  </si>
  <si>
    <t>-1268675440</t>
  </si>
  <si>
    <t>75</t>
  </si>
  <si>
    <t>783352101</t>
  </si>
  <si>
    <t>Tmelení včetně přebroušení zámečnických konstrukcí polyesterovým tmelem</t>
  </si>
  <si>
    <t>1690325826</t>
  </si>
  <si>
    <t>76</t>
  </si>
  <si>
    <t>590963854</t>
  </si>
  <si>
    <t>77</t>
  </si>
  <si>
    <t>-356695299</t>
  </si>
  <si>
    <t>78</t>
  </si>
  <si>
    <t>854013941</t>
  </si>
  <si>
    <t>79</t>
  </si>
  <si>
    <t>-396801437</t>
  </si>
  <si>
    <t>80</t>
  </si>
  <si>
    <t>-23678152</t>
  </si>
  <si>
    <t>3,3*4,8+1,2*2,2+1,9*2,2+3,25*3,35</t>
  </si>
  <si>
    <t>81</t>
  </si>
  <si>
    <t>-919573338</t>
  </si>
  <si>
    <t>33,548*1,2 'Přepočtené koeficientem množství</t>
  </si>
  <si>
    <t>82</t>
  </si>
  <si>
    <t>-1205498705</t>
  </si>
  <si>
    <t>83</t>
  </si>
  <si>
    <t>603581036</t>
  </si>
  <si>
    <t>84</t>
  </si>
  <si>
    <t>1109981584</t>
  </si>
  <si>
    <t>85</t>
  </si>
  <si>
    <t>-851124713</t>
  </si>
  <si>
    <t>byt č. 607</t>
  </si>
  <si>
    <t>(3,3*2+4,8*2)*2,70-0,8*1,97</t>
  </si>
  <si>
    <t>(1,2*2+2,2*2)*2,7-0,8*1,97*3</t>
  </si>
  <si>
    <t>(3,25*2+3,35*2)*2,7-0,8*1,97</t>
  </si>
  <si>
    <t>3,3*4,8+1,9*2,2+1,2*2,2+3,25*3,35</t>
  </si>
  <si>
    <t>86</t>
  </si>
  <si>
    <t>-221801990</t>
  </si>
  <si>
    <t>87</t>
  </si>
  <si>
    <t>1227242464</t>
  </si>
  <si>
    <t>08 - Vedlejší rozpočtové náklady</t>
  </si>
  <si>
    <t>VRN - Vedlejší rozpočtové náklady</t>
  </si>
  <si>
    <t xml:space="preserve">    VRN3 - Zařízení staveniště</t>
  </si>
  <si>
    <t xml:space="preserve">    VRN7 - Provozní vlivy</t>
  </si>
  <si>
    <t>952902021</t>
  </si>
  <si>
    <t>Čištění budov zametení hladkých podlah</t>
  </si>
  <si>
    <t>1661767128</t>
  </si>
  <si>
    <t>Denní úklid společných prostor (dny*m2)</t>
  </si>
  <si>
    <t>45*20</t>
  </si>
  <si>
    <t>VRN</t>
  </si>
  <si>
    <t>VRN3</t>
  </si>
  <si>
    <t>Zařízení staveniště</t>
  </si>
  <si>
    <t>030001000</t>
  </si>
  <si>
    <t>den</t>
  </si>
  <si>
    <t>1024</t>
  </si>
  <si>
    <t>-1007705163</t>
  </si>
  <si>
    <t>VRN7</t>
  </si>
  <si>
    <t>Provozní vlivy</t>
  </si>
  <si>
    <t>070001000</t>
  </si>
  <si>
    <t>-119335178</t>
  </si>
  <si>
    <t>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</si>
</sst>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>
      <selection activeCell="AE16" sqref="AE1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857</v>
      </c>
      <c r="AZ1" s="16" t="s">
        <v>0</v>
      </c>
      <c r="BA1" s="16" t="s">
        <v>1</v>
      </c>
      <c r="BB1" s="16" t="s">
        <v>2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7" t="s">
        <v>5</v>
      </c>
      <c r="BT2" s="17" t="s">
        <v>6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5</v>
      </c>
      <c r="BT3" s="17" t="s">
        <v>7</v>
      </c>
    </row>
    <row r="4" spans="1:74" s="1" customFormat="1" ht="24.95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4" t="s">
        <v>13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2"/>
      <c r="AL5" s="22"/>
      <c r="AM5" s="22"/>
      <c r="AN5" s="22"/>
      <c r="AO5" s="22"/>
      <c r="AP5" s="22"/>
      <c r="AQ5" s="22"/>
      <c r="AR5" s="20"/>
      <c r="BE5" s="271" t="s">
        <v>14</v>
      </c>
      <c r="BS5" s="17" t="s">
        <v>5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276" t="s">
        <v>16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2"/>
      <c r="AL6" s="22"/>
      <c r="AM6" s="22"/>
      <c r="AN6" s="22"/>
      <c r="AO6" s="22"/>
      <c r="AP6" s="22"/>
      <c r="AQ6" s="22"/>
      <c r="AR6" s="20"/>
      <c r="BE6" s="272"/>
      <c r="BS6" s="17" t="s">
        <v>5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0</v>
      </c>
      <c r="AO7" s="22"/>
      <c r="AP7" s="22"/>
      <c r="AQ7" s="22"/>
      <c r="AR7" s="20"/>
      <c r="BE7" s="272"/>
      <c r="BS7" s="17" t="s">
        <v>5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301">
        <v>45335</v>
      </c>
      <c r="AO8" s="22"/>
      <c r="AP8" s="22"/>
      <c r="AQ8" s="22"/>
      <c r="AR8" s="20"/>
      <c r="BE8" s="272"/>
      <c r="BS8" s="17" t="s">
        <v>5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2"/>
      <c r="BS9" s="17" t="s">
        <v>5</v>
      </c>
    </row>
    <row r="10" spans="1:74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0</v>
      </c>
      <c r="AO10" s="22"/>
      <c r="AP10" s="22"/>
      <c r="AQ10" s="22"/>
      <c r="AR10" s="20"/>
      <c r="BE10" s="272"/>
      <c r="BS10" s="17" t="s">
        <v>5</v>
      </c>
    </row>
    <row r="11" spans="1:74" s="1" customFormat="1" ht="18.399999999999999" customHeight="1">
      <c r="B11" s="21"/>
      <c r="C11" s="22"/>
      <c r="D11" s="22"/>
      <c r="E11" s="27" t="s">
        <v>20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24</v>
      </c>
      <c r="AL11" s="22"/>
      <c r="AM11" s="22"/>
      <c r="AN11" s="27" t="s">
        <v>0</v>
      </c>
      <c r="AO11" s="22"/>
      <c r="AP11" s="22"/>
      <c r="AQ11" s="22"/>
      <c r="AR11" s="20"/>
      <c r="BE11" s="272"/>
      <c r="BS11" s="17" t="s">
        <v>5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2"/>
      <c r="BS12" s="17" t="s">
        <v>5</v>
      </c>
    </row>
    <row r="13" spans="1:74" s="1" customFormat="1" ht="12" customHeight="1">
      <c r="B13" s="21"/>
      <c r="C13" s="22"/>
      <c r="D13" s="29" t="s">
        <v>25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26</v>
      </c>
      <c r="AO13" s="22"/>
      <c r="AP13" s="22"/>
      <c r="AQ13" s="22"/>
      <c r="AR13" s="20"/>
      <c r="BE13" s="272"/>
      <c r="BS13" s="17" t="s">
        <v>5</v>
      </c>
    </row>
    <row r="14" spans="1:74" ht="12.75">
      <c r="B14" s="21"/>
      <c r="C14" s="22"/>
      <c r="D14" s="22"/>
      <c r="E14" s="277" t="s">
        <v>26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9" t="s">
        <v>24</v>
      </c>
      <c r="AL14" s="22"/>
      <c r="AM14" s="22"/>
      <c r="AN14" s="31" t="s">
        <v>26</v>
      </c>
      <c r="AO14" s="22"/>
      <c r="AP14" s="22"/>
      <c r="AQ14" s="22"/>
      <c r="AR14" s="20"/>
      <c r="BE14" s="272"/>
      <c r="BS14" s="17" t="s">
        <v>5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2"/>
      <c r="BS15" s="17" t="s">
        <v>3</v>
      </c>
    </row>
    <row r="16" spans="1:74" s="1" customFormat="1" ht="12" customHeight="1">
      <c r="B16" s="21"/>
      <c r="C16" s="22"/>
      <c r="D16" s="29" t="s">
        <v>27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0</v>
      </c>
      <c r="AO16" s="22"/>
      <c r="AP16" s="22"/>
      <c r="AQ16" s="22"/>
      <c r="AR16" s="20"/>
      <c r="BE16" s="272"/>
      <c r="BS16" s="17" t="s">
        <v>3</v>
      </c>
    </row>
    <row r="17" spans="1:71" s="1" customFormat="1" ht="18.399999999999999" customHeight="1">
      <c r="B17" s="21"/>
      <c r="C17" s="22"/>
      <c r="D17" s="22"/>
      <c r="E17" s="27" t="s">
        <v>20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24</v>
      </c>
      <c r="AL17" s="22"/>
      <c r="AM17" s="22"/>
      <c r="AN17" s="27" t="s">
        <v>0</v>
      </c>
      <c r="AO17" s="22"/>
      <c r="AP17" s="22"/>
      <c r="AQ17" s="22"/>
      <c r="AR17" s="20"/>
      <c r="BE17" s="272"/>
      <c r="BS17" s="17" t="s">
        <v>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2"/>
      <c r="BS18" s="17" t="s">
        <v>5</v>
      </c>
    </row>
    <row r="19" spans="1:71" s="1" customFormat="1" ht="12" customHeight="1">
      <c r="B19" s="21"/>
      <c r="C19" s="22"/>
      <c r="D19" s="29" t="s">
        <v>28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0</v>
      </c>
      <c r="AO19" s="22"/>
      <c r="AP19" s="22"/>
      <c r="AQ19" s="22"/>
      <c r="AR19" s="20"/>
      <c r="BE19" s="272"/>
      <c r="BS19" s="17" t="s">
        <v>5</v>
      </c>
    </row>
    <row r="20" spans="1:71" s="1" customFormat="1" ht="18.399999999999999" customHeight="1">
      <c r="B20" s="21"/>
      <c r="C20" s="22"/>
      <c r="D20" s="22"/>
      <c r="E20" s="27" t="s">
        <v>20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24</v>
      </c>
      <c r="AL20" s="22"/>
      <c r="AM20" s="22"/>
      <c r="AN20" s="27" t="s">
        <v>0</v>
      </c>
      <c r="AO20" s="22"/>
      <c r="AP20" s="22"/>
      <c r="AQ20" s="22"/>
      <c r="AR20" s="20"/>
      <c r="BE20" s="272"/>
      <c r="BS20" s="17" t="s">
        <v>29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2"/>
    </row>
    <row r="22" spans="1:71" s="1" customFormat="1" ht="12" customHeight="1">
      <c r="B22" s="21"/>
      <c r="C22" s="22"/>
      <c r="D22" s="29" t="s">
        <v>30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2"/>
    </row>
    <row r="23" spans="1:71" s="1" customFormat="1" ht="16.5" customHeight="1">
      <c r="B23" s="21"/>
      <c r="C23" s="22"/>
      <c r="D23" s="22"/>
      <c r="E23" s="279" t="s">
        <v>0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2"/>
      <c r="AP23" s="22"/>
      <c r="AQ23" s="22"/>
      <c r="AR23" s="20"/>
      <c r="BE23" s="27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2"/>
    </row>
    <row r="26" spans="1:71" s="2" customFormat="1" ht="25.9" customHeight="1">
      <c r="A26" s="34"/>
      <c r="B26" s="35"/>
      <c r="C26" s="36"/>
      <c r="D26" s="37" t="s">
        <v>31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0">
        <f>ROUND(AG94,2)</f>
        <v>0</v>
      </c>
      <c r="AL26" s="281"/>
      <c r="AM26" s="281"/>
      <c r="AN26" s="281"/>
      <c r="AO26" s="281"/>
      <c r="AP26" s="36"/>
      <c r="AQ26" s="36"/>
      <c r="AR26" s="39"/>
      <c r="BE26" s="27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2" t="s">
        <v>32</v>
      </c>
      <c r="M28" s="282"/>
      <c r="N28" s="282"/>
      <c r="O28" s="282"/>
      <c r="P28" s="282"/>
      <c r="Q28" s="36"/>
      <c r="R28" s="36"/>
      <c r="S28" s="36"/>
      <c r="T28" s="36"/>
      <c r="U28" s="36"/>
      <c r="V28" s="36"/>
      <c r="W28" s="282" t="s">
        <v>33</v>
      </c>
      <c r="X28" s="282"/>
      <c r="Y28" s="282"/>
      <c r="Z28" s="282"/>
      <c r="AA28" s="282"/>
      <c r="AB28" s="282"/>
      <c r="AC28" s="282"/>
      <c r="AD28" s="282"/>
      <c r="AE28" s="282"/>
      <c r="AF28" s="36"/>
      <c r="AG28" s="36"/>
      <c r="AH28" s="36"/>
      <c r="AI28" s="36"/>
      <c r="AJ28" s="36"/>
      <c r="AK28" s="282" t="s">
        <v>34</v>
      </c>
      <c r="AL28" s="282"/>
      <c r="AM28" s="282"/>
      <c r="AN28" s="282"/>
      <c r="AO28" s="282"/>
      <c r="AP28" s="36"/>
      <c r="AQ28" s="36"/>
      <c r="AR28" s="39"/>
      <c r="BE28" s="272"/>
    </row>
    <row r="29" spans="1:71" s="3" customFormat="1" ht="14.45" customHeight="1">
      <c r="B29" s="40"/>
      <c r="C29" s="41"/>
      <c r="D29" s="29" t="s">
        <v>35</v>
      </c>
      <c r="E29" s="41"/>
      <c r="F29" s="29" t="s">
        <v>36</v>
      </c>
      <c r="G29" s="41"/>
      <c r="H29" s="41"/>
      <c r="I29" s="41"/>
      <c r="J29" s="41"/>
      <c r="K29" s="41"/>
      <c r="L29" s="285">
        <v>0.21</v>
      </c>
      <c r="M29" s="284"/>
      <c r="N29" s="284"/>
      <c r="O29" s="284"/>
      <c r="P29" s="284"/>
      <c r="Q29" s="41"/>
      <c r="R29" s="41"/>
      <c r="S29" s="41"/>
      <c r="T29" s="41"/>
      <c r="U29" s="41"/>
      <c r="V29" s="41"/>
      <c r="W29" s="283">
        <f>ROUND(AZ94,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41"/>
      <c r="AG29" s="41"/>
      <c r="AH29" s="41"/>
      <c r="AI29" s="41"/>
      <c r="AJ29" s="41"/>
      <c r="AK29" s="283">
        <f>ROUND(AV94, 2)</f>
        <v>0</v>
      </c>
      <c r="AL29" s="284"/>
      <c r="AM29" s="284"/>
      <c r="AN29" s="284"/>
      <c r="AO29" s="284"/>
      <c r="AP29" s="41"/>
      <c r="AQ29" s="41"/>
      <c r="AR29" s="42"/>
      <c r="BE29" s="273"/>
    </row>
    <row r="30" spans="1:71" s="3" customFormat="1" ht="14.45" customHeight="1">
      <c r="B30" s="40"/>
      <c r="C30" s="41"/>
      <c r="D30" s="41"/>
      <c r="E30" s="41"/>
      <c r="F30" s="29" t="s">
        <v>37</v>
      </c>
      <c r="G30" s="41"/>
      <c r="H30" s="41"/>
      <c r="I30" s="41"/>
      <c r="J30" s="41"/>
      <c r="K30" s="41"/>
      <c r="L30" s="285">
        <v>0.12</v>
      </c>
      <c r="M30" s="284"/>
      <c r="N30" s="284"/>
      <c r="O30" s="284"/>
      <c r="P30" s="284"/>
      <c r="Q30" s="41"/>
      <c r="R30" s="41"/>
      <c r="S30" s="41"/>
      <c r="T30" s="41"/>
      <c r="U30" s="41"/>
      <c r="V30" s="41"/>
      <c r="W30" s="283">
        <f>ROUND(BA94,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41"/>
      <c r="AG30" s="41"/>
      <c r="AH30" s="41"/>
      <c r="AI30" s="41"/>
      <c r="AJ30" s="41"/>
      <c r="AK30" s="283">
        <f>ROUND(AW94, 2)</f>
        <v>0</v>
      </c>
      <c r="AL30" s="284"/>
      <c r="AM30" s="284"/>
      <c r="AN30" s="284"/>
      <c r="AO30" s="284"/>
      <c r="AP30" s="41"/>
      <c r="AQ30" s="41"/>
      <c r="AR30" s="42"/>
      <c r="BE30" s="273"/>
    </row>
    <row r="31" spans="1:71" s="3" customFormat="1" ht="14.45" hidden="1" customHeight="1">
      <c r="B31" s="40"/>
      <c r="C31" s="41"/>
      <c r="D31" s="41"/>
      <c r="E31" s="41"/>
      <c r="F31" s="29" t="s">
        <v>38</v>
      </c>
      <c r="G31" s="41"/>
      <c r="H31" s="41"/>
      <c r="I31" s="41"/>
      <c r="J31" s="41"/>
      <c r="K31" s="41"/>
      <c r="L31" s="285">
        <v>0.21</v>
      </c>
      <c r="M31" s="284"/>
      <c r="N31" s="284"/>
      <c r="O31" s="284"/>
      <c r="P31" s="284"/>
      <c r="Q31" s="41"/>
      <c r="R31" s="41"/>
      <c r="S31" s="41"/>
      <c r="T31" s="41"/>
      <c r="U31" s="41"/>
      <c r="V31" s="41"/>
      <c r="W31" s="283">
        <f>ROUND(BB94,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41"/>
      <c r="AG31" s="41"/>
      <c r="AH31" s="41"/>
      <c r="AI31" s="41"/>
      <c r="AJ31" s="41"/>
      <c r="AK31" s="283">
        <v>0</v>
      </c>
      <c r="AL31" s="284"/>
      <c r="AM31" s="284"/>
      <c r="AN31" s="284"/>
      <c r="AO31" s="284"/>
      <c r="AP31" s="41"/>
      <c r="AQ31" s="41"/>
      <c r="AR31" s="42"/>
      <c r="BE31" s="273"/>
    </row>
    <row r="32" spans="1:71" s="3" customFormat="1" ht="14.45" hidden="1" customHeight="1">
      <c r="B32" s="40"/>
      <c r="C32" s="41"/>
      <c r="D32" s="41"/>
      <c r="E32" s="41"/>
      <c r="F32" s="29" t="s">
        <v>39</v>
      </c>
      <c r="G32" s="41"/>
      <c r="H32" s="41"/>
      <c r="I32" s="41"/>
      <c r="J32" s="41"/>
      <c r="K32" s="41"/>
      <c r="L32" s="285">
        <v>0.12</v>
      </c>
      <c r="M32" s="284"/>
      <c r="N32" s="284"/>
      <c r="O32" s="284"/>
      <c r="P32" s="284"/>
      <c r="Q32" s="41"/>
      <c r="R32" s="41"/>
      <c r="S32" s="41"/>
      <c r="T32" s="41"/>
      <c r="U32" s="41"/>
      <c r="V32" s="41"/>
      <c r="W32" s="283">
        <f>ROUND(BC94,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41"/>
      <c r="AG32" s="41"/>
      <c r="AH32" s="41"/>
      <c r="AI32" s="41"/>
      <c r="AJ32" s="41"/>
      <c r="AK32" s="283">
        <v>0</v>
      </c>
      <c r="AL32" s="284"/>
      <c r="AM32" s="284"/>
      <c r="AN32" s="284"/>
      <c r="AO32" s="284"/>
      <c r="AP32" s="41"/>
      <c r="AQ32" s="41"/>
      <c r="AR32" s="42"/>
      <c r="BE32" s="273"/>
    </row>
    <row r="33" spans="1:57" s="3" customFormat="1" ht="14.45" hidden="1" customHeight="1">
      <c r="B33" s="40"/>
      <c r="C33" s="41"/>
      <c r="D33" s="41"/>
      <c r="E33" s="41"/>
      <c r="F33" s="29" t="s">
        <v>40</v>
      </c>
      <c r="G33" s="41"/>
      <c r="H33" s="41"/>
      <c r="I33" s="41"/>
      <c r="J33" s="41"/>
      <c r="K33" s="41"/>
      <c r="L33" s="285">
        <v>0</v>
      </c>
      <c r="M33" s="284"/>
      <c r="N33" s="284"/>
      <c r="O33" s="284"/>
      <c r="P33" s="284"/>
      <c r="Q33" s="41"/>
      <c r="R33" s="41"/>
      <c r="S33" s="41"/>
      <c r="T33" s="41"/>
      <c r="U33" s="41"/>
      <c r="V33" s="41"/>
      <c r="W33" s="283">
        <f>ROUND(BD94,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41"/>
      <c r="AG33" s="41"/>
      <c r="AH33" s="41"/>
      <c r="AI33" s="41"/>
      <c r="AJ33" s="41"/>
      <c r="AK33" s="283">
        <v>0</v>
      </c>
      <c r="AL33" s="284"/>
      <c r="AM33" s="284"/>
      <c r="AN33" s="284"/>
      <c r="AO33" s="284"/>
      <c r="AP33" s="41"/>
      <c r="AQ33" s="41"/>
      <c r="AR33" s="42"/>
      <c r="BE33" s="27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2"/>
    </row>
    <row r="35" spans="1:57" s="2" customFormat="1" ht="25.9" customHeight="1">
      <c r="A35" s="34"/>
      <c r="B35" s="35"/>
      <c r="C35" s="43"/>
      <c r="D35" s="44" t="s">
        <v>41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42</v>
      </c>
      <c r="U35" s="45"/>
      <c r="V35" s="45"/>
      <c r="W35" s="45"/>
      <c r="X35" s="289" t="s">
        <v>43</v>
      </c>
      <c r="Y35" s="287"/>
      <c r="Z35" s="287"/>
      <c r="AA35" s="287"/>
      <c r="AB35" s="287"/>
      <c r="AC35" s="45"/>
      <c r="AD35" s="45"/>
      <c r="AE35" s="45"/>
      <c r="AF35" s="45"/>
      <c r="AG35" s="45"/>
      <c r="AH35" s="45"/>
      <c r="AI35" s="45"/>
      <c r="AJ35" s="45"/>
      <c r="AK35" s="286">
        <f>SUM(AK26:AK33)</f>
        <v>0</v>
      </c>
      <c r="AL35" s="287"/>
      <c r="AM35" s="287"/>
      <c r="AN35" s="287"/>
      <c r="AO35" s="28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45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46</v>
      </c>
      <c r="AI60" s="38"/>
      <c r="AJ60" s="38"/>
      <c r="AK60" s="38"/>
      <c r="AL60" s="38"/>
      <c r="AM60" s="52" t="s">
        <v>47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48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49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46</v>
      </c>
      <c r="AI75" s="38"/>
      <c r="AJ75" s="38"/>
      <c r="AK75" s="38"/>
      <c r="AL75" s="38"/>
      <c r="AM75" s="52" t="s">
        <v>47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12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250" t="str">
        <f>K6</f>
        <v>Šlejnická 5, Praha 6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52">
        <f>IF(AN8= "","",AN8)</f>
        <v>45335</v>
      </c>
      <c r="AN87" s="25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22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27</v>
      </c>
      <c r="AJ89" s="36"/>
      <c r="AK89" s="36"/>
      <c r="AL89" s="36"/>
      <c r="AM89" s="253" t="str">
        <f>IF(E17="","",E17)</f>
        <v xml:space="preserve"> </v>
      </c>
      <c r="AN89" s="254"/>
      <c r="AO89" s="254"/>
      <c r="AP89" s="254"/>
      <c r="AQ89" s="36"/>
      <c r="AR89" s="39"/>
      <c r="AS89" s="255" t="s">
        <v>51</v>
      </c>
      <c r="AT89" s="25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25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28</v>
      </c>
      <c r="AJ90" s="36"/>
      <c r="AK90" s="36"/>
      <c r="AL90" s="36"/>
      <c r="AM90" s="253" t="str">
        <f>IF(E20="","",E20)</f>
        <v xml:space="preserve"> </v>
      </c>
      <c r="AN90" s="254"/>
      <c r="AO90" s="254"/>
      <c r="AP90" s="254"/>
      <c r="AQ90" s="36"/>
      <c r="AR90" s="39"/>
      <c r="AS90" s="257"/>
      <c r="AT90" s="25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59"/>
      <c r="AT91" s="26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1" t="s">
        <v>52</v>
      </c>
      <c r="D92" s="262"/>
      <c r="E92" s="262"/>
      <c r="F92" s="262"/>
      <c r="G92" s="262"/>
      <c r="H92" s="73"/>
      <c r="I92" s="264" t="s">
        <v>53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3" t="s">
        <v>54</v>
      </c>
      <c r="AH92" s="262"/>
      <c r="AI92" s="262"/>
      <c r="AJ92" s="262"/>
      <c r="AK92" s="262"/>
      <c r="AL92" s="262"/>
      <c r="AM92" s="262"/>
      <c r="AN92" s="264" t="s">
        <v>55</v>
      </c>
      <c r="AO92" s="262"/>
      <c r="AP92" s="265"/>
      <c r="AQ92" s="74" t="s">
        <v>56</v>
      </c>
      <c r="AR92" s="39"/>
      <c r="AS92" s="75" t="s">
        <v>57</v>
      </c>
      <c r="AT92" s="76" t="s">
        <v>58</v>
      </c>
      <c r="AU92" s="76" t="s">
        <v>59</v>
      </c>
      <c r="AV92" s="76" t="s">
        <v>60</v>
      </c>
      <c r="AW92" s="76" t="s">
        <v>61</v>
      </c>
      <c r="AX92" s="76" t="s">
        <v>62</v>
      </c>
      <c r="AY92" s="76" t="s">
        <v>63</v>
      </c>
      <c r="AZ92" s="76" t="s">
        <v>64</v>
      </c>
      <c r="BA92" s="76" t="s">
        <v>65</v>
      </c>
      <c r="BB92" s="76" t="s">
        <v>66</v>
      </c>
      <c r="BC92" s="76" t="s">
        <v>67</v>
      </c>
      <c r="BD92" s="77" t="s">
        <v>68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69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9">
        <f>ROUND(SUM(AG95:AG100),2)</f>
        <v>0</v>
      </c>
      <c r="AH94" s="269"/>
      <c r="AI94" s="269"/>
      <c r="AJ94" s="269"/>
      <c r="AK94" s="269"/>
      <c r="AL94" s="269"/>
      <c r="AM94" s="269"/>
      <c r="AN94" s="270">
        <f t="shared" ref="AN94:AN100" si="0">SUM(AG94,AT94)</f>
        <v>0</v>
      </c>
      <c r="AO94" s="270"/>
      <c r="AP94" s="270"/>
      <c r="AQ94" s="85" t="s">
        <v>0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70</v>
      </c>
      <c r="BT94" s="91" t="s">
        <v>71</v>
      </c>
      <c r="BU94" s="92" t="s">
        <v>72</v>
      </c>
      <c r="BV94" s="91" t="s">
        <v>73</v>
      </c>
      <c r="BW94" s="91" t="s">
        <v>4</v>
      </c>
      <c r="BX94" s="91" t="s">
        <v>74</v>
      </c>
      <c r="CL94" s="91" t="s">
        <v>0</v>
      </c>
    </row>
    <row r="95" spans="1:91" s="7" customFormat="1" ht="16.5" customHeight="1">
      <c r="A95" s="93" t="s">
        <v>75</v>
      </c>
      <c r="B95" s="94"/>
      <c r="C95" s="95"/>
      <c r="D95" s="266" t="s">
        <v>76</v>
      </c>
      <c r="E95" s="266"/>
      <c r="F95" s="266"/>
      <c r="G95" s="266"/>
      <c r="H95" s="266"/>
      <c r="I95" s="96"/>
      <c r="J95" s="266" t="s">
        <v>77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7">
        <f>'03 - Oprava bytu č. 102'!J30</f>
        <v>0</v>
      </c>
      <c r="AH95" s="268"/>
      <c r="AI95" s="268"/>
      <c r="AJ95" s="268"/>
      <c r="AK95" s="268"/>
      <c r="AL95" s="268"/>
      <c r="AM95" s="268"/>
      <c r="AN95" s="267">
        <f t="shared" si="0"/>
        <v>0</v>
      </c>
      <c r="AO95" s="268"/>
      <c r="AP95" s="268"/>
      <c r="AQ95" s="97" t="s">
        <v>78</v>
      </c>
      <c r="AR95" s="98"/>
      <c r="AS95" s="99">
        <v>0</v>
      </c>
      <c r="AT95" s="100">
        <f t="shared" si="1"/>
        <v>0</v>
      </c>
      <c r="AU95" s="101">
        <f>'03 - Oprava bytu č. 102'!P128</f>
        <v>0</v>
      </c>
      <c r="AV95" s="100">
        <f>'03 - Oprava bytu č. 102'!J33</f>
        <v>0</v>
      </c>
      <c r="AW95" s="100">
        <f>'03 - Oprava bytu č. 102'!J34</f>
        <v>0</v>
      </c>
      <c r="AX95" s="100">
        <f>'03 - Oprava bytu č. 102'!J35</f>
        <v>0</v>
      </c>
      <c r="AY95" s="100">
        <f>'03 - Oprava bytu č. 102'!J36</f>
        <v>0</v>
      </c>
      <c r="AZ95" s="100">
        <f>'03 - Oprava bytu č. 102'!F33</f>
        <v>0</v>
      </c>
      <c r="BA95" s="100">
        <f>'03 - Oprava bytu č. 102'!F34</f>
        <v>0</v>
      </c>
      <c r="BB95" s="100">
        <f>'03 - Oprava bytu č. 102'!F35</f>
        <v>0</v>
      </c>
      <c r="BC95" s="100">
        <f>'03 - Oprava bytu č. 102'!F36</f>
        <v>0</v>
      </c>
      <c r="BD95" s="102">
        <f>'03 - Oprava bytu č. 102'!F37</f>
        <v>0</v>
      </c>
      <c r="BT95" s="103" t="s">
        <v>79</v>
      </c>
      <c r="BV95" s="103" t="s">
        <v>73</v>
      </c>
      <c r="BW95" s="103" t="s">
        <v>80</v>
      </c>
      <c r="BX95" s="103" t="s">
        <v>4</v>
      </c>
      <c r="CL95" s="103" t="s">
        <v>0</v>
      </c>
      <c r="CM95" s="103" t="s">
        <v>81</v>
      </c>
    </row>
    <row r="96" spans="1:91" s="7" customFormat="1" ht="16.5" customHeight="1">
      <c r="A96" s="93" t="s">
        <v>75</v>
      </c>
      <c r="B96" s="94"/>
      <c r="C96" s="95"/>
      <c r="D96" s="266" t="s">
        <v>82</v>
      </c>
      <c r="E96" s="266"/>
      <c r="F96" s="266"/>
      <c r="G96" s="266"/>
      <c r="H96" s="266"/>
      <c r="I96" s="96"/>
      <c r="J96" s="266" t="s">
        <v>83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67">
        <f>'04 - Oprava bytu č. 506'!J30</f>
        <v>0</v>
      </c>
      <c r="AH96" s="268"/>
      <c r="AI96" s="268"/>
      <c r="AJ96" s="268"/>
      <c r="AK96" s="268"/>
      <c r="AL96" s="268"/>
      <c r="AM96" s="268"/>
      <c r="AN96" s="267">
        <f t="shared" si="0"/>
        <v>0</v>
      </c>
      <c r="AO96" s="268"/>
      <c r="AP96" s="268"/>
      <c r="AQ96" s="97" t="s">
        <v>78</v>
      </c>
      <c r="AR96" s="98"/>
      <c r="AS96" s="99">
        <v>0</v>
      </c>
      <c r="AT96" s="100">
        <f t="shared" si="1"/>
        <v>0</v>
      </c>
      <c r="AU96" s="101">
        <f>'04 - Oprava bytu č. 506'!P128</f>
        <v>0</v>
      </c>
      <c r="AV96" s="100">
        <f>'04 - Oprava bytu č. 506'!J33</f>
        <v>0</v>
      </c>
      <c r="AW96" s="100">
        <f>'04 - Oprava bytu č. 506'!J34</f>
        <v>0</v>
      </c>
      <c r="AX96" s="100">
        <f>'04 - Oprava bytu č. 506'!J35</f>
        <v>0</v>
      </c>
      <c r="AY96" s="100">
        <f>'04 - Oprava bytu č. 506'!J36</f>
        <v>0</v>
      </c>
      <c r="AZ96" s="100">
        <f>'04 - Oprava bytu č. 506'!F33</f>
        <v>0</v>
      </c>
      <c r="BA96" s="100">
        <f>'04 - Oprava bytu č. 506'!F34</f>
        <v>0</v>
      </c>
      <c r="BB96" s="100">
        <f>'04 - Oprava bytu č. 506'!F35</f>
        <v>0</v>
      </c>
      <c r="BC96" s="100">
        <f>'04 - Oprava bytu č. 506'!F36</f>
        <v>0</v>
      </c>
      <c r="BD96" s="102">
        <f>'04 - Oprava bytu č. 506'!F37</f>
        <v>0</v>
      </c>
      <c r="BT96" s="103" t="s">
        <v>79</v>
      </c>
      <c r="BV96" s="103" t="s">
        <v>73</v>
      </c>
      <c r="BW96" s="103" t="s">
        <v>84</v>
      </c>
      <c r="BX96" s="103" t="s">
        <v>4</v>
      </c>
      <c r="CL96" s="103" t="s">
        <v>0</v>
      </c>
      <c r="CM96" s="103" t="s">
        <v>81</v>
      </c>
    </row>
    <row r="97" spans="1:91" s="7" customFormat="1" ht="16.5" customHeight="1">
      <c r="A97" s="93" t="s">
        <v>75</v>
      </c>
      <c r="B97" s="94"/>
      <c r="C97" s="95"/>
      <c r="D97" s="266" t="s">
        <v>85</v>
      </c>
      <c r="E97" s="266"/>
      <c r="F97" s="266"/>
      <c r="G97" s="266"/>
      <c r="H97" s="266"/>
      <c r="I97" s="96"/>
      <c r="J97" s="266" t="s">
        <v>86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67">
        <f>'05 - Oprava bytu č. 510'!J30</f>
        <v>0</v>
      </c>
      <c r="AH97" s="268"/>
      <c r="AI97" s="268"/>
      <c r="AJ97" s="268"/>
      <c r="AK97" s="268"/>
      <c r="AL97" s="268"/>
      <c r="AM97" s="268"/>
      <c r="AN97" s="267">
        <f t="shared" si="0"/>
        <v>0</v>
      </c>
      <c r="AO97" s="268"/>
      <c r="AP97" s="268"/>
      <c r="AQ97" s="97" t="s">
        <v>78</v>
      </c>
      <c r="AR97" s="98"/>
      <c r="AS97" s="99">
        <v>0</v>
      </c>
      <c r="AT97" s="100">
        <f t="shared" si="1"/>
        <v>0</v>
      </c>
      <c r="AU97" s="101">
        <f>'05 - Oprava bytu č. 510'!P128</f>
        <v>0</v>
      </c>
      <c r="AV97" s="100">
        <f>'05 - Oprava bytu č. 510'!J33</f>
        <v>0</v>
      </c>
      <c r="AW97" s="100">
        <f>'05 - Oprava bytu č. 510'!J34</f>
        <v>0</v>
      </c>
      <c r="AX97" s="100">
        <f>'05 - Oprava bytu č. 510'!J35</f>
        <v>0</v>
      </c>
      <c r="AY97" s="100">
        <f>'05 - Oprava bytu č. 510'!J36</f>
        <v>0</v>
      </c>
      <c r="AZ97" s="100">
        <f>'05 - Oprava bytu č. 510'!F33</f>
        <v>0</v>
      </c>
      <c r="BA97" s="100">
        <f>'05 - Oprava bytu č. 510'!F34</f>
        <v>0</v>
      </c>
      <c r="BB97" s="100">
        <f>'05 - Oprava bytu č. 510'!F35</f>
        <v>0</v>
      </c>
      <c r="BC97" s="100">
        <f>'05 - Oprava bytu č. 510'!F36</f>
        <v>0</v>
      </c>
      <c r="BD97" s="102">
        <f>'05 - Oprava bytu č. 510'!F37</f>
        <v>0</v>
      </c>
      <c r="BT97" s="103" t="s">
        <v>79</v>
      </c>
      <c r="BV97" s="103" t="s">
        <v>73</v>
      </c>
      <c r="BW97" s="103" t="s">
        <v>87</v>
      </c>
      <c r="BX97" s="103" t="s">
        <v>4</v>
      </c>
      <c r="CL97" s="103" t="s">
        <v>0</v>
      </c>
      <c r="CM97" s="103" t="s">
        <v>81</v>
      </c>
    </row>
    <row r="98" spans="1:91" s="7" customFormat="1" ht="16.5" customHeight="1">
      <c r="A98" s="93" t="s">
        <v>75</v>
      </c>
      <c r="B98" s="94"/>
      <c r="C98" s="95"/>
      <c r="D98" s="266" t="s">
        <v>88</v>
      </c>
      <c r="E98" s="266"/>
      <c r="F98" s="266"/>
      <c r="G98" s="266"/>
      <c r="H98" s="266"/>
      <c r="I98" s="96"/>
      <c r="J98" s="266" t="s">
        <v>89</v>
      </c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7">
        <f>'06 - Oprava bytu č. 604'!J30</f>
        <v>0</v>
      </c>
      <c r="AH98" s="268"/>
      <c r="AI98" s="268"/>
      <c r="AJ98" s="268"/>
      <c r="AK98" s="268"/>
      <c r="AL98" s="268"/>
      <c r="AM98" s="268"/>
      <c r="AN98" s="267">
        <f t="shared" si="0"/>
        <v>0</v>
      </c>
      <c r="AO98" s="268"/>
      <c r="AP98" s="268"/>
      <c r="AQ98" s="97" t="s">
        <v>78</v>
      </c>
      <c r="AR98" s="98"/>
      <c r="AS98" s="99">
        <v>0</v>
      </c>
      <c r="AT98" s="100">
        <f t="shared" si="1"/>
        <v>0</v>
      </c>
      <c r="AU98" s="101">
        <f>'06 - Oprava bytu č. 604'!P128</f>
        <v>0</v>
      </c>
      <c r="AV98" s="100">
        <f>'06 - Oprava bytu č. 604'!J33</f>
        <v>0</v>
      </c>
      <c r="AW98" s="100">
        <f>'06 - Oprava bytu č. 604'!J34</f>
        <v>0</v>
      </c>
      <c r="AX98" s="100">
        <f>'06 - Oprava bytu č. 604'!J35</f>
        <v>0</v>
      </c>
      <c r="AY98" s="100">
        <f>'06 - Oprava bytu č. 604'!J36</f>
        <v>0</v>
      </c>
      <c r="AZ98" s="100">
        <f>'06 - Oprava bytu č. 604'!F33</f>
        <v>0</v>
      </c>
      <c r="BA98" s="100">
        <f>'06 - Oprava bytu č. 604'!F34</f>
        <v>0</v>
      </c>
      <c r="BB98" s="100">
        <f>'06 - Oprava bytu č. 604'!F35</f>
        <v>0</v>
      </c>
      <c r="BC98" s="100">
        <f>'06 - Oprava bytu č. 604'!F36</f>
        <v>0</v>
      </c>
      <c r="BD98" s="102">
        <f>'06 - Oprava bytu č. 604'!F37</f>
        <v>0</v>
      </c>
      <c r="BT98" s="103" t="s">
        <v>79</v>
      </c>
      <c r="BV98" s="103" t="s">
        <v>73</v>
      </c>
      <c r="BW98" s="103" t="s">
        <v>90</v>
      </c>
      <c r="BX98" s="103" t="s">
        <v>4</v>
      </c>
      <c r="CL98" s="103" t="s">
        <v>0</v>
      </c>
      <c r="CM98" s="103" t="s">
        <v>81</v>
      </c>
    </row>
    <row r="99" spans="1:91" s="7" customFormat="1" ht="16.5" customHeight="1">
      <c r="A99" s="93" t="s">
        <v>75</v>
      </c>
      <c r="B99" s="94"/>
      <c r="C99" s="95"/>
      <c r="D99" s="266" t="s">
        <v>91</v>
      </c>
      <c r="E99" s="266"/>
      <c r="F99" s="266"/>
      <c r="G99" s="266"/>
      <c r="H99" s="266"/>
      <c r="I99" s="96"/>
      <c r="J99" s="266" t="s">
        <v>92</v>
      </c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7">
        <f>'07 - Oprava bytu č. 607'!J30</f>
        <v>0</v>
      </c>
      <c r="AH99" s="268"/>
      <c r="AI99" s="268"/>
      <c r="AJ99" s="268"/>
      <c r="AK99" s="268"/>
      <c r="AL99" s="268"/>
      <c r="AM99" s="268"/>
      <c r="AN99" s="267">
        <f t="shared" si="0"/>
        <v>0</v>
      </c>
      <c r="AO99" s="268"/>
      <c r="AP99" s="268"/>
      <c r="AQ99" s="97" t="s">
        <v>78</v>
      </c>
      <c r="AR99" s="98"/>
      <c r="AS99" s="99">
        <v>0</v>
      </c>
      <c r="AT99" s="100">
        <f t="shared" si="1"/>
        <v>0</v>
      </c>
      <c r="AU99" s="101">
        <f>'07 - Oprava bytu č. 607'!P130</f>
        <v>0</v>
      </c>
      <c r="AV99" s="100">
        <f>'07 - Oprava bytu č. 607'!J33</f>
        <v>0</v>
      </c>
      <c r="AW99" s="100">
        <f>'07 - Oprava bytu č. 607'!J34</f>
        <v>0</v>
      </c>
      <c r="AX99" s="100">
        <f>'07 - Oprava bytu č. 607'!J35</f>
        <v>0</v>
      </c>
      <c r="AY99" s="100">
        <f>'07 - Oprava bytu č. 607'!J36</f>
        <v>0</v>
      </c>
      <c r="AZ99" s="100">
        <f>'07 - Oprava bytu č. 607'!F33</f>
        <v>0</v>
      </c>
      <c r="BA99" s="100">
        <f>'07 - Oprava bytu č. 607'!F34</f>
        <v>0</v>
      </c>
      <c r="BB99" s="100">
        <f>'07 - Oprava bytu č. 607'!F35</f>
        <v>0</v>
      </c>
      <c r="BC99" s="100">
        <f>'07 - Oprava bytu č. 607'!F36</f>
        <v>0</v>
      </c>
      <c r="BD99" s="102">
        <f>'07 - Oprava bytu č. 607'!F37</f>
        <v>0</v>
      </c>
      <c r="BT99" s="103" t="s">
        <v>79</v>
      </c>
      <c r="BV99" s="103" t="s">
        <v>73</v>
      </c>
      <c r="BW99" s="103" t="s">
        <v>93</v>
      </c>
      <c r="BX99" s="103" t="s">
        <v>4</v>
      </c>
      <c r="CL99" s="103" t="s">
        <v>0</v>
      </c>
      <c r="CM99" s="103" t="s">
        <v>81</v>
      </c>
    </row>
    <row r="100" spans="1:91" s="7" customFormat="1" ht="16.5" customHeight="1">
      <c r="A100" s="93" t="s">
        <v>75</v>
      </c>
      <c r="B100" s="94"/>
      <c r="C100" s="95"/>
      <c r="D100" s="266" t="s">
        <v>94</v>
      </c>
      <c r="E100" s="266"/>
      <c r="F100" s="266"/>
      <c r="G100" s="266"/>
      <c r="H100" s="266"/>
      <c r="I100" s="96"/>
      <c r="J100" s="266" t="s">
        <v>95</v>
      </c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7">
        <f>'08 - Vedlejší rozpočtové ...'!J30</f>
        <v>0</v>
      </c>
      <c r="AH100" s="268"/>
      <c r="AI100" s="268"/>
      <c r="AJ100" s="268"/>
      <c r="AK100" s="268"/>
      <c r="AL100" s="268"/>
      <c r="AM100" s="268"/>
      <c r="AN100" s="267">
        <f t="shared" si="0"/>
        <v>0</v>
      </c>
      <c r="AO100" s="268"/>
      <c r="AP100" s="268"/>
      <c r="AQ100" s="97" t="s">
        <v>78</v>
      </c>
      <c r="AR100" s="98"/>
      <c r="AS100" s="104">
        <v>0</v>
      </c>
      <c r="AT100" s="105">
        <f t="shared" si="1"/>
        <v>0</v>
      </c>
      <c r="AU100" s="106">
        <f>'08 - Vedlejší rozpočtové ...'!P121</f>
        <v>0</v>
      </c>
      <c r="AV100" s="105">
        <f>'08 - Vedlejší rozpočtové ...'!J33</f>
        <v>0</v>
      </c>
      <c r="AW100" s="105">
        <f>'08 - Vedlejší rozpočtové ...'!J34</f>
        <v>0</v>
      </c>
      <c r="AX100" s="105">
        <f>'08 - Vedlejší rozpočtové ...'!J35</f>
        <v>0</v>
      </c>
      <c r="AY100" s="105">
        <f>'08 - Vedlejší rozpočtové ...'!J36</f>
        <v>0</v>
      </c>
      <c r="AZ100" s="105">
        <f>'08 - Vedlejší rozpočtové ...'!F33</f>
        <v>0</v>
      </c>
      <c r="BA100" s="105">
        <f>'08 - Vedlejší rozpočtové ...'!F34</f>
        <v>0</v>
      </c>
      <c r="BB100" s="105">
        <f>'08 - Vedlejší rozpočtové ...'!F35</f>
        <v>0</v>
      </c>
      <c r="BC100" s="105">
        <f>'08 - Vedlejší rozpočtové ...'!F36</f>
        <v>0</v>
      </c>
      <c r="BD100" s="107">
        <f>'08 - Vedlejší rozpočtové ...'!F37</f>
        <v>0</v>
      </c>
      <c r="BT100" s="103" t="s">
        <v>79</v>
      </c>
      <c r="BV100" s="103" t="s">
        <v>73</v>
      </c>
      <c r="BW100" s="103" t="s">
        <v>96</v>
      </c>
      <c r="BX100" s="103" t="s">
        <v>4</v>
      </c>
      <c r="CL100" s="103" t="s">
        <v>0</v>
      </c>
      <c r="CM100" s="103" t="s">
        <v>81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9Gm3nM/gDpARMq3iElFhUYLNOaJG+3lv+pDUJ0vmqI71MBdjBmcQX2IyXKz0CryrHseQPT2DX8ssDi9lDRKZDQ==" saltValue="TL/hwBau5tapePQRVkxEz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3 - Oprava bytu č. 102'!C2" display="/"/>
    <hyperlink ref="A96" location="'04 - Oprava bytu č. 506'!C2" display="/"/>
    <hyperlink ref="A97" location="'05 - Oprava bytu č. 510'!C2" display="/"/>
    <hyperlink ref="A98" location="'06 - Oprava bytu č. 604'!C2" display="/"/>
    <hyperlink ref="A99" location="'07 - Oprava bytu č. 607'!C2" display="/"/>
    <hyperlink ref="A100" location="'08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97</v>
      </c>
      <c r="L4" s="20"/>
      <c r="M4" s="111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99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0</v>
      </c>
      <c r="G11" s="34"/>
      <c r="H11" s="34"/>
      <c r="I11" s="112" t="s">
        <v>18</v>
      </c>
      <c r="J11" s="113" t="s">
        <v>0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45335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24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25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24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27</v>
      </c>
      <c r="E20" s="34"/>
      <c r="F20" s="34"/>
      <c r="G20" s="34"/>
      <c r="H20" s="34"/>
      <c r="I20" s="112" t="s">
        <v>23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24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28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24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0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31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33</v>
      </c>
      <c r="G32" s="34"/>
      <c r="H32" s="34"/>
      <c r="I32" s="121" t="s">
        <v>32</v>
      </c>
      <c r="J32" s="121" t="s">
        <v>34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35</v>
      </c>
      <c r="E33" s="112" t="s">
        <v>36</v>
      </c>
      <c r="F33" s="123">
        <f>ROUND((SUM(BE128:BE255)),  2)</f>
        <v>0</v>
      </c>
      <c r="G33" s="34"/>
      <c r="H33" s="34"/>
      <c r="I33" s="124">
        <v>0.21</v>
      </c>
      <c r="J33" s="123">
        <f>ROUND(((SUM(BE128:BE255))*I33),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37</v>
      </c>
      <c r="F34" s="123">
        <f>ROUND((SUM(BF128:BF255)),  2)</f>
        <v>0</v>
      </c>
      <c r="G34" s="34"/>
      <c r="H34" s="34"/>
      <c r="I34" s="124">
        <v>0.12</v>
      </c>
      <c r="J34" s="123">
        <f>ROUND(((SUM(BF128:BF255))*I34),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38</v>
      </c>
      <c r="F35" s="123">
        <f>ROUND((SUM(BG128:BG255)),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39</v>
      </c>
      <c r="F36" s="123">
        <f>ROUND((SUM(BH128:BH255)),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40</v>
      </c>
      <c r="F37" s="123">
        <f>ROUND((SUM(BI128:BI255)),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41</v>
      </c>
      <c r="E39" s="127"/>
      <c r="F39" s="127"/>
      <c r="G39" s="128" t="s">
        <v>42</v>
      </c>
      <c r="H39" s="129" t="s">
        <v>43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44</v>
      </c>
      <c r="E50" s="133"/>
      <c r="F50" s="133"/>
      <c r="G50" s="132" t="s">
        <v>45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46</v>
      </c>
      <c r="E61" s="135"/>
      <c r="F61" s="136" t="s">
        <v>47</v>
      </c>
      <c r="G61" s="134" t="s">
        <v>46</v>
      </c>
      <c r="H61" s="135"/>
      <c r="I61" s="135"/>
      <c r="J61" s="137" t="s">
        <v>47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48</v>
      </c>
      <c r="E65" s="138"/>
      <c r="F65" s="138"/>
      <c r="G65" s="132" t="s">
        <v>49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46</v>
      </c>
      <c r="E76" s="135"/>
      <c r="F76" s="136" t="s">
        <v>47</v>
      </c>
      <c r="G76" s="134" t="s">
        <v>46</v>
      </c>
      <c r="H76" s="135"/>
      <c r="I76" s="135"/>
      <c r="J76" s="137" t="s">
        <v>47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50" t="str">
        <f>E9</f>
        <v>03 - Oprava bytu č. 102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45335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27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28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hidden="1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J142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J150</f>
        <v>0</v>
      </c>
      <c r="K101" s="154"/>
      <c r="L101" s="158"/>
    </row>
    <row r="102" spans="1:31" s="9" customFormat="1" ht="24.95" hidden="1" customHeight="1">
      <c r="B102" s="147"/>
      <c r="C102" s="148"/>
      <c r="D102" s="149" t="s">
        <v>110</v>
      </c>
      <c r="E102" s="150"/>
      <c r="F102" s="150"/>
      <c r="G102" s="150"/>
      <c r="H102" s="150"/>
      <c r="I102" s="150"/>
      <c r="J102" s="151">
        <f>J153</f>
        <v>0</v>
      </c>
      <c r="K102" s="148"/>
      <c r="L102" s="152"/>
    </row>
    <row r="103" spans="1:31" s="10" customFormat="1" ht="19.899999999999999" hidden="1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J154</f>
        <v>0</v>
      </c>
      <c r="K103" s="154"/>
      <c r="L103" s="158"/>
    </row>
    <row r="104" spans="1:31" s="10" customFormat="1" ht="19.899999999999999" hidden="1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J180</f>
        <v>0</v>
      </c>
      <c r="K104" s="154"/>
      <c r="L104" s="158"/>
    </row>
    <row r="105" spans="1:31" s="10" customFormat="1" ht="19.899999999999999" hidden="1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J186</f>
        <v>0</v>
      </c>
      <c r="K105" s="154"/>
      <c r="L105" s="158"/>
    </row>
    <row r="106" spans="1:31" s="10" customFormat="1" ht="19.899999999999999" hidden="1" customHeight="1">
      <c r="B106" s="153"/>
      <c r="C106" s="154"/>
      <c r="D106" s="155" t="s">
        <v>114</v>
      </c>
      <c r="E106" s="156"/>
      <c r="F106" s="156"/>
      <c r="G106" s="156"/>
      <c r="H106" s="156"/>
      <c r="I106" s="156"/>
      <c r="J106" s="157">
        <f>J204</f>
        <v>0</v>
      </c>
      <c r="K106" s="154"/>
      <c r="L106" s="158"/>
    </row>
    <row r="107" spans="1:31" s="10" customFormat="1" ht="19.899999999999999" hidden="1" customHeight="1">
      <c r="B107" s="153"/>
      <c r="C107" s="154"/>
      <c r="D107" s="155" t="s">
        <v>115</v>
      </c>
      <c r="E107" s="156"/>
      <c r="F107" s="156"/>
      <c r="G107" s="156"/>
      <c r="H107" s="156"/>
      <c r="I107" s="156"/>
      <c r="J107" s="157">
        <f>J220</f>
        <v>0</v>
      </c>
      <c r="K107" s="154"/>
      <c r="L107" s="158"/>
    </row>
    <row r="108" spans="1:31" s="10" customFormat="1" ht="19.899999999999999" hidden="1" customHeight="1">
      <c r="B108" s="153"/>
      <c r="C108" s="154"/>
      <c r="D108" s="155" t="s">
        <v>116</v>
      </c>
      <c r="E108" s="156"/>
      <c r="F108" s="156"/>
      <c r="G108" s="156"/>
      <c r="H108" s="156"/>
      <c r="I108" s="156"/>
      <c r="J108" s="157">
        <f>J254</f>
        <v>0</v>
      </c>
      <c r="K108" s="154"/>
      <c r="L108" s="158"/>
    </row>
    <row r="109" spans="1:31" s="2" customFormat="1" ht="21.75" hidden="1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hidden="1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ht="11.25" hidden="1"/>
    <row r="112" spans="1:31" ht="11.25" hidden="1"/>
    <row r="113" spans="1:63" ht="11.25" hidden="1"/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8" t="str">
        <f>E7</f>
        <v>Šlejnická 5, Praha 6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0" t="str">
        <f>E9</f>
        <v>03 - Oprava bytu č. 102</v>
      </c>
      <c r="F120" s="300"/>
      <c r="G120" s="300"/>
      <c r="H120" s="30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19</v>
      </c>
      <c r="D122" s="36"/>
      <c r="E122" s="36"/>
      <c r="F122" s="27" t="str">
        <f>F12</f>
        <v xml:space="preserve"> </v>
      </c>
      <c r="G122" s="36"/>
      <c r="H122" s="36"/>
      <c r="I122" s="29" t="s">
        <v>21</v>
      </c>
      <c r="J122" s="66">
        <f>IF(J12="","",J12)</f>
        <v>45335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22</v>
      </c>
      <c r="D124" s="36"/>
      <c r="E124" s="36"/>
      <c r="F124" s="27" t="str">
        <f>E15</f>
        <v xml:space="preserve"> </v>
      </c>
      <c r="G124" s="36"/>
      <c r="H124" s="36"/>
      <c r="I124" s="29" t="s">
        <v>27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25</v>
      </c>
      <c r="D125" s="36"/>
      <c r="E125" s="36"/>
      <c r="F125" s="27" t="str">
        <f>IF(E18="","",E18)</f>
        <v>Vyplň údaj</v>
      </c>
      <c r="G125" s="36"/>
      <c r="H125" s="36"/>
      <c r="I125" s="29" t="s">
        <v>28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118</v>
      </c>
      <c r="D127" s="162" t="s">
        <v>56</v>
      </c>
      <c r="E127" s="162" t="s">
        <v>52</v>
      </c>
      <c r="F127" s="162" t="s">
        <v>53</v>
      </c>
      <c r="G127" s="162" t="s">
        <v>119</v>
      </c>
      <c r="H127" s="162" t="s">
        <v>120</v>
      </c>
      <c r="I127" s="162" t="s">
        <v>121</v>
      </c>
      <c r="J127" s="163" t="s">
        <v>102</v>
      </c>
      <c r="K127" s="164" t="s">
        <v>122</v>
      </c>
      <c r="L127" s="165"/>
      <c r="M127" s="75" t="s">
        <v>0</v>
      </c>
      <c r="N127" s="76" t="s">
        <v>35</v>
      </c>
      <c r="O127" s="76" t="s">
        <v>123</v>
      </c>
      <c r="P127" s="76" t="s">
        <v>124</v>
      </c>
      <c r="Q127" s="76" t="s">
        <v>125</v>
      </c>
      <c r="R127" s="76" t="s">
        <v>126</v>
      </c>
      <c r="S127" s="76" t="s">
        <v>127</v>
      </c>
      <c r="T127" s="77" t="s">
        <v>128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129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P129+P153</f>
        <v>0</v>
      </c>
      <c r="Q128" s="79"/>
      <c r="R128" s="168">
        <f>R129+R153</f>
        <v>1.4074009599999999</v>
      </c>
      <c r="S128" s="79"/>
      <c r="T128" s="169">
        <f>T129+T153</f>
        <v>0.20489705999999999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70</v>
      </c>
      <c r="AU128" s="17" t="s">
        <v>104</v>
      </c>
      <c r="BK128" s="170">
        <f>BK129+BK153</f>
        <v>0</v>
      </c>
    </row>
    <row r="129" spans="1:65" s="12" customFormat="1" ht="25.9" customHeight="1">
      <c r="B129" s="171"/>
      <c r="C129" s="172"/>
      <c r="D129" s="173" t="s">
        <v>70</v>
      </c>
      <c r="E129" s="174" t="s">
        <v>130</v>
      </c>
      <c r="F129" s="174" t="s">
        <v>131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P130+P132+P142+P150</f>
        <v>0</v>
      </c>
      <c r="Q129" s="179"/>
      <c r="R129" s="180">
        <f>R130+R132+R142+R150</f>
        <v>3.5052799999999995E-2</v>
      </c>
      <c r="S129" s="179"/>
      <c r="T129" s="181">
        <f>T130+T132+T142+T150</f>
        <v>0</v>
      </c>
      <c r="AR129" s="182" t="s">
        <v>79</v>
      </c>
      <c r="AT129" s="183" t="s">
        <v>70</v>
      </c>
      <c r="AU129" s="183" t="s">
        <v>71</v>
      </c>
      <c r="AY129" s="182" t="s">
        <v>132</v>
      </c>
      <c r="BK129" s="184">
        <f>BK130+BK132+BK142+BK150</f>
        <v>0</v>
      </c>
    </row>
    <row r="130" spans="1:65" s="12" customFormat="1" ht="22.9" customHeight="1">
      <c r="B130" s="171"/>
      <c r="C130" s="172"/>
      <c r="D130" s="173" t="s">
        <v>70</v>
      </c>
      <c r="E130" s="185" t="s">
        <v>133</v>
      </c>
      <c r="F130" s="185" t="s">
        <v>134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3.3999999999999996E-2</v>
      </c>
      <c r="S130" s="179"/>
      <c r="T130" s="181">
        <f>T131</f>
        <v>0</v>
      </c>
      <c r="AR130" s="182" t="s">
        <v>79</v>
      </c>
      <c r="AT130" s="183" t="s">
        <v>70</v>
      </c>
      <c r="AU130" s="183" t="s">
        <v>79</v>
      </c>
      <c r="AY130" s="182" t="s">
        <v>132</v>
      </c>
      <c r="BK130" s="184">
        <f>BK131</f>
        <v>0</v>
      </c>
    </row>
    <row r="131" spans="1:65" s="2" customFormat="1" ht="24.2" customHeight="1">
      <c r="A131" s="34"/>
      <c r="B131" s="35"/>
      <c r="C131" s="187" t="s">
        <v>79</v>
      </c>
      <c r="D131" s="187" t="s">
        <v>135</v>
      </c>
      <c r="E131" s="188" t="s">
        <v>136</v>
      </c>
      <c r="F131" s="189" t="s">
        <v>137</v>
      </c>
      <c r="G131" s="190" t="s">
        <v>138</v>
      </c>
      <c r="H131" s="191">
        <v>10</v>
      </c>
      <c r="I131" s="192"/>
      <c r="J131" s="193">
        <f>ROUND(I131*H131,2)</f>
        <v>0</v>
      </c>
      <c r="K131" s="194"/>
      <c r="L131" s="39"/>
      <c r="M131" s="195" t="s">
        <v>0</v>
      </c>
      <c r="N131" s="196" t="s">
        <v>36</v>
      </c>
      <c r="O131" s="71"/>
      <c r="P131" s="197">
        <f>O131*H131</f>
        <v>0</v>
      </c>
      <c r="Q131" s="197">
        <v>3.3999999999999998E-3</v>
      </c>
      <c r="R131" s="197">
        <f>Q131*H131</f>
        <v>3.3999999999999996E-2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139</v>
      </c>
      <c r="AT131" s="199" t="s">
        <v>135</v>
      </c>
      <c r="AU131" s="199" t="s">
        <v>81</v>
      </c>
      <c r="AY131" s="17" t="s">
        <v>132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79</v>
      </c>
      <c r="BK131" s="200">
        <f>ROUND(I131*H131,2)</f>
        <v>0</v>
      </c>
      <c r="BL131" s="17" t="s">
        <v>139</v>
      </c>
      <c r="BM131" s="199" t="s">
        <v>140</v>
      </c>
    </row>
    <row r="132" spans="1:65" s="12" customFormat="1" ht="22.9" customHeight="1">
      <c r="B132" s="171"/>
      <c r="C132" s="172"/>
      <c r="D132" s="173" t="s">
        <v>70</v>
      </c>
      <c r="E132" s="185" t="s">
        <v>141</v>
      </c>
      <c r="F132" s="185" t="s">
        <v>142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SUM(P133:P141)</f>
        <v>0</v>
      </c>
      <c r="Q132" s="179"/>
      <c r="R132" s="180">
        <f>SUM(R133:R141)</f>
        <v>1.0528E-3</v>
      </c>
      <c r="S132" s="179"/>
      <c r="T132" s="181">
        <f>SUM(T133:T141)</f>
        <v>0</v>
      </c>
      <c r="AR132" s="182" t="s">
        <v>79</v>
      </c>
      <c r="AT132" s="183" t="s">
        <v>70</v>
      </c>
      <c r="AU132" s="183" t="s">
        <v>79</v>
      </c>
      <c r="AY132" s="182" t="s">
        <v>132</v>
      </c>
      <c r="BK132" s="184">
        <f>SUM(BK133:BK141)</f>
        <v>0</v>
      </c>
    </row>
    <row r="133" spans="1:65" s="2" customFormat="1" ht="24.2" customHeight="1">
      <c r="A133" s="34"/>
      <c r="B133" s="35"/>
      <c r="C133" s="187" t="s">
        <v>81</v>
      </c>
      <c r="D133" s="187" t="s">
        <v>135</v>
      </c>
      <c r="E133" s="188" t="s">
        <v>143</v>
      </c>
      <c r="F133" s="189" t="s">
        <v>144</v>
      </c>
      <c r="G133" s="190" t="s">
        <v>145</v>
      </c>
      <c r="H133" s="191">
        <v>26.32</v>
      </c>
      <c r="I133" s="192"/>
      <c r="J133" s="193">
        <f>ROUND(I133*H133,2)</f>
        <v>0</v>
      </c>
      <c r="K133" s="194"/>
      <c r="L133" s="39"/>
      <c r="M133" s="195" t="s">
        <v>0</v>
      </c>
      <c r="N133" s="196" t="s">
        <v>36</v>
      </c>
      <c r="O133" s="71"/>
      <c r="P133" s="197">
        <f>O133*H133</f>
        <v>0</v>
      </c>
      <c r="Q133" s="197">
        <v>4.0000000000000003E-5</v>
      </c>
      <c r="R133" s="197">
        <f>Q133*H133</f>
        <v>1.0528E-3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139</v>
      </c>
      <c r="AT133" s="199" t="s">
        <v>135</v>
      </c>
      <c r="AU133" s="199" t="s">
        <v>81</v>
      </c>
      <c r="AY133" s="17" t="s">
        <v>132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139</v>
      </c>
      <c r="BM133" s="199" t="s">
        <v>146</v>
      </c>
    </row>
    <row r="134" spans="1:65" s="13" customFormat="1" ht="22.5">
      <c r="B134" s="201"/>
      <c r="C134" s="202"/>
      <c r="D134" s="203" t="s">
        <v>147</v>
      </c>
      <c r="E134" s="204" t="s">
        <v>0</v>
      </c>
      <c r="F134" s="205" t="s">
        <v>148</v>
      </c>
      <c r="G134" s="202"/>
      <c r="H134" s="204" t="s">
        <v>0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147</v>
      </c>
      <c r="AU134" s="211" t="s">
        <v>81</v>
      </c>
      <c r="AV134" s="13" t="s">
        <v>79</v>
      </c>
      <c r="AW134" s="13" t="s">
        <v>29</v>
      </c>
      <c r="AX134" s="13" t="s">
        <v>71</v>
      </c>
      <c r="AY134" s="211" t="s">
        <v>132</v>
      </c>
    </row>
    <row r="135" spans="1:65" s="13" customFormat="1" ht="11.25">
      <c r="B135" s="201"/>
      <c r="C135" s="202"/>
      <c r="D135" s="203" t="s">
        <v>147</v>
      </c>
      <c r="E135" s="204" t="s">
        <v>0</v>
      </c>
      <c r="F135" s="205" t="s">
        <v>149</v>
      </c>
      <c r="G135" s="202"/>
      <c r="H135" s="204" t="s">
        <v>0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147</v>
      </c>
      <c r="AU135" s="211" t="s">
        <v>81</v>
      </c>
      <c r="AV135" s="13" t="s">
        <v>79</v>
      </c>
      <c r="AW135" s="13" t="s">
        <v>29</v>
      </c>
      <c r="AX135" s="13" t="s">
        <v>71</v>
      </c>
      <c r="AY135" s="211" t="s">
        <v>132</v>
      </c>
    </row>
    <row r="136" spans="1:65" s="14" customFormat="1" ht="11.25">
      <c r="B136" s="212"/>
      <c r="C136" s="213"/>
      <c r="D136" s="203" t="s">
        <v>147</v>
      </c>
      <c r="E136" s="214" t="s">
        <v>0</v>
      </c>
      <c r="F136" s="215" t="s">
        <v>150</v>
      </c>
      <c r="G136" s="213"/>
      <c r="H136" s="216">
        <v>1.9799999999999998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147</v>
      </c>
      <c r="AU136" s="222" t="s">
        <v>81</v>
      </c>
      <c r="AV136" s="14" t="s">
        <v>81</v>
      </c>
      <c r="AW136" s="14" t="s">
        <v>29</v>
      </c>
      <c r="AX136" s="14" t="s">
        <v>71</v>
      </c>
      <c r="AY136" s="222" t="s">
        <v>132</v>
      </c>
    </row>
    <row r="137" spans="1:65" s="13" customFormat="1" ht="11.25">
      <c r="B137" s="201"/>
      <c r="C137" s="202"/>
      <c r="D137" s="203" t="s">
        <v>147</v>
      </c>
      <c r="E137" s="204" t="s">
        <v>0</v>
      </c>
      <c r="F137" s="205" t="s">
        <v>151</v>
      </c>
      <c r="G137" s="202"/>
      <c r="H137" s="204" t="s">
        <v>0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147</v>
      </c>
      <c r="AU137" s="211" t="s">
        <v>81</v>
      </c>
      <c r="AV137" s="13" t="s">
        <v>79</v>
      </c>
      <c r="AW137" s="13" t="s">
        <v>29</v>
      </c>
      <c r="AX137" s="13" t="s">
        <v>71</v>
      </c>
      <c r="AY137" s="211" t="s">
        <v>132</v>
      </c>
    </row>
    <row r="138" spans="1:65" s="14" customFormat="1" ht="11.25">
      <c r="B138" s="212"/>
      <c r="C138" s="213"/>
      <c r="D138" s="203" t="s">
        <v>147</v>
      </c>
      <c r="E138" s="214" t="s">
        <v>0</v>
      </c>
      <c r="F138" s="215" t="s">
        <v>152</v>
      </c>
      <c r="G138" s="213"/>
      <c r="H138" s="216">
        <v>4.18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147</v>
      </c>
      <c r="AU138" s="222" t="s">
        <v>81</v>
      </c>
      <c r="AV138" s="14" t="s">
        <v>81</v>
      </c>
      <c r="AW138" s="14" t="s">
        <v>29</v>
      </c>
      <c r="AX138" s="14" t="s">
        <v>71</v>
      </c>
      <c r="AY138" s="222" t="s">
        <v>132</v>
      </c>
    </row>
    <row r="139" spans="1:65" s="13" customFormat="1" ht="11.25">
      <c r="B139" s="201"/>
      <c r="C139" s="202"/>
      <c r="D139" s="203" t="s">
        <v>147</v>
      </c>
      <c r="E139" s="204" t="s">
        <v>0</v>
      </c>
      <c r="F139" s="205" t="s">
        <v>153</v>
      </c>
      <c r="G139" s="202"/>
      <c r="H139" s="204" t="s">
        <v>0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147</v>
      </c>
      <c r="AU139" s="211" t="s">
        <v>81</v>
      </c>
      <c r="AV139" s="13" t="s">
        <v>79</v>
      </c>
      <c r="AW139" s="13" t="s">
        <v>29</v>
      </c>
      <c r="AX139" s="13" t="s">
        <v>71</v>
      </c>
      <c r="AY139" s="211" t="s">
        <v>132</v>
      </c>
    </row>
    <row r="140" spans="1:65" s="14" customFormat="1" ht="11.25">
      <c r="B140" s="212"/>
      <c r="C140" s="213"/>
      <c r="D140" s="203" t="s">
        <v>147</v>
      </c>
      <c r="E140" s="214" t="s">
        <v>0</v>
      </c>
      <c r="F140" s="215" t="s">
        <v>154</v>
      </c>
      <c r="G140" s="213"/>
      <c r="H140" s="216">
        <v>20.16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147</v>
      </c>
      <c r="AU140" s="222" t="s">
        <v>81</v>
      </c>
      <c r="AV140" s="14" t="s">
        <v>81</v>
      </c>
      <c r="AW140" s="14" t="s">
        <v>29</v>
      </c>
      <c r="AX140" s="14" t="s">
        <v>71</v>
      </c>
      <c r="AY140" s="222" t="s">
        <v>132</v>
      </c>
    </row>
    <row r="141" spans="1:65" s="15" customFormat="1" ht="11.25">
      <c r="B141" s="223"/>
      <c r="C141" s="224"/>
      <c r="D141" s="203" t="s">
        <v>147</v>
      </c>
      <c r="E141" s="225" t="s">
        <v>0</v>
      </c>
      <c r="F141" s="226" t="s">
        <v>155</v>
      </c>
      <c r="G141" s="224"/>
      <c r="H141" s="227">
        <v>26.32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147</v>
      </c>
      <c r="AU141" s="233" t="s">
        <v>81</v>
      </c>
      <c r="AV141" s="15" t="s">
        <v>139</v>
      </c>
      <c r="AW141" s="15" t="s">
        <v>29</v>
      </c>
      <c r="AX141" s="15" t="s">
        <v>79</v>
      </c>
      <c r="AY141" s="233" t="s">
        <v>132</v>
      </c>
    </row>
    <row r="142" spans="1:65" s="12" customFormat="1" ht="22.9" customHeight="1">
      <c r="B142" s="171"/>
      <c r="C142" s="172"/>
      <c r="D142" s="173" t="s">
        <v>70</v>
      </c>
      <c r="E142" s="185" t="s">
        <v>156</v>
      </c>
      <c r="F142" s="185" t="s">
        <v>157</v>
      </c>
      <c r="G142" s="172"/>
      <c r="H142" s="172"/>
      <c r="I142" s="175"/>
      <c r="J142" s="186">
        <f>BK142</f>
        <v>0</v>
      </c>
      <c r="K142" s="172"/>
      <c r="L142" s="177"/>
      <c r="M142" s="178"/>
      <c r="N142" s="179"/>
      <c r="O142" s="179"/>
      <c r="P142" s="180">
        <f>SUM(P143:P149)</f>
        <v>0</v>
      </c>
      <c r="Q142" s="179"/>
      <c r="R142" s="180">
        <f>SUM(R143:R149)</f>
        <v>0</v>
      </c>
      <c r="S142" s="179"/>
      <c r="T142" s="181">
        <f>SUM(T143:T149)</f>
        <v>0</v>
      </c>
      <c r="AR142" s="182" t="s">
        <v>79</v>
      </c>
      <c r="AT142" s="183" t="s">
        <v>70</v>
      </c>
      <c r="AU142" s="183" t="s">
        <v>79</v>
      </c>
      <c r="AY142" s="182" t="s">
        <v>132</v>
      </c>
      <c r="BK142" s="184">
        <f>SUM(BK143:BK149)</f>
        <v>0</v>
      </c>
    </row>
    <row r="143" spans="1:65" s="2" customFormat="1" ht="24.2" customHeight="1">
      <c r="A143" s="34"/>
      <c r="B143" s="35"/>
      <c r="C143" s="187" t="s">
        <v>158</v>
      </c>
      <c r="D143" s="187" t="s">
        <v>135</v>
      </c>
      <c r="E143" s="188" t="s">
        <v>159</v>
      </c>
      <c r="F143" s="189" t="s">
        <v>160</v>
      </c>
      <c r="G143" s="190" t="s">
        <v>161</v>
      </c>
      <c r="H143" s="191">
        <v>0.20499999999999999</v>
      </c>
      <c r="I143" s="192"/>
      <c r="J143" s="193">
        <f>ROUND(I143*H143,2)</f>
        <v>0</v>
      </c>
      <c r="K143" s="194"/>
      <c r="L143" s="39"/>
      <c r="M143" s="195" t="s">
        <v>0</v>
      </c>
      <c r="N143" s="196" t="s">
        <v>36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139</v>
      </c>
      <c r="AT143" s="199" t="s">
        <v>135</v>
      </c>
      <c r="AU143" s="199" t="s">
        <v>81</v>
      </c>
      <c r="AY143" s="17" t="s">
        <v>132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79</v>
      </c>
      <c r="BK143" s="200">
        <f>ROUND(I143*H143,2)</f>
        <v>0</v>
      </c>
      <c r="BL143" s="17" t="s">
        <v>139</v>
      </c>
      <c r="BM143" s="199" t="s">
        <v>162</v>
      </c>
    </row>
    <row r="144" spans="1:65" s="2" customFormat="1" ht="33" customHeight="1">
      <c r="A144" s="34"/>
      <c r="B144" s="35"/>
      <c r="C144" s="187" t="s">
        <v>139</v>
      </c>
      <c r="D144" s="187" t="s">
        <v>135</v>
      </c>
      <c r="E144" s="188" t="s">
        <v>163</v>
      </c>
      <c r="F144" s="189" t="s">
        <v>164</v>
      </c>
      <c r="G144" s="190" t="s">
        <v>161</v>
      </c>
      <c r="H144" s="191">
        <v>0.41</v>
      </c>
      <c r="I144" s="192"/>
      <c r="J144" s="193">
        <f>ROUND(I144*H144,2)</f>
        <v>0</v>
      </c>
      <c r="K144" s="194"/>
      <c r="L144" s="39"/>
      <c r="M144" s="195" t="s">
        <v>0</v>
      </c>
      <c r="N144" s="196" t="s">
        <v>36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139</v>
      </c>
      <c r="AT144" s="199" t="s">
        <v>135</v>
      </c>
      <c r="AU144" s="199" t="s">
        <v>81</v>
      </c>
      <c r="AY144" s="17" t="s">
        <v>132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79</v>
      </c>
      <c r="BK144" s="200">
        <f>ROUND(I144*H144,2)</f>
        <v>0</v>
      </c>
      <c r="BL144" s="17" t="s">
        <v>139</v>
      </c>
      <c r="BM144" s="199" t="s">
        <v>165</v>
      </c>
    </row>
    <row r="145" spans="1:65" s="14" customFormat="1" ht="11.25">
      <c r="B145" s="212"/>
      <c r="C145" s="213"/>
      <c r="D145" s="203" t="s">
        <v>147</v>
      </c>
      <c r="E145" s="213"/>
      <c r="F145" s="215" t="s">
        <v>166</v>
      </c>
      <c r="G145" s="213"/>
      <c r="H145" s="216">
        <v>0.41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147</v>
      </c>
      <c r="AU145" s="222" t="s">
        <v>81</v>
      </c>
      <c r="AV145" s="14" t="s">
        <v>81</v>
      </c>
      <c r="AW145" s="14" t="s">
        <v>3</v>
      </c>
      <c r="AX145" s="14" t="s">
        <v>79</v>
      </c>
      <c r="AY145" s="222" t="s">
        <v>132</v>
      </c>
    </row>
    <row r="146" spans="1:65" s="2" customFormat="1" ht="24.2" customHeight="1">
      <c r="A146" s="34"/>
      <c r="B146" s="35"/>
      <c r="C146" s="187" t="s">
        <v>167</v>
      </c>
      <c r="D146" s="187" t="s">
        <v>135</v>
      </c>
      <c r="E146" s="188" t="s">
        <v>168</v>
      </c>
      <c r="F146" s="189" t="s">
        <v>169</v>
      </c>
      <c r="G146" s="190" t="s">
        <v>161</v>
      </c>
      <c r="H146" s="191">
        <v>0.20499999999999999</v>
      </c>
      <c r="I146" s="192"/>
      <c r="J146" s="193">
        <f>ROUND(I146*H146,2)</f>
        <v>0</v>
      </c>
      <c r="K146" s="194"/>
      <c r="L146" s="39"/>
      <c r="M146" s="195" t="s">
        <v>0</v>
      </c>
      <c r="N146" s="196" t="s">
        <v>36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139</v>
      </c>
      <c r="AT146" s="199" t="s">
        <v>135</v>
      </c>
      <c r="AU146" s="199" t="s">
        <v>81</v>
      </c>
      <c r="AY146" s="17" t="s">
        <v>132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79</v>
      </c>
      <c r="BK146" s="200">
        <f>ROUND(I146*H146,2)</f>
        <v>0</v>
      </c>
      <c r="BL146" s="17" t="s">
        <v>139</v>
      </c>
      <c r="BM146" s="199" t="s">
        <v>170</v>
      </c>
    </row>
    <row r="147" spans="1:65" s="2" customFormat="1" ht="24.2" customHeight="1">
      <c r="A147" s="34"/>
      <c r="B147" s="35"/>
      <c r="C147" s="187" t="s">
        <v>133</v>
      </c>
      <c r="D147" s="187" t="s">
        <v>135</v>
      </c>
      <c r="E147" s="188" t="s">
        <v>171</v>
      </c>
      <c r="F147" s="189" t="s">
        <v>172</v>
      </c>
      <c r="G147" s="190" t="s">
        <v>161</v>
      </c>
      <c r="H147" s="191">
        <v>3.895</v>
      </c>
      <c r="I147" s="192"/>
      <c r="J147" s="193">
        <f>ROUND(I147*H147,2)</f>
        <v>0</v>
      </c>
      <c r="K147" s="194"/>
      <c r="L147" s="39"/>
      <c r="M147" s="195" t="s">
        <v>0</v>
      </c>
      <c r="N147" s="196" t="s">
        <v>36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139</v>
      </c>
      <c r="AT147" s="199" t="s">
        <v>135</v>
      </c>
      <c r="AU147" s="199" t="s">
        <v>81</v>
      </c>
      <c r="AY147" s="17" t="s">
        <v>132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79</v>
      </c>
      <c r="BK147" s="200">
        <f>ROUND(I147*H147,2)</f>
        <v>0</v>
      </c>
      <c r="BL147" s="17" t="s">
        <v>139</v>
      </c>
      <c r="BM147" s="199" t="s">
        <v>173</v>
      </c>
    </row>
    <row r="148" spans="1:65" s="14" customFormat="1" ht="11.25">
      <c r="B148" s="212"/>
      <c r="C148" s="213"/>
      <c r="D148" s="203" t="s">
        <v>147</v>
      </c>
      <c r="E148" s="213"/>
      <c r="F148" s="215" t="s">
        <v>174</v>
      </c>
      <c r="G148" s="213"/>
      <c r="H148" s="216">
        <v>3.895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147</v>
      </c>
      <c r="AU148" s="222" t="s">
        <v>81</v>
      </c>
      <c r="AV148" s="14" t="s">
        <v>81</v>
      </c>
      <c r="AW148" s="14" t="s">
        <v>3</v>
      </c>
      <c r="AX148" s="14" t="s">
        <v>79</v>
      </c>
      <c r="AY148" s="222" t="s">
        <v>132</v>
      </c>
    </row>
    <row r="149" spans="1:65" s="2" customFormat="1" ht="33" customHeight="1">
      <c r="A149" s="34"/>
      <c r="B149" s="35"/>
      <c r="C149" s="187" t="s">
        <v>175</v>
      </c>
      <c r="D149" s="187" t="s">
        <v>135</v>
      </c>
      <c r="E149" s="188" t="s">
        <v>176</v>
      </c>
      <c r="F149" s="189" t="s">
        <v>177</v>
      </c>
      <c r="G149" s="190" t="s">
        <v>161</v>
      </c>
      <c r="H149" s="191">
        <v>0.20499999999999999</v>
      </c>
      <c r="I149" s="192"/>
      <c r="J149" s="193">
        <f>ROUND(I149*H149,2)</f>
        <v>0</v>
      </c>
      <c r="K149" s="194"/>
      <c r="L149" s="39"/>
      <c r="M149" s="195" t="s">
        <v>0</v>
      </c>
      <c r="N149" s="196" t="s">
        <v>36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139</v>
      </c>
      <c r="AT149" s="199" t="s">
        <v>135</v>
      </c>
      <c r="AU149" s="199" t="s">
        <v>81</v>
      </c>
      <c r="AY149" s="17" t="s">
        <v>132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79</v>
      </c>
      <c r="BK149" s="200">
        <f>ROUND(I149*H149,2)</f>
        <v>0</v>
      </c>
      <c r="BL149" s="17" t="s">
        <v>139</v>
      </c>
      <c r="BM149" s="199" t="s">
        <v>178</v>
      </c>
    </row>
    <row r="150" spans="1:65" s="12" customFormat="1" ht="22.9" customHeight="1">
      <c r="B150" s="171"/>
      <c r="C150" s="172"/>
      <c r="D150" s="173" t="s">
        <v>70</v>
      </c>
      <c r="E150" s="185" t="s">
        <v>179</v>
      </c>
      <c r="F150" s="185" t="s">
        <v>180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SUM(P151:P152)</f>
        <v>0</v>
      </c>
      <c r="Q150" s="179"/>
      <c r="R150" s="180">
        <f>SUM(R151:R152)</f>
        <v>0</v>
      </c>
      <c r="S150" s="179"/>
      <c r="T150" s="181">
        <f>SUM(T151:T152)</f>
        <v>0</v>
      </c>
      <c r="AR150" s="182" t="s">
        <v>79</v>
      </c>
      <c r="AT150" s="183" t="s">
        <v>70</v>
      </c>
      <c r="AU150" s="183" t="s">
        <v>79</v>
      </c>
      <c r="AY150" s="182" t="s">
        <v>132</v>
      </c>
      <c r="BK150" s="184">
        <f>SUM(BK151:BK152)</f>
        <v>0</v>
      </c>
    </row>
    <row r="151" spans="1:65" s="2" customFormat="1" ht="16.5" customHeight="1">
      <c r="A151" s="34"/>
      <c r="B151" s="35"/>
      <c r="C151" s="187" t="s">
        <v>181</v>
      </c>
      <c r="D151" s="187" t="s">
        <v>135</v>
      </c>
      <c r="E151" s="188" t="s">
        <v>182</v>
      </c>
      <c r="F151" s="189" t="s">
        <v>183</v>
      </c>
      <c r="G151" s="190" t="s">
        <v>161</v>
      </c>
      <c r="H151" s="191">
        <v>3.5000000000000003E-2</v>
      </c>
      <c r="I151" s="192"/>
      <c r="J151" s="193">
        <f>ROUND(I151*H151,2)</f>
        <v>0</v>
      </c>
      <c r="K151" s="194"/>
      <c r="L151" s="39"/>
      <c r="M151" s="195" t="s">
        <v>0</v>
      </c>
      <c r="N151" s="196" t="s">
        <v>36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139</v>
      </c>
      <c r="AT151" s="199" t="s">
        <v>135</v>
      </c>
      <c r="AU151" s="199" t="s">
        <v>81</v>
      </c>
      <c r="AY151" s="17" t="s">
        <v>132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79</v>
      </c>
      <c r="BK151" s="200">
        <f>ROUND(I151*H151,2)</f>
        <v>0</v>
      </c>
      <c r="BL151" s="17" t="s">
        <v>139</v>
      </c>
      <c r="BM151" s="199" t="s">
        <v>184</v>
      </c>
    </row>
    <row r="152" spans="1:65" s="2" customFormat="1" ht="24.2" customHeight="1">
      <c r="A152" s="34"/>
      <c r="B152" s="35"/>
      <c r="C152" s="187" t="s">
        <v>141</v>
      </c>
      <c r="D152" s="187" t="s">
        <v>135</v>
      </c>
      <c r="E152" s="188" t="s">
        <v>185</v>
      </c>
      <c r="F152" s="189" t="s">
        <v>186</v>
      </c>
      <c r="G152" s="190" t="s">
        <v>161</v>
      </c>
      <c r="H152" s="191">
        <v>3.5000000000000003E-2</v>
      </c>
      <c r="I152" s="192"/>
      <c r="J152" s="193">
        <f>ROUND(I152*H152,2)</f>
        <v>0</v>
      </c>
      <c r="K152" s="194"/>
      <c r="L152" s="39"/>
      <c r="M152" s="195" t="s">
        <v>0</v>
      </c>
      <c r="N152" s="196" t="s">
        <v>36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139</v>
      </c>
      <c r="AT152" s="199" t="s">
        <v>135</v>
      </c>
      <c r="AU152" s="199" t="s">
        <v>81</v>
      </c>
      <c r="AY152" s="17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79</v>
      </c>
      <c r="BK152" s="200">
        <f>ROUND(I152*H152,2)</f>
        <v>0</v>
      </c>
      <c r="BL152" s="17" t="s">
        <v>139</v>
      </c>
      <c r="BM152" s="199" t="s">
        <v>187</v>
      </c>
    </row>
    <row r="153" spans="1:65" s="12" customFormat="1" ht="25.9" customHeight="1">
      <c r="B153" s="171"/>
      <c r="C153" s="172"/>
      <c r="D153" s="173" t="s">
        <v>70</v>
      </c>
      <c r="E153" s="174" t="s">
        <v>188</v>
      </c>
      <c r="F153" s="174" t="s">
        <v>189</v>
      </c>
      <c r="G153" s="172"/>
      <c r="H153" s="172"/>
      <c r="I153" s="175"/>
      <c r="J153" s="176">
        <f>BK153</f>
        <v>0</v>
      </c>
      <c r="K153" s="172"/>
      <c r="L153" s="177"/>
      <c r="M153" s="178"/>
      <c r="N153" s="179"/>
      <c r="O153" s="179"/>
      <c r="P153" s="180">
        <f>P154+P180+P186+P204+P220+P254</f>
        <v>0</v>
      </c>
      <c r="Q153" s="179"/>
      <c r="R153" s="180">
        <f>R154+R180+R186+R204+R220+R254</f>
        <v>1.37234816</v>
      </c>
      <c r="S153" s="179"/>
      <c r="T153" s="181">
        <f>T154+T180+T186+T204+T220+T254</f>
        <v>0.20489705999999999</v>
      </c>
      <c r="AR153" s="182" t="s">
        <v>81</v>
      </c>
      <c r="AT153" s="183" t="s">
        <v>70</v>
      </c>
      <c r="AU153" s="183" t="s">
        <v>71</v>
      </c>
      <c r="AY153" s="182" t="s">
        <v>132</v>
      </c>
      <c r="BK153" s="184">
        <f>BK154+BK180+BK186+BK204+BK220+BK254</f>
        <v>0</v>
      </c>
    </row>
    <row r="154" spans="1:65" s="12" customFormat="1" ht="22.9" customHeight="1">
      <c r="B154" s="171"/>
      <c r="C154" s="172"/>
      <c r="D154" s="173" t="s">
        <v>70</v>
      </c>
      <c r="E154" s="185" t="s">
        <v>190</v>
      </c>
      <c r="F154" s="185" t="s">
        <v>191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SUM(P155:P179)</f>
        <v>0</v>
      </c>
      <c r="Q154" s="179"/>
      <c r="R154" s="180">
        <f>SUM(R155:R179)</f>
        <v>1.711E-2</v>
      </c>
      <c r="S154" s="179"/>
      <c r="T154" s="181">
        <f>SUM(T155:T179)</f>
        <v>3.2799999999999999E-3</v>
      </c>
      <c r="AR154" s="182" t="s">
        <v>81</v>
      </c>
      <c r="AT154" s="183" t="s">
        <v>70</v>
      </c>
      <c r="AU154" s="183" t="s">
        <v>79</v>
      </c>
      <c r="AY154" s="182" t="s">
        <v>132</v>
      </c>
      <c r="BK154" s="184">
        <f>SUM(BK155:BK179)</f>
        <v>0</v>
      </c>
    </row>
    <row r="155" spans="1:65" s="2" customFormat="1" ht="16.5" customHeight="1">
      <c r="A155" s="34"/>
      <c r="B155" s="35"/>
      <c r="C155" s="187" t="s">
        <v>192</v>
      </c>
      <c r="D155" s="187" t="s">
        <v>135</v>
      </c>
      <c r="E155" s="188" t="s">
        <v>193</v>
      </c>
      <c r="F155" s="189" t="s">
        <v>194</v>
      </c>
      <c r="G155" s="190" t="s">
        <v>195</v>
      </c>
      <c r="H155" s="191">
        <v>1</v>
      </c>
      <c r="I155" s="192"/>
      <c r="J155" s="193">
        <f>ROUND(I155*H155,2)</f>
        <v>0</v>
      </c>
      <c r="K155" s="194"/>
      <c r="L155" s="39"/>
      <c r="M155" s="195" t="s">
        <v>0</v>
      </c>
      <c r="N155" s="196" t="s">
        <v>36</v>
      </c>
      <c r="O155" s="71"/>
      <c r="P155" s="197">
        <f>O155*H155</f>
        <v>0</v>
      </c>
      <c r="Q155" s="197">
        <v>2.1199999999999999E-3</v>
      </c>
      <c r="R155" s="197">
        <f>Q155*H155</f>
        <v>2.1199999999999999E-3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196</v>
      </c>
      <c r="AT155" s="199" t="s">
        <v>135</v>
      </c>
      <c r="AU155" s="199" t="s">
        <v>81</v>
      </c>
      <c r="AY155" s="17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79</v>
      </c>
      <c r="BK155" s="200">
        <f>ROUND(I155*H155,2)</f>
        <v>0</v>
      </c>
      <c r="BL155" s="17" t="s">
        <v>196</v>
      </c>
      <c r="BM155" s="199" t="s">
        <v>197</v>
      </c>
    </row>
    <row r="156" spans="1:65" s="2" customFormat="1" ht="16.5" customHeight="1">
      <c r="A156" s="34"/>
      <c r="B156" s="35"/>
      <c r="C156" s="234" t="s">
        <v>198</v>
      </c>
      <c r="D156" s="234" t="s">
        <v>199</v>
      </c>
      <c r="E156" s="235" t="s">
        <v>200</v>
      </c>
      <c r="F156" s="236" t="s">
        <v>201</v>
      </c>
      <c r="G156" s="237" t="s">
        <v>138</v>
      </c>
      <c r="H156" s="238">
        <v>1</v>
      </c>
      <c r="I156" s="239"/>
      <c r="J156" s="240">
        <f>ROUND(I156*H156,2)</f>
        <v>0</v>
      </c>
      <c r="K156" s="241"/>
      <c r="L156" s="242"/>
      <c r="M156" s="243" t="s">
        <v>0</v>
      </c>
      <c r="N156" s="244" t="s">
        <v>36</v>
      </c>
      <c r="O156" s="71"/>
      <c r="P156" s="197">
        <f>O156*H156</f>
        <v>0</v>
      </c>
      <c r="Q156" s="197">
        <v>8.0000000000000002E-3</v>
      </c>
      <c r="R156" s="197">
        <f>Q156*H156</f>
        <v>8.0000000000000002E-3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202</v>
      </c>
      <c r="AT156" s="199" t="s">
        <v>199</v>
      </c>
      <c r="AU156" s="199" t="s">
        <v>81</v>
      </c>
      <c r="AY156" s="17" t="s">
        <v>132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79</v>
      </c>
      <c r="BK156" s="200">
        <f>ROUND(I156*H156,2)</f>
        <v>0</v>
      </c>
      <c r="BL156" s="17" t="s">
        <v>196</v>
      </c>
      <c r="BM156" s="199" t="s">
        <v>203</v>
      </c>
    </row>
    <row r="157" spans="1:65" s="2" customFormat="1" ht="21.75" customHeight="1">
      <c r="A157" s="34"/>
      <c r="B157" s="35"/>
      <c r="C157" s="187" t="s">
        <v>7</v>
      </c>
      <c r="D157" s="187" t="s">
        <v>135</v>
      </c>
      <c r="E157" s="188" t="s">
        <v>204</v>
      </c>
      <c r="F157" s="189" t="s">
        <v>205</v>
      </c>
      <c r="G157" s="190" t="s">
        <v>195</v>
      </c>
      <c r="H157" s="191">
        <v>1</v>
      </c>
      <c r="I157" s="192"/>
      <c r="J157" s="193">
        <f>ROUND(I157*H157,2)</f>
        <v>0</v>
      </c>
      <c r="K157" s="194"/>
      <c r="L157" s="39"/>
      <c r="M157" s="195" t="s">
        <v>0</v>
      </c>
      <c r="N157" s="196" t="s">
        <v>36</v>
      </c>
      <c r="O157" s="71"/>
      <c r="P157" s="197">
        <f>O157*H157</f>
        <v>0</v>
      </c>
      <c r="Q157" s="197">
        <v>9.0000000000000006E-5</v>
      </c>
      <c r="R157" s="197">
        <f>Q157*H157</f>
        <v>9.0000000000000006E-5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196</v>
      </c>
      <c r="AT157" s="199" t="s">
        <v>135</v>
      </c>
      <c r="AU157" s="199" t="s">
        <v>81</v>
      </c>
      <c r="AY157" s="17" t="s">
        <v>132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79</v>
      </c>
      <c r="BK157" s="200">
        <f>ROUND(I157*H157,2)</f>
        <v>0</v>
      </c>
      <c r="BL157" s="17" t="s">
        <v>196</v>
      </c>
      <c r="BM157" s="199" t="s">
        <v>206</v>
      </c>
    </row>
    <row r="158" spans="1:65" s="2" customFormat="1" ht="16.5" customHeight="1">
      <c r="A158" s="34"/>
      <c r="B158" s="35"/>
      <c r="C158" s="234" t="s">
        <v>207</v>
      </c>
      <c r="D158" s="234" t="s">
        <v>199</v>
      </c>
      <c r="E158" s="235" t="s">
        <v>208</v>
      </c>
      <c r="F158" s="236" t="s">
        <v>209</v>
      </c>
      <c r="G158" s="237" t="s">
        <v>138</v>
      </c>
      <c r="H158" s="238">
        <v>1</v>
      </c>
      <c r="I158" s="239"/>
      <c r="J158" s="240">
        <f>ROUND(I158*H158,2)</f>
        <v>0</v>
      </c>
      <c r="K158" s="241"/>
      <c r="L158" s="242"/>
      <c r="M158" s="243" t="s">
        <v>0</v>
      </c>
      <c r="N158" s="244" t="s">
        <v>36</v>
      </c>
      <c r="O158" s="71"/>
      <c r="P158" s="197">
        <f>O158*H158</f>
        <v>0</v>
      </c>
      <c r="Q158" s="197">
        <v>1.4999999999999999E-4</v>
      </c>
      <c r="R158" s="197">
        <f>Q158*H158</f>
        <v>1.4999999999999999E-4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202</v>
      </c>
      <c r="AT158" s="199" t="s">
        <v>199</v>
      </c>
      <c r="AU158" s="199" t="s">
        <v>81</v>
      </c>
      <c r="AY158" s="17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79</v>
      </c>
      <c r="BK158" s="200">
        <f>ROUND(I158*H158,2)</f>
        <v>0</v>
      </c>
      <c r="BL158" s="17" t="s">
        <v>196</v>
      </c>
      <c r="BM158" s="199" t="s">
        <v>210</v>
      </c>
    </row>
    <row r="159" spans="1:65" s="2" customFormat="1" ht="16.5" customHeight="1">
      <c r="A159" s="34"/>
      <c r="B159" s="35"/>
      <c r="C159" s="187" t="s">
        <v>211</v>
      </c>
      <c r="D159" s="187" t="s">
        <v>135</v>
      </c>
      <c r="E159" s="188" t="s">
        <v>212</v>
      </c>
      <c r="F159" s="189" t="s">
        <v>213</v>
      </c>
      <c r="G159" s="190" t="s">
        <v>195</v>
      </c>
      <c r="H159" s="191">
        <v>1</v>
      </c>
      <c r="I159" s="192"/>
      <c r="J159" s="193">
        <f>ROUND(I159*H159,2)</f>
        <v>0</v>
      </c>
      <c r="K159" s="194"/>
      <c r="L159" s="39"/>
      <c r="M159" s="195" t="s">
        <v>0</v>
      </c>
      <c r="N159" s="196" t="s">
        <v>36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1.56E-3</v>
      </c>
      <c r="T159" s="198">
        <f>S159*H159</f>
        <v>1.56E-3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196</v>
      </c>
      <c r="AT159" s="199" t="s">
        <v>135</v>
      </c>
      <c r="AU159" s="199" t="s">
        <v>81</v>
      </c>
      <c r="AY159" s="17" t="s">
        <v>132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79</v>
      </c>
      <c r="BK159" s="200">
        <f>ROUND(I159*H159,2)</f>
        <v>0</v>
      </c>
      <c r="BL159" s="17" t="s">
        <v>196</v>
      </c>
      <c r="BM159" s="199" t="s">
        <v>214</v>
      </c>
    </row>
    <row r="160" spans="1:65" s="13" customFormat="1" ht="11.25">
      <c r="B160" s="201"/>
      <c r="C160" s="202"/>
      <c r="D160" s="203" t="s">
        <v>147</v>
      </c>
      <c r="E160" s="204" t="s">
        <v>0</v>
      </c>
      <c r="F160" s="205" t="s">
        <v>215</v>
      </c>
      <c r="G160" s="202"/>
      <c r="H160" s="204" t="s">
        <v>0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147</v>
      </c>
      <c r="AU160" s="211" t="s">
        <v>81</v>
      </c>
      <c r="AV160" s="13" t="s">
        <v>79</v>
      </c>
      <c r="AW160" s="13" t="s">
        <v>29</v>
      </c>
      <c r="AX160" s="13" t="s">
        <v>71</v>
      </c>
      <c r="AY160" s="211" t="s">
        <v>132</v>
      </c>
    </row>
    <row r="161" spans="1:65" s="14" customFormat="1" ht="11.25">
      <c r="B161" s="212"/>
      <c r="C161" s="213"/>
      <c r="D161" s="203" t="s">
        <v>147</v>
      </c>
      <c r="E161" s="214" t="s">
        <v>0</v>
      </c>
      <c r="F161" s="215" t="s">
        <v>79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147</v>
      </c>
      <c r="AU161" s="222" t="s">
        <v>81</v>
      </c>
      <c r="AV161" s="14" t="s">
        <v>81</v>
      </c>
      <c r="AW161" s="14" t="s">
        <v>29</v>
      </c>
      <c r="AX161" s="14" t="s">
        <v>79</v>
      </c>
      <c r="AY161" s="222" t="s">
        <v>132</v>
      </c>
    </row>
    <row r="162" spans="1:65" s="2" customFormat="1" ht="16.5" customHeight="1">
      <c r="A162" s="34"/>
      <c r="B162" s="35"/>
      <c r="C162" s="187" t="s">
        <v>216</v>
      </c>
      <c r="D162" s="187" t="s">
        <v>135</v>
      </c>
      <c r="E162" s="188" t="s">
        <v>217</v>
      </c>
      <c r="F162" s="189" t="s">
        <v>218</v>
      </c>
      <c r="G162" s="190" t="s">
        <v>195</v>
      </c>
      <c r="H162" s="191">
        <v>2</v>
      </c>
      <c r="I162" s="192"/>
      <c r="J162" s="193">
        <f>ROUND(I162*H162,2)</f>
        <v>0</v>
      </c>
      <c r="K162" s="194"/>
      <c r="L162" s="39"/>
      <c r="M162" s="195" t="s">
        <v>0</v>
      </c>
      <c r="N162" s="196" t="s">
        <v>36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8.5999999999999998E-4</v>
      </c>
      <c r="T162" s="198">
        <f>S162*H162</f>
        <v>1.72E-3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196</v>
      </c>
      <c r="AT162" s="199" t="s">
        <v>135</v>
      </c>
      <c r="AU162" s="199" t="s">
        <v>81</v>
      </c>
      <c r="AY162" s="17" t="s">
        <v>132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79</v>
      </c>
      <c r="BK162" s="200">
        <f>ROUND(I162*H162,2)</f>
        <v>0</v>
      </c>
      <c r="BL162" s="17" t="s">
        <v>196</v>
      </c>
      <c r="BM162" s="199" t="s">
        <v>219</v>
      </c>
    </row>
    <row r="163" spans="1:65" s="13" customFormat="1" ht="11.25">
      <c r="B163" s="201"/>
      <c r="C163" s="202"/>
      <c r="D163" s="203" t="s">
        <v>147</v>
      </c>
      <c r="E163" s="204" t="s">
        <v>0</v>
      </c>
      <c r="F163" s="205" t="s">
        <v>220</v>
      </c>
      <c r="G163" s="202"/>
      <c r="H163" s="204" t="s">
        <v>0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147</v>
      </c>
      <c r="AU163" s="211" t="s">
        <v>81</v>
      </c>
      <c r="AV163" s="13" t="s">
        <v>79</v>
      </c>
      <c r="AW163" s="13" t="s">
        <v>29</v>
      </c>
      <c r="AX163" s="13" t="s">
        <v>71</v>
      </c>
      <c r="AY163" s="211" t="s">
        <v>132</v>
      </c>
    </row>
    <row r="164" spans="1:65" s="14" customFormat="1" ht="11.25">
      <c r="B164" s="212"/>
      <c r="C164" s="213"/>
      <c r="D164" s="203" t="s">
        <v>147</v>
      </c>
      <c r="E164" s="214" t="s">
        <v>0</v>
      </c>
      <c r="F164" s="215" t="s">
        <v>79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147</v>
      </c>
      <c r="AU164" s="222" t="s">
        <v>81</v>
      </c>
      <c r="AV164" s="14" t="s">
        <v>81</v>
      </c>
      <c r="AW164" s="14" t="s">
        <v>29</v>
      </c>
      <c r="AX164" s="14" t="s">
        <v>71</v>
      </c>
      <c r="AY164" s="222" t="s">
        <v>132</v>
      </c>
    </row>
    <row r="165" spans="1:65" s="13" customFormat="1" ht="11.25">
      <c r="B165" s="201"/>
      <c r="C165" s="202"/>
      <c r="D165" s="203" t="s">
        <v>147</v>
      </c>
      <c r="E165" s="204" t="s">
        <v>0</v>
      </c>
      <c r="F165" s="205" t="s">
        <v>221</v>
      </c>
      <c r="G165" s="202"/>
      <c r="H165" s="204" t="s">
        <v>0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147</v>
      </c>
      <c r="AU165" s="211" t="s">
        <v>81</v>
      </c>
      <c r="AV165" s="13" t="s">
        <v>79</v>
      </c>
      <c r="AW165" s="13" t="s">
        <v>29</v>
      </c>
      <c r="AX165" s="13" t="s">
        <v>71</v>
      </c>
      <c r="AY165" s="211" t="s">
        <v>132</v>
      </c>
    </row>
    <row r="166" spans="1:65" s="14" customFormat="1" ht="11.25">
      <c r="B166" s="212"/>
      <c r="C166" s="213"/>
      <c r="D166" s="203" t="s">
        <v>147</v>
      </c>
      <c r="E166" s="214" t="s">
        <v>0</v>
      </c>
      <c r="F166" s="215" t="s">
        <v>79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147</v>
      </c>
      <c r="AU166" s="222" t="s">
        <v>81</v>
      </c>
      <c r="AV166" s="14" t="s">
        <v>81</v>
      </c>
      <c r="AW166" s="14" t="s">
        <v>29</v>
      </c>
      <c r="AX166" s="14" t="s">
        <v>71</v>
      </c>
      <c r="AY166" s="222" t="s">
        <v>132</v>
      </c>
    </row>
    <row r="167" spans="1:65" s="15" customFormat="1" ht="11.25">
      <c r="B167" s="223"/>
      <c r="C167" s="224"/>
      <c r="D167" s="203" t="s">
        <v>147</v>
      </c>
      <c r="E167" s="225" t="s">
        <v>0</v>
      </c>
      <c r="F167" s="226" t="s">
        <v>155</v>
      </c>
      <c r="G167" s="224"/>
      <c r="H167" s="227">
        <v>2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147</v>
      </c>
      <c r="AU167" s="233" t="s">
        <v>81</v>
      </c>
      <c r="AV167" s="15" t="s">
        <v>139</v>
      </c>
      <c r="AW167" s="15" t="s">
        <v>29</v>
      </c>
      <c r="AX167" s="15" t="s">
        <v>79</v>
      </c>
      <c r="AY167" s="233" t="s">
        <v>132</v>
      </c>
    </row>
    <row r="168" spans="1:65" s="2" customFormat="1" ht="16.5" customHeight="1">
      <c r="A168" s="34"/>
      <c r="B168" s="35"/>
      <c r="C168" s="187" t="s">
        <v>196</v>
      </c>
      <c r="D168" s="187" t="s">
        <v>135</v>
      </c>
      <c r="E168" s="188" t="s">
        <v>222</v>
      </c>
      <c r="F168" s="189" t="s">
        <v>223</v>
      </c>
      <c r="G168" s="190" t="s">
        <v>138</v>
      </c>
      <c r="H168" s="191">
        <v>1</v>
      </c>
      <c r="I168" s="192"/>
      <c r="J168" s="193">
        <f t="shared" ref="J168:J179" si="0">ROUND(I168*H168,2)</f>
        <v>0</v>
      </c>
      <c r="K168" s="194"/>
      <c r="L168" s="39"/>
      <c r="M168" s="195" t="s">
        <v>0</v>
      </c>
      <c r="N168" s="196" t="s">
        <v>36</v>
      </c>
      <c r="O168" s="71"/>
      <c r="P168" s="197">
        <f t="shared" ref="P168:P179" si="1">O168*H168</f>
        <v>0</v>
      </c>
      <c r="Q168" s="197">
        <v>0</v>
      </c>
      <c r="R168" s="197">
        <f t="shared" ref="R168:R179" si="2">Q168*H168</f>
        <v>0</v>
      </c>
      <c r="S168" s="197">
        <v>0</v>
      </c>
      <c r="T168" s="198">
        <f t="shared" ref="T168:T179" si="3"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196</v>
      </c>
      <c r="AT168" s="199" t="s">
        <v>135</v>
      </c>
      <c r="AU168" s="199" t="s">
        <v>81</v>
      </c>
      <c r="AY168" s="17" t="s">
        <v>132</v>
      </c>
      <c r="BE168" s="200">
        <f t="shared" ref="BE168:BE179" si="4">IF(N168="základní",J168,0)</f>
        <v>0</v>
      </c>
      <c r="BF168" s="200">
        <f t="shared" ref="BF168:BF179" si="5">IF(N168="snížená",J168,0)</f>
        <v>0</v>
      </c>
      <c r="BG168" s="200">
        <f t="shared" ref="BG168:BG179" si="6">IF(N168="zákl. přenesená",J168,0)</f>
        <v>0</v>
      </c>
      <c r="BH168" s="200">
        <f t="shared" ref="BH168:BH179" si="7">IF(N168="sníž. přenesená",J168,0)</f>
        <v>0</v>
      </c>
      <c r="BI168" s="200">
        <f t="shared" ref="BI168:BI179" si="8">IF(N168="nulová",J168,0)</f>
        <v>0</v>
      </c>
      <c r="BJ168" s="17" t="s">
        <v>79</v>
      </c>
      <c r="BK168" s="200">
        <f t="shared" ref="BK168:BK179" si="9">ROUND(I168*H168,2)</f>
        <v>0</v>
      </c>
      <c r="BL168" s="17" t="s">
        <v>196</v>
      </c>
      <c r="BM168" s="199" t="s">
        <v>224</v>
      </c>
    </row>
    <row r="169" spans="1:65" s="2" customFormat="1" ht="24.2" customHeight="1">
      <c r="A169" s="34"/>
      <c r="B169" s="35"/>
      <c r="C169" s="234" t="s">
        <v>225</v>
      </c>
      <c r="D169" s="234" t="s">
        <v>199</v>
      </c>
      <c r="E169" s="235" t="s">
        <v>226</v>
      </c>
      <c r="F169" s="236" t="s">
        <v>227</v>
      </c>
      <c r="G169" s="237" t="s">
        <v>138</v>
      </c>
      <c r="H169" s="238">
        <v>1</v>
      </c>
      <c r="I169" s="239"/>
      <c r="J169" s="240">
        <f t="shared" si="0"/>
        <v>0</v>
      </c>
      <c r="K169" s="241"/>
      <c r="L169" s="242"/>
      <c r="M169" s="243" t="s">
        <v>0</v>
      </c>
      <c r="N169" s="244" t="s">
        <v>36</v>
      </c>
      <c r="O169" s="71"/>
      <c r="P169" s="197">
        <f t="shared" si="1"/>
        <v>0</v>
      </c>
      <c r="Q169" s="197">
        <v>1.8E-3</v>
      </c>
      <c r="R169" s="197">
        <f t="shared" si="2"/>
        <v>1.8E-3</v>
      </c>
      <c r="S169" s="197">
        <v>0</v>
      </c>
      <c r="T169" s="198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202</v>
      </c>
      <c r="AT169" s="199" t="s">
        <v>199</v>
      </c>
      <c r="AU169" s="199" t="s">
        <v>81</v>
      </c>
      <c r="AY169" s="17" t="s">
        <v>132</v>
      </c>
      <c r="BE169" s="200">
        <f t="shared" si="4"/>
        <v>0</v>
      </c>
      <c r="BF169" s="200">
        <f t="shared" si="5"/>
        <v>0</v>
      </c>
      <c r="BG169" s="200">
        <f t="shared" si="6"/>
        <v>0</v>
      </c>
      <c r="BH169" s="200">
        <f t="shared" si="7"/>
        <v>0</v>
      </c>
      <c r="BI169" s="200">
        <f t="shared" si="8"/>
        <v>0</v>
      </c>
      <c r="BJ169" s="17" t="s">
        <v>79</v>
      </c>
      <c r="BK169" s="200">
        <f t="shared" si="9"/>
        <v>0</v>
      </c>
      <c r="BL169" s="17" t="s">
        <v>196</v>
      </c>
      <c r="BM169" s="199" t="s">
        <v>228</v>
      </c>
    </row>
    <row r="170" spans="1:65" s="2" customFormat="1" ht="24.2" customHeight="1">
      <c r="A170" s="34"/>
      <c r="B170" s="35"/>
      <c r="C170" s="187" t="s">
        <v>229</v>
      </c>
      <c r="D170" s="187" t="s">
        <v>135</v>
      </c>
      <c r="E170" s="188" t="s">
        <v>230</v>
      </c>
      <c r="F170" s="189" t="s">
        <v>231</v>
      </c>
      <c r="G170" s="190" t="s">
        <v>138</v>
      </c>
      <c r="H170" s="191">
        <v>1</v>
      </c>
      <c r="I170" s="192"/>
      <c r="J170" s="193">
        <f t="shared" si="0"/>
        <v>0</v>
      </c>
      <c r="K170" s="194"/>
      <c r="L170" s="39"/>
      <c r="M170" s="195" t="s">
        <v>0</v>
      </c>
      <c r="N170" s="196" t="s">
        <v>36</v>
      </c>
      <c r="O170" s="71"/>
      <c r="P170" s="197">
        <f t="shared" si="1"/>
        <v>0</v>
      </c>
      <c r="Q170" s="197">
        <v>4.0000000000000003E-5</v>
      </c>
      <c r="R170" s="197">
        <f t="shared" si="2"/>
        <v>4.0000000000000003E-5</v>
      </c>
      <c r="S170" s="197">
        <v>0</v>
      </c>
      <c r="T170" s="198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196</v>
      </c>
      <c r="AT170" s="199" t="s">
        <v>135</v>
      </c>
      <c r="AU170" s="199" t="s">
        <v>81</v>
      </c>
      <c r="AY170" s="17" t="s">
        <v>132</v>
      </c>
      <c r="BE170" s="200">
        <f t="shared" si="4"/>
        <v>0</v>
      </c>
      <c r="BF170" s="200">
        <f t="shared" si="5"/>
        <v>0</v>
      </c>
      <c r="BG170" s="200">
        <f t="shared" si="6"/>
        <v>0</v>
      </c>
      <c r="BH170" s="200">
        <f t="shared" si="7"/>
        <v>0</v>
      </c>
      <c r="BI170" s="200">
        <f t="shared" si="8"/>
        <v>0</v>
      </c>
      <c r="BJ170" s="17" t="s">
        <v>79</v>
      </c>
      <c r="BK170" s="200">
        <f t="shared" si="9"/>
        <v>0</v>
      </c>
      <c r="BL170" s="17" t="s">
        <v>196</v>
      </c>
      <c r="BM170" s="199" t="s">
        <v>232</v>
      </c>
    </row>
    <row r="171" spans="1:65" s="2" customFormat="1" ht="16.5" customHeight="1">
      <c r="A171" s="34"/>
      <c r="B171" s="35"/>
      <c r="C171" s="234" t="s">
        <v>233</v>
      </c>
      <c r="D171" s="234" t="s">
        <v>199</v>
      </c>
      <c r="E171" s="235" t="s">
        <v>234</v>
      </c>
      <c r="F171" s="236" t="s">
        <v>235</v>
      </c>
      <c r="G171" s="237" t="s">
        <v>138</v>
      </c>
      <c r="H171" s="238">
        <v>1</v>
      </c>
      <c r="I171" s="239"/>
      <c r="J171" s="240">
        <f t="shared" si="0"/>
        <v>0</v>
      </c>
      <c r="K171" s="241"/>
      <c r="L171" s="242"/>
      <c r="M171" s="243" t="s">
        <v>0</v>
      </c>
      <c r="N171" s="244" t="s">
        <v>36</v>
      </c>
      <c r="O171" s="71"/>
      <c r="P171" s="197">
        <f t="shared" si="1"/>
        <v>0</v>
      </c>
      <c r="Q171" s="197">
        <v>1.47E-3</v>
      </c>
      <c r="R171" s="197">
        <f t="shared" si="2"/>
        <v>1.47E-3</v>
      </c>
      <c r="S171" s="197">
        <v>0</v>
      </c>
      <c r="T171" s="198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202</v>
      </c>
      <c r="AT171" s="199" t="s">
        <v>199</v>
      </c>
      <c r="AU171" s="199" t="s">
        <v>81</v>
      </c>
      <c r="AY171" s="17" t="s">
        <v>132</v>
      </c>
      <c r="BE171" s="200">
        <f t="shared" si="4"/>
        <v>0</v>
      </c>
      <c r="BF171" s="200">
        <f t="shared" si="5"/>
        <v>0</v>
      </c>
      <c r="BG171" s="200">
        <f t="shared" si="6"/>
        <v>0</v>
      </c>
      <c r="BH171" s="200">
        <f t="shared" si="7"/>
        <v>0</v>
      </c>
      <c r="BI171" s="200">
        <f t="shared" si="8"/>
        <v>0</v>
      </c>
      <c r="BJ171" s="17" t="s">
        <v>79</v>
      </c>
      <c r="BK171" s="200">
        <f t="shared" si="9"/>
        <v>0</v>
      </c>
      <c r="BL171" s="17" t="s">
        <v>196</v>
      </c>
      <c r="BM171" s="199" t="s">
        <v>236</v>
      </c>
    </row>
    <row r="172" spans="1:65" s="2" customFormat="1" ht="24.2" customHeight="1">
      <c r="A172" s="34"/>
      <c r="B172" s="35"/>
      <c r="C172" s="187" t="s">
        <v>237</v>
      </c>
      <c r="D172" s="187" t="s">
        <v>135</v>
      </c>
      <c r="E172" s="188" t="s">
        <v>238</v>
      </c>
      <c r="F172" s="189" t="s">
        <v>239</v>
      </c>
      <c r="G172" s="190" t="s">
        <v>138</v>
      </c>
      <c r="H172" s="191">
        <v>1</v>
      </c>
      <c r="I172" s="192"/>
      <c r="J172" s="193">
        <f t="shared" si="0"/>
        <v>0</v>
      </c>
      <c r="K172" s="194"/>
      <c r="L172" s="39"/>
      <c r="M172" s="195" t="s">
        <v>0</v>
      </c>
      <c r="N172" s="196" t="s">
        <v>36</v>
      </c>
      <c r="O172" s="71"/>
      <c r="P172" s="197">
        <f t="shared" si="1"/>
        <v>0</v>
      </c>
      <c r="Q172" s="197">
        <v>1.2E-4</v>
      </c>
      <c r="R172" s="197">
        <f t="shared" si="2"/>
        <v>1.2E-4</v>
      </c>
      <c r="S172" s="197">
        <v>0</v>
      </c>
      <c r="T172" s="198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196</v>
      </c>
      <c r="AT172" s="199" t="s">
        <v>135</v>
      </c>
      <c r="AU172" s="199" t="s">
        <v>81</v>
      </c>
      <c r="AY172" s="17" t="s">
        <v>132</v>
      </c>
      <c r="BE172" s="200">
        <f t="shared" si="4"/>
        <v>0</v>
      </c>
      <c r="BF172" s="200">
        <f t="shared" si="5"/>
        <v>0</v>
      </c>
      <c r="BG172" s="200">
        <f t="shared" si="6"/>
        <v>0</v>
      </c>
      <c r="BH172" s="200">
        <f t="shared" si="7"/>
        <v>0</v>
      </c>
      <c r="BI172" s="200">
        <f t="shared" si="8"/>
        <v>0</v>
      </c>
      <c r="BJ172" s="17" t="s">
        <v>79</v>
      </c>
      <c r="BK172" s="200">
        <f t="shared" si="9"/>
        <v>0</v>
      </c>
      <c r="BL172" s="17" t="s">
        <v>196</v>
      </c>
      <c r="BM172" s="199" t="s">
        <v>240</v>
      </c>
    </row>
    <row r="173" spans="1:65" s="2" customFormat="1" ht="16.5" customHeight="1">
      <c r="A173" s="34"/>
      <c r="B173" s="35"/>
      <c r="C173" s="234" t="s">
        <v>6</v>
      </c>
      <c r="D173" s="234" t="s">
        <v>199</v>
      </c>
      <c r="E173" s="235" t="s">
        <v>241</v>
      </c>
      <c r="F173" s="236" t="s">
        <v>242</v>
      </c>
      <c r="G173" s="237" t="s">
        <v>138</v>
      </c>
      <c r="H173" s="238">
        <v>1</v>
      </c>
      <c r="I173" s="239"/>
      <c r="J173" s="240">
        <f t="shared" si="0"/>
        <v>0</v>
      </c>
      <c r="K173" s="241"/>
      <c r="L173" s="242"/>
      <c r="M173" s="243" t="s">
        <v>0</v>
      </c>
      <c r="N173" s="244" t="s">
        <v>36</v>
      </c>
      <c r="O173" s="71"/>
      <c r="P173" s="197">
        <f t="shared" si="1"/>
        <v>0</v>
      </c>
      <c r="Q173" s="197">
        <v>1.8E-3</v>
      </c>
      <c r="R173" s="197">
        <f t="shared" si="2"/>
        <v>1.8E-3</v>
      </c>
      <c r="S173" s="197">
        <v>0</v>
      </c>
      <c r="T173" s="198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202</v>
      </c>
      <c r="AT173" s="199" t="s">
        <v>199</v>
      </c>
      <c r="AU173" s="199" t="s">
        <v>81</v>
      </c>
      <c r="AY173" s="17" t="s">
        <v>132</v>
      </c>
      <c r="BE173" s="200">
        <f t="shared" si="4"/>
        <v>0</v>
      </c>
      <c r="BF173" s="200">
        <f t="shared" si="5"/>
        <v>0</v>
      </c>
      <c r="BG173" s="200">
        <f t="shared" si="6"/>
        <v>0</v>
      </c>
      <c r="BH173" s="200">
        <f t="shared" si="7"/>
        <v>0</v>
      </c>
      <c r="BI173" s="200">
        <f t="shared" si="8"/>
        <v>0</v>
      </c>
      <c r="BJ173" s="17" t="s">
        <v>79</v>
      </c>
      <c r="BK173" s="200">
        <f t="shared" si="9"/>
        <v>0</v>
      </c>
      <c r="BL173" s="17" t="s">
        <v>196</v>
      </c>
      <c r="BM173" s="199" t="s">
        <v>243</v>
      </c>
    </row>
    <row r="174" spans="1:65" s="2" customFormat="1" ht="16.5" customHeight="1">
      <c r="A174" s="34"/>
      <c r="B174" s="35"/>
      <c r="C174" s="234" t="s">
        <v>244</v>
      </c>
      <c r="D174" s="234" t="s">
        <v>199</v>
      </c>
      <c r="E174" s="235" t="s">
        <v>245</v>
      </c>
      <c r="F174" s="236" t="s">
        <v>246</v>
      </c>
      <c r="G174" s="237" t="s">
        <v>247</v>
      </c>
      <c r="H174" s="238">
        <v>1</v>
      </c>
      <c r="I174" s="239"/>
      <c r="J174" s="240">
        <f t="shared" si="0"/>
        <v>0</v>
      </c>
      <c r="K174" s="241"/>
      <c r="L174" s="242"/>
      <c r="M174" s="243" t="s">
        <v>0</v>
      </c>
      <c r="N174" s="244" t="s">
        <v>36</v>
      </c>
      <c r="O174" s="71"/>
      <c r="P174" s="197">
        <f t="shared" si="1"/>
        <v>0</v>
      </c>
      <c r="Q174" s="197">
        <v>9.7999999999999997E-4</v>
      </c>
      <c r="R174" s="197">
        <f t="shared" si="2"/>
        <v>9.7999999999999997E-4</v>
      </c>
      <c r="S174" s="197">
        <v>0</v>
      </c>
      <c r="T174" s="198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202</v>
      </c>
      <c r="AT174" s="199" t="s">
        <v>199</v>
      </c>
      <c r="AU174" s="199" t="s">
        <v>81</v>
      </c>
      <c r="AY174" s="17" t="s">
        <v>132</v>
      </c>
      <c r="BE174" s="200">
        <f t="shared" si="4"/>
        <v>0</v>
      </c>
      <c r="BF174" s="200">
        <f t="shared" si="5"/>
        <v>0</v>
      </c>
      <c r="BG174" s="200">
        <f t="shared" si="6"/>
        <v>0</v>
      </c>
      <c r="BH174" s="200">
        <f t="shared" si="7"/>
        <v>0</v>
      </c>
      <c r="BI174" s="200">
        <f t="shared" si="8"/>
        <v>0</v>
      </c>
      <c r="BJ174" s="17" t="s">
        <v>79</v>
      </c>
      <c r="BK174" s="200">
        <f t="shared" si="9"/>
        <v>0</v>
      </c>
      <c r="BL174" s="17" t="s">
        <v>196</v>
      </c>
      <c r="BM174" s="199" t="s">
        <v>248</v>
      </c>
    </row>
    <row r="175" spans="1:65" s="2" customFormat="1" ht="24.2" customHeight="1">
      <c r="A175" s="34"/>
      <c r="B175" s="35"/>
      <c r="C175" s="187" t="s">
        <v>249</v>
      </c>
      <c r="D175" s="187" t="s">
        <v>135</v>
      </c>
      <c r="E175" s="188" t="s">
        <v>250</v>
      </c>
      <c r="F175" s="189" t="s">
        <v>251</v>
      </c>
      <c r="G175" s="190" t="s">
        <v>138</v>
      </c>
      <c r="H175" s="191">
        <v>1</v>
      </c>
      <c r="I175" s="192"/>
      <c r="J175" s="193">
        <f t="shared" si="0"/>
        <v>0</v>
      </c>
      <c r="K175" s="194"/>
      <c r="L175" s="39"/>
      <c r="M175" s="195" t="s">
        <v>0</v>
      </c>
      <c r="N175" s="196" t="s">
        <v>36</v>
      </c>
      <c r="O175" s="71"/>
      <c r="P175" s="197">
        <f t="shared" si="1"/>
        <v>0</v>
      </c>
      <c r="Q175" s="197">
        <v>2.7999999999999998E-4</v>
      </c>
      <c r="R175" s="197">
        <f t="shared" si="2"/>
        <v>2.7999999999999998E-4</v>
      </c>
      <c r="S175" s="197">
        <v>0</v>
      </c>
      <c r="T175" s="198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196</v>
      </c>
      <c r="AT175" s="199" t="s">
        <v>135</v>
      </c>
      <c r="AU175" s="199" t="s">
        <v>81</v>
      </c>
      <c r="AY175" s="17" t="s">
        <v>132</v>
      </c>
      <c r="BE175" s="200">
        <f t="shared" si="4"/>
        <v>0</v>
      </c>
      <c r="BF175" s="200">
        <f t="shared" si="5"/>
        <v>0</v>
      </c>
      <c r="BG175" s="200">
        <f t="shared" si="6"/>
        <v>0</v>
      </c>
      <c r="BH175" s="200">
        <f t="shared" si="7"/>
        <v>0</v>
      </c>
      <c r="BI175" s="200">
        <f t="shared" si="8"/>
        <v>0</v>
      </c>
      <c r="BJ175" s="17" t="s">
        <v>79</v>
      </c>
      <c r="BK175" s="200">
        <f t="shared" si="9"/>
        <v>0</v>
      </c>
      <c r="BL175" s="17" t="s">
        <v>196</v>
      </c>
      <c r="BM175" s="199" t="s">
        <v>252</v>
      </c>
    </row>
    <row r="176" spans="1:65" s="2" customFormat="1" ht="24.2" customHeight="1">
      <c r="A176" s="34"/>
      <c r="B176" s="35"/>
      <c r="C176" s="234" t="s">
        <v>253</v>
      </c>
      <c r="D176" s="234" t="s">
        <v>199</v>
      </c>
      <c r="E176" s="235" t="s">
        <v>254</v>
      </c>
      <c r="F176" s="236" t="s">
        <v>255</v>
      </c>
      <c r="G176" s="237" t="s">
        <v>138</v>
      </c>
      <c r="H176" s="238">
        <v>1</v>
      </c>
      <c r="I176" s="239"/>
      <c r="J176" s="240">
        <f t="shared" si="0"/>
        <v>0</v>
      </c>
      <c r="K176" s="241"/>
      <c r="L176" s="242"/>
      <c r="M176" s="243" t="s">
        <v>0</v>
      </c>
      <c r="N176" s="244" t="s">
        <v>36</v>
      </c>
      <c r="O176" s="71"/>
      <c r="P176" s="197">
        <f t="shared" si="1"/>
        <v>0</v>
      </c>
      <c r="Q176" s="197">
        <v>2.5999999999999998E-4</v>
      </c>
      <c r="R176" s="197">
        <f t="shared" si="2"/>
        <v>2.5999999999999998E-4</v>
      </c>
      <c r="S176" s="197">
        <v>0</v>
      </c>
      <c r="T176" s="198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202</v>
      </c>
      <c r="AT176" s="199" t="s">
        <v>199</v>
      </c>
      <c r="AU176" s="199" t="s">
        <v>81</v>
      </c>
      <c r="AY176" s="17" t="s">
        <v>132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79</v>
      </c>
      <c r="BK176" s="200">
        <f t="shared" si="9"/>
        <v>0</v>
      </c>
      <c r="BL176" s="17" t="s">
        <v>196</v>
      </c>
      <c r="BM176" s="199" t="s">
        <v>256</v>
      </c>
    </row>
    <row r="177" spans="1:65" s="2" customFormat="1" ht="24.2" customHeight="1">
      <c r="A177" s="34"/>
      <c r="B177" s="35"/>
      <c r="C177" s="187" t="s">
        <v>257</v>
      </c>
      <c r="D177" s="187" t="s">
        <v>135</v>
      </c>
      <c r="E177" s="188" t="s">
        <v>258</v>
      </c>
      <c r="F177" s="189" t="s">
        <v>259</v>
      </c>
      <c r="G177" s="190" t="s">
        <v>161</v>
      </c>
      <c r="H177" s="191">
        <v>1.7000000000000001E-2</v>
      </c>
      <c r="I177" s="192"/>
      <c r="J177" s="193">
        <f t="shared" si="0"/>
        <v>0</v>
      </c>
      <c r="K177" s="194"/>
      <c r="L177" s="39"/>
      <c r="M177" s="195" t="s">
        <v>0</v>
      </c>
      <c r="N177" s="196" t="s">
        <v>36</v>
      </c>
      <c r="O177" s="71"/>
      <c r="P177" s="197">
        <f t="shared" si="1"/>
        <v>0</v>
      </c>
      <c r="Q177" s="197">
        <v>0</v>
      </c>
      <c r="R177" s="197">
        <f t="shared" si="2"/>
        <v>0</v>
      </c>
      <c r="S177" s="197">
        <v>0</v>
      </c>
      <c r="T177" s="198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196</v>
      </c>
      <c r="AT177" s="199" t="s">
        <v>135</v>
      </c>
      <c r="AU177" s="199" t="s">
        <v>81</v>
      </c>
      <c r="AY177" s="17" t="s">
        <v>132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79</v>
      </c>
      <c r="BK177" s="200">
        <f t="shared" si="9"/>
        <v>0</v>
      </c>
      <c r="BL177" s="17" t="s">
        <v>196</v>
      </c>
      <c r="BM177" s="199" t="s">
        <v>260</v>
      </c>
    </row>
    <row r="178" spans="1:65" s="2" customFormat="1" ht="24.2" customHeight="1">
      <c r="A178" s="34"/>
      <c r="B178" s="35"/>
      <c r="C178" s="187" t="s">
        <v>261</v>
      </c>
      <c r="D178" s="187" t="s">
        <v>135</v>
      </c>
      <c r="E178" s="188" t="s">
        <v>262</v>
      </c>
      <c r="F178" s="189" t="s">
        <v>263</v>
      </c>
      <c r="G178" s="190" t="s">
        <v>161</v>
      </c>
      <c r="H178" s="191">
        <v>1.7000000000000001E-2</v>
      </c>
      <c r="I178" s="192"/>
      <c r="J178" s="193">
        <f t="shared" si="0"/>
        <v>0</v>
      </c>
      <c r="K178" s="194"/>
      <c r="L178" s="39"/>
      <c r="M178" s="195" t="s">
        <v>0</v>
      </c>
      <c r="N178" s="196" t="s">
        <v>36</v>
      </c>
      <c r="O178" s="71"/>
      <c r="P178" s="197">
        <f t="shared" si="1"/>
        <v>0</v>
      </c>
      <c r="Q178" s="197">
        <v>0</v>
      </c>
      <c r="R178" s="197">
        <f t="shared" si="2"/>
        <v>0</v>
      </c>
      <c r="S178" s="197">
        <v>0</v>
      </c>
      <c r="T178" s="198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196</v>
      </c>
      <c r="AT178" s="199" t="s">
        <v>135</v>
      </c>
      <c r="AU178" s="199" t="s">
        <v>81</v>
      </c>
      <c r="AY178" s="17" t="s">
        <v>132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79</v>
      </c>
      <c r="BK178" s="200">
        <f t="shared" si="9"/>
        <v>0</v>
      </c>
      <c r="BL178" s="17" t="s">
        <v>196</v>
      </c>
      <c r="BM178" s="199" t="s">
        <v>264</v>
      </c>
    </row>
    <row r="179" spans="1:65" s="2" customFormat="1" ht="24.2" customHeight="1">
      <c r="A179" s="34"/>
      <c r="B179" s="35"/>
      <c r="C179" s="187" t="s">
        <v>265</v>
      </c>
      <c r="D179" s="187" t="s">
        <v>135</v>
      </c>
      <c r="E179" s="188" t="s">
        <v>266</v>
      </c>
      <c r="F179" s="189" t="s">
        <v>267</v>
      </c>
      <c r="G179" s="190" t="s">
        <v>161</v>
      </c>
      <c r="H179" s="191">
        <v>1.7000000000000001E-2</v>
      </c>
      <c r="I179" s="192"/>
      <c r="J179" s="193">
        <f t="shared" si="0"/>
        <v>0</v>
      </c>
      <c r="K179" s="194"/>
      <c r="L179" s="39"/>
      <c r="M179" s="195" t="s">
        <v>0</v>
      </c>
      <c r="N179" s="196" t="s">
        <v>36</v>
      </c>
      <c r="O179" s="71"/>
      <c r="P179" s="197">
        <f t="shared" si="1"/>
        <v>0</v>
      </c>
      <c r="Q179" s="197">
        <v>0</v>
      </c>
      <c r="R179" s="197">
        <f t="shared" si="2"/>
        <v>0</v>
      </c>
      <c r="S179" s="197">
        <v>0</v>
      </c>
      <c r="T179" s="198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196</v>
      </c>
      <c r="AT179" s="199" t="s">
        <v>135</v>
      </c>
      <c r="AU179" s="199" t="s">
        <v>81</v>
      </c>
      <c r="AY179" s="17" t="s">
        <v>132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79</v>
      </c>
      <c r="BK179" s="200">
        <f t="shared" si="9"/>
        <v>0</v>
      </c>
      <c r="BL179" s="17" t="s">
        <v>196</v>
      </c>
      <c r="BM179" s="199" t="s">
        <v>268</v>
      </c>
    </row>
    <row r="180" spans="1:65" s="12" customFormat="1" ht="22.9" customHeight="1">
      <c r="B180" s="171"/>
      <c r="C180" s="172"/>
      <c r="D180" s="173" t="s">
        <v>70</v>
      </c>
      <c r="E180" s="185" t="s">
        <v>269</v>
      </c>
      <c r="F180" s="185" t="s">
        <v>270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SUM(P181:P185)</f>
        <v>0</v>
      </c>
      <c r="Q180" s="179"/>
      <c r="R180" s="180">
        <f>SUM(R181:R185)</f>
        <v>2.9999999999999997E-4</v>
      </c>
      <c r="S180" s="179"/>
      <c r="T180" s="181">
        <f>SUM(T181:T185)</f>
        <v>5.0000000000000002E-5</v>
      </c>
      <c r="AR180" s="182" t="s">
        <v>81</v>
      </c>
      <c r="AT180" s="183" t="s">
        <v>70</v>
      </c>
      <c r="AU180" s="183" t="s">
        <v>79</v>
      </c>
      <c r="AY180" s="182" t="s">
        <v>132</v>
      </c>
      <c r="BK180" s="184">
        <f>SUM(BK181:BK185)</f>
        <v>0</v>
      </c>
    </row>
    <row r="181" spans="1:65" s="2" customFormat="1" ht="16.5" customHeight="1">
      <c r="A181" s="34"/>
      <c r="B181" s="35"/>
      <c r="C181" s="187" t="s">
        <v>271</v>
      </c>
      <c r="D181" s="187" t="s">
        <v>135</v>
      </c>
      <c r="E181" s="188" t="s">
        <v>272</v>
      </c>
      <c r="F181" s="189" t="s">
        <v>273</v>
      </c>
      <c r="G181" s="190" t="s">
        <v>138</v>
      </c>
      <c r="H181" s="191">
        <v>1</v>
      </c>
      <c r="I181" s="192"/>
      <c r="J181" s="193">
        <f>ROUND(I181*H181,2)</f>
        <v>0</v>
      </c>
      <c r="K181" s="194"/>
      <c r="L181" s="39"/>
      <c r="M181" s="195" t="s">
        <v>0</v>
      </c>
      <c r="N181" s="196" t="s">
        <v>36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196</v>
      </c>
      <c r="AT181" s="199" t="s">
        <v>135</v>
      </c>
      <c r="AU181" s="199" t="s">
        <v>81</v>
      </c>
      <c r="AY181" s="17" t="s">
        <v>132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79</v>
      </c>
      <c r="BK181" s="200">
        <f>ROUND(I181*H181,2)</f>
        <v>0</v>
      </c>
      <c r="BL181" s="17" t="s">
        <v>196</v>
      </c>
      <c r="BM181" s="199" t="s">
        <v>274</v>
      </c>
    </row>
    <row r="182" spans="1:65" s="13" customFormat="1" ht="11.25">
      <c r="B182" s="201"/>
      <c r="C182" s="202"/>
      <c r="D182" s="203" t="s">
        <v>147</v>
      </c>
      <c r="E182" s="204" t="s">
        <v>0</v>
      </c>
      <c r="F182" s="205" t="s">
        <v>151</v>
      </c>
      <c r="G182" s="202"/>
      <c r="H182" s="204" t="s">
        <v>0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147</v>
      </c>
      <c r="AU182" s="211" t="s">
        <v>81</v>
      </c>
      <c r="AV182" s="13" t="s">
        <v>79</v>
      </c>
      <c r="AW182" s="13" t="s">
        <v>29</v>
      </c>
      <c r="AX182" s="13" t="s">
        <v>71</v>
      </c>
      <c r="AY182" s="211" t="s">
        <v>132</v>
      </c>
    </row>
    <row r="183" spans="1:65" s="14" customFormat="1" ht="11.25">
      <c r="B183" s="212"/>
      <c r="C183" s="213"/>
      <c r="D183" s="203" t="s">
        <v>147</v>
      </c>
      <c r="E183" s="214" t="s">
        <v>0</v>
      </c>
      <c r="F183" s="215" t="s">
        <v>79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147</v>
      </c>
      <c r="AU183" s="222" t="s">
        <v>81</v>
      </c>
      <c r="AV183" s="14" t="s">
        <v>81</v>
      </c>
      <c r="AW183" s="14" t="s">
        <v>29</v>
      </c>
      <c r="AX183" s="14" t="s">
        <v>79</v>
      </c>
      <c r="AY183" s="222" t="s">
        <v>132</v>
      </c>
    </row>
    <row r="184" spans="1:65" s="2" customFormat="1" ht="16.5" customHeight="1">
      <c r="A184" s="34"/>
      <c r="B184" s="35"/>
      <c r="C184" s="234" t="s">
        <v>275</v>
      </c>
      <c r="D184" s="234" t="s">
        <v>199</v>
      </c>
      <c r="E184" s="235" t="s">
        <v>276</v>
      </c>
      <c r="F184" s="236" t="s">
        <v>277</v>
      </c>
      <c r="G184" s="237" t="s">
        <v>138</v>
      </c>
      <c r="H184" s="238">
        <v>1</v>
      </c>
      <c r="I184" s="239"/>
      <c r="J184" s="240">
        <f>ROUND(I184*H184,2)</f>
        <v>0</v>
      </c>
      <c r="K184" s="241"/>
      <c r="L184" s="242"/>
      <c r="M184" s="243" t="s">
        <v>0</v>
      </c>
      <c r="N184" s="244" t="s">
        <v>36</v>
      </c>
      <c r="O184" s="71"/>
      <c r="P184" s="197">
        <f>O184*H184</f>
        <v>0</v>
      </c>
      <c r="Q184" s="197">
        <v>2.9999999999999997E-4</v>
      </c>
      <c r="R184" s="197">
        <f>Q184*H184</f>
        <v>2.9999999999999997E-4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202</v>
      </c>
      <c r="AT184" s="199" t="s">
        <v>199</v>
      </c>
      <c r="AU184" s="199" t="s">
        <v>81</v>
      </c>
      <c r="AY184" s="17" t="s">
        <v>132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79</v>
      </c>
      <c r="BK184" s="200">
        <f>ROUND(I184*H184,2)</f>
        <v>0</v>
      </c>
      <c r="BL184" s="17" t="s">
        <v>196</v>
      </c>
      <c r="BM184" s="199" t="s">
        <v>278</v>
      </c>
    </row>
    <row r="185" spans="1:65" s="2" customFormat="1" ht="21.75" customHeight="1">
      <c r="A185" s="34"/>
      <c r="B185" s="35"/>
      <c r="C185" s="187" t="s">
        <v>279</v>
      </c>
      <c r="D185" s="187" t="s">
        <v>135</v>
      </c>
      <c r="E185" s="188" t="s">
        <v>280</v>
      </c>
      <c r="F185" s="189" t="s">
        <v>281</v>
      </c>
      <c r="G185" s="190" t="s">
        <v>138</v>
      </c>
      <c r="H185" s="191">
        <v>1</v>
      </c>
      <c r="I185" s="192"/>
      <c r="J185" s="193">
        <f>ROUND(I185*H185,2)</f>
        <v>0</v>
      </c>
      <c r="K185" s="194"/>
      <c r="L185" s="39"/>
      <c r="M185" s="195" t="s">
        <v>0</v>
      </c>
      <c r="N185" s="196" t="s">
        <v>36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5.0000000000000002E-5</v>
      </c>
      <c r="T185" s="198">
        <f>S185*H185</f>
        <v>5.0000000000000002E-5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196</v>
      </c>
      <c r="AT185" s="199" t="s">
        <v>135</v>
      </c>
      <c r="AU185" s="199" t="s">
        <v>81</v>
      </c>
      <c r="AY185" s="17" t="s">
        <v>132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79</v>
      </c>
      <c r="BK185" s="200">
        <f>ROUND(I185*H185,2)</f>
        <v>0</v>
      </c>
      <c r="BL185" s="17" t="s">
        <v>196</v>
      </c>
      <c r="BM185" s="199" t="s">
        <v>282</v>
      </c>
    </row>
    <row r="186" spans="1:65" s="12" customFormat="1" ht="22.9" customHeight="1">
      <c r="B186" s="171"/>
      <c r="C186" s="172"/>
      <c r="D186" s="173" t="s">
        <v>70</v>
      </c>
      <c r="E186" s="185" t="s">
        <v>283</v>
      </c>
      <c r="F186" s="185" t="s">
        <v>284</v>
      </c>
      <c r="G186" s="172"/>
      <c r="H186" s="172"/>
      <c r="I186" s="175"/>
      <c r="J186" s="186">
        <f>BK186</f>
        <v>0</v>
      </c>
      <c r="K186" s="172"/>
      <c r="L186" s="177"/>
      <c r="M186" s="178"/>
      <c r="N186" s="179"/>
      <c r="O186" s="179"/>
      <c r="P186" s="180">
        <f>SUM(P187:P203)</f>
        <v>0</v>
      </c>
      <c r="Q186" s="179"/>
      <c r="R186" s="180">
        <f>SUM(R187:R203)</f>
        <v>1.2211500000000002</v>
      </c>
      <c r="S186" s="179"/>
      <c r="T186" s="181">
        <f>SUM(T187:T203)</f>
        <v>0.17399999999999999</v>
      </c>
      <c r="AR186" s="182" t="s">
        <v>81</v>
      </c>
      <c r="AT186" s="183" t="s">
        <v>70</v>
      </c>
      <c r="AU186" s="183" t="s">
        <v>79</v>
      </c>
      <c r="AY186" s="182" t="s">
        <v>132</v>
      </c>
      <c r="BK186" s="184">
        <f>SUM(BK187:BK203)</f>
        <v>0</v>
      </c>
    </row>
    <row r="187" spans="1:65" s="2" customFormat="1" ht="24.2" customHeight="1">
      <c r="A187" s="34"/>
      <c r="B187" s="35"/>
      <c r="C187" s="187" t="s">
        <v>285</v>
      </c>
      <c r="D187" s="187" t="s">
        <v>135</v>
      </c>
      <c r="E187" s="188" t="s">
        <v>286</v>
      </c>
      <c r="F187" s="189" t="s">
        <v>287</v>
      </c>
      <c r="G187" s="190" t="s">
        <v>138</v>
      </c>
      <c r="H187" s="191">
        <v>3</v>
      </c>
      <c r="I187" s="192"/>
      <c r="J187" s="193">
        <f t="shared" ref="J187:J203" si="10">ROUND(I187*H187,2)</f>
        <v>0</v>
      </c>
      <c r="K187" s="194"/>
      <c r="L187" s="39"/>
      <c r="M187" s="195" t="s">
        <v>0</v>
      </c>
      <c r="N187" s="196" t="s">
        <v>36</v>
      </c>
      <c r="O187" s="71"/>
      <c r="P187" s="197">
        <f t="shared" ref="P187:P203" si="11">O187*H187</f>
        <v>0</v>
      </c>
      <c r="Q187" s="197">
        <v>0.3</v>
      </c>
      <c r="R187" s="197">
        <f t="shared" ref="R187:R203" si="12">Q187*H187</f>
        <v>0.89999999999999991</v>
      </c>
      <c r="S187" s="197">
        <v>0</v>
      </c>
      <c r="T187" s="198">
        <f t="shared" ref="T187:T203" si="13"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196</v>
      </c>
      <c r="AT187" s="199" t="s">
        <v>135</v>
      </c>
      <c r="AU187" s="199" t="s">
        <v>81</v>
      </c>
      <c r="AY187" s="17" t="s">
        <v>132</v>
      </c>
      <c r="BE187" s="200">
        <f t="shared" ref="BE187:BE203" si="14">IF(N187="základní",J187,0)</f>
        <v>0</v>
      </c>
      <c r="BF187" s="200">
        <f t="shared" ref="BF187:BF203" si="15">IF(N187="snížená",J187,0)</f>
        <v>0</v>
      </c>
      <c r="BG187" s="200">
        <f t="shared" ref="BG187:BG203" si="16">IF(N187="zákl. přenesená",J187,0)</f>
        <v>0</v>
      </c>
      <c r="BH187" s="200">
        <f t="shared" ref="BH187:BH203" si="17">IF(N187="sníž. přenesená",J187,0)</f>
        <v>0</v>
      </c>
      <c r="BI187" s="200">
        <f t="shared" ref="BI187:BI203" si="18">IF(N187="nulová",J187,0)</f>
        <v>0</v>
      </c>
      <c r="BJ187" s="17" t="s">
        <v>79</v>
      </c>
      <c r="BK187" s="200">
        <f t="shared" ref="BK187:BK203" si="19">ROUND(I187*H187,2)</f>
        <v>0</v>
      </c>
      <c r="BL187" s="17" t="s">
        <v>196</v>
      </c>
      <c r="BM187" s="199" t="s">
        <v>288</v>
      </c>
    </row>
    <row r="188" spans="1:65" s="2" customFormat="1" ht="21.75" customHeight="1">
      <c r="A188" s="34"/>
      <c r="B188" s="35"/>
      <c r="C188" s="234" t="s">
        <v>202</v>
      </c>
      <c r="D188" s="234" t="s">
        <v>199</v>
      </c>
      <c r="E188" s="235" t="s">
        <v>289</v>
      </c>
      <c r="F188" s="236" t="s">
        <v>290</v>
      </c>
      <c r="G188" s="237" t="s">
        <v>138</v>
      </c>
      <c r="H188" s="238">
        <v>3</v>
      </c>
      <c r="I188" s="239"/>
      <c r="J188" s="240">
        <f t="shared" si="10"/>
        <v>0</v>
      </c>
      <c r="K188" s="241"/>
      <c r="L188" s="242"/>
      <c r="M188" s="243" t="s">
        <v>0</v>
      </c>
      <c r="N188" s="244" t="s">
        <v>36</v>
      </c>
      <c r="O188" s="71"/>
      <c r="P188" s="197">
        <f t="shared" si="11"/>
        <v>0</v>
      </c>
      <c r="Q188" s="197">
        <v>1.5100000000000001E-2</v>
      </c>
      <c r="R188" s="197">
        <f t="shared" si="12"/>
        <v>4.53E-2</v>
      </c>
      <c r="S188" s="197">
        <v>0</v>
      </c>
      <c r="T188" s="198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202</v>
      </c>
      <c r="AT188" s="199" t="s">
        <v>199</v>
      </c>
      <c r="AU188" s="199" t="s">
        <v>81</v>
      </c>
      <c r="AY188" s="17" t="s">
        <v>132</v>
      </c>
      <c r="BE188" s="200">
        <f t="shared" si="14"/>
        <v>0</v>
      </c>
      <c r="BF188" s="200">
        <f t="shared" si="15"/>
        <v>0</v>
      </c>
      <c r="BG188" s="200">
        <f t="shared" si="16"/>
        <v>0</v>
      </c>
      <c r="BH188" s="200">
        <f t="shared" si="17"/>
        <v>0</v>
      </c>
      <c r="BI188" s="200">
        <f t="shared" si="18"/>
        <v>0</v>
      </c>
      <c r="BJ188" s="17" t="s">
        <v>79</v>
      </c>
      <c r="BK188" s="200">
        <f t="shared" si="19"/>
        <v>0</v>
      </c>
      <c r="BL188" s="17" t="s">
        <v>196</v>
      </c>
      <c r="BM188" s="199" t="s">
        <v>291</v>
      </c>
    </row>
    <row r="189" spans="1:65" s="2" customFormat="1" ht="24.2" customHeight="1">
      <c r="A189" s="34"/>
      <c r="B189" s="35"/>
      <c r="C189" s="187" t="s">
        <v>292</v>
      </c>
      <c r="D189" s="187" t="s">
        <v>135</v>
      </c>
      <c r="E189" s="188" t="s">
        <v>293</v>
      </c>
      <c r="F189" s="189" t="s">
        <v>294</v>
      </c>
      <c r="G189" s="190" t="s">
        <v>138</v>
      </c>
      <c r="H189" s="191">
        <v>4</v>
      </c>
      <c r="I189" s="192"/>
      <c r="J189" s="193">
        <f t="shared" si="10"/>
        <v>0</v>
      </c>
      <c r="K189" s="194"/>
      <c r="L189" s="39"/>
      <c r="M189" s="195" t="s">
        <v>0</v>
      </c>
      <c r="N189" s="196" t="s">
        <v>36</v>
      </c>
      <c r="O189" s="71"/>
      <c r="P189" s="197">
        <f t="shared" si="11"/>
        <v>0</v>
      </c>
      <c r="Q189" s="197">
        <v>0</v>
      </c>
      <c r="R189" s="197">
        <f t="shared" si="12"/>
        <v>0</v>
      </c>
      <c r="S189" s="197">
        <v>0</v>
      </c>
      <c r="T189" s="198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196</v>
      </c>
      <c r="AT189" s="199" t="s">
        <v>135</v>
      </c>
      <c r="AU189" s="199" t="s">
        <v>81</v>
      </c>
      <c r="AY189" s="17" t="s">
        <v>132</v>
      </c>
      <c r="BE189" s="200">
        <f t="shared" si="14"/>
        <v>0</v>
      </c>
      <c r="BF189" s="200">
        <f t="shared" si="15"/>
        <v>0</v>
      </c>
      <c r="BG189" s="200">
        <f t="shared" si="16"/>
        <v>0</v>
      </c>
      <c r="BH189" s="200">
        <f t="shared" si="17"/>
        <v>0</v>
      </c>
      <c r="BI189" s="200">
        <f t="shared" si="18"/>
        <v>0</v>
      </c>
      <c r="BJ189" s="17" t="s">
        <v>79</v>
      </c>
      <c r="BK189" s="200">
        <f t="shared" si="19"/>
        <v>0</v>
      </c>
      <c r="BL189" s="17" t="s">
        <v>196</v>
      </c>
      <c r="BM189" s="199" t="s">
        <v>295</v>
      </c>
    </row>
    <row r="190" spans="1:65" s="2" customFormat="1" ht="24.2" customHeight="1">
      <c r="A190" s="34"/>
      <c r="B190" s="35"/>
      <c r="C190" s="234" t="s">
        <v>296</v>
      </c>
      <c r="D190" s="234" t="s">
        <v>199</v>
      </c>
      <c r="E190" s="235" t="s">
        <v>297</v>
      </c>
      <c r="F190" s="236" t="s">
        <v>298</v>
      </c>
      <c r="G190" s="237" t="s">
        <v>138</v>
      </c>
      <c r="H190" s="238">
        <v>1</v>
      </c>
      <c r="I190" s="239"/>
      <c r="J190" s="240">
        <f t="shared" si="10"/>
        <v>0</v>
      </c>
      <c r="K190" s="241"/>
      <c r="L190" s="242"/>
      <c r="M190" s="243" t="s">
        <v>0</v>
      </c>
      <c r="N190" s="244" t="s">
        <v>36</v>
      </c>
      <c r="O190" s="71"/>
      <c r="P190" s="197">
        <f t="shared" si="11"/>
        <v>0</v>
      </c>
      <c r="Q190" s="197">
        <v>2.554E-2</v>
      </c>
      <c r="R190" s="197">
        <f t="shared" si="12"/>
        <v>2.554E-2</v>
      </c>
      <c r="S190" s="197">
        <v>0</v>
      </c>
      <c r="T190" s="198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202</v>
      </c>
      <c r="AT190" s="199" t="s">
        <v>199</v>
      </c>
      <c r="AU190" s="199" t="s">
        <v>81</v>
      </c>
      <c r="AY190" s="17" t="s">
        <v>132</v>
      </c>
      <c r="BE190" s="200">
        <f t="shared" si="14"/>
        <v>0</v>
      </c>
      <c r="BF190" s="200">
        <f t="shared" si="15"/>
        <v>0</v>
      </c>
      <c r="BG190" s="200">
        <f t="shared" si="16"/>
        <v>0</v>
      </c>
      <c r="BH190" s="200">
        <f t="shared" si="17"/>
        <v>0</v>
      </c>
      <c r="BI190" s="200">
        <f t="shared" si="18"/>
        <v>0</v>
      </c>
      <c r="BJ190" s="17" t="s">
        <v>79</v>
      </c>
      <c r="BK190" s="200">
        <f t="shared" si="19"/>
        <v>0</v>
      </c>
      <c r="BL190" s="17" t="s">
        <v>196</v>
      </c>
      <c r="BM190" s="199" t="s">
        <v>299</v>
      </c>
    </row>
    <row r="191" spans="1:65" s="2" customFormat="1" ht="21.75" customHeight="1">
      <c r="A191" s="34"/>
      <c r="B191" s="35"/>
      <c r="C191" s="234" t="s">
        <v>300</v>
      </c>
      <c r="D191" s="234" t="s">
        <v>199</v>
      </c>
      <c r="E191" s="235" t="s">
        <v>301</v>
      </c>
      <c r="F191" s="236" t="s">
        <v>302</v>
      </c>
      <c r="G191" s="237" t="s">
        <v>138</v>
      </c>
      <c r="H191" s="238">
        <v>3</v>
      </c>
      <c r="I191" s="239"/>
      <c r="J191" s="240">
        <f t="shared" si="10"/>
        <v>0</v>
      </c>
      <c r="K191" s="241"/>
      <c r="L191" s="242"/>
      <c r="M191" s="243" t="s">
        <v>0</v>
      </c>
      <c r="N191" s="244" t="s">
        <v>36</v>
      </c>
      <c r="O191" s="71"/>
      <c r="P191" s="197">
        <f t="shared" si="11"/>
        <v>0</v>
      </c>
      <c r="Q191" s="197">
        <v>2.111E-2</v>
      </c>
      <c r="R191" s="197">
        <f t="shared" si="12"/>
        <v>6.3329999999999997E-2</v>
      </c>
      <c r="S191" s="197">
        <v>0</v>
      </c>
      <c r="T191" s="198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202</v>
      </c>
      <c r="AT191" s="199" t="s">
        <v>199</v>
      </c>
      <c r="AU191" s="199" t="s">
        <v>81</v>
      </c>
      <c r="AY191" s="17" t="s">
        <v>132</v>
      </c>
      <c r="BE191" s="200">
        <f t="shared" si="14"/>
        <v>0</v>
      </c>
      <c r="BF191" s="200">
        <f t="shared" si="15"/>
        <v>0</v>
      </c>
      <c r="BG191" s="200">
        <f t="shared" si="16"/>
        <v>0</v>
      </c>
      <c r="BH191" s="200">
        <f t="shared" si="17"/>
        <v>0</v>
      </c>
      <c r="BI191" s="200">
        <f t="shared" si="18"/>
        <v>0</v>
      </c>
      <c r="BJ191" s="17" t="s">
        <v>79</v>
      </c>
      <c r="BK191" s="200">
        <f t="shared" si="19"/>
        <v>0</v>
      </c>
      <c r="BL191" s="17" t="s">
        <v>196</v>
      </c>
      <c r="BM191" s="199" t="s">
        <v>303</v>
      </c>
    </row>
    <row r="192" spans="1:65" s="2" customFormat="1" ht="24.2" customHeight="1">
      <c r="A192" s="34"/>
      <c r="B192" s="35"/>
      <c r="C192" s="187" t="s">
        <v>304</v>
      </c>
      <c r="D192" s="187" t="s">
        <v>135</v>
      </c>
      <c r="E192" s="188" t="s">
        <v>305</v>
      </c>
      <c r="F192" s="189" t="s">
        <v>306</v>
      </c>
      <c r="G192" s="190" t="s">
        <v>138</v>
      </c>
      <c r="H192" s="191">
        <v>1</v>
      </c>
      <c r="I192" s="192"/>
      <c r="J192" s="193">
        <f t="shared" si="10"/>
        <v>0</v>
      </c>
      <c r="K192" s="194"/>
      <c r="L192" s="39"/>
      <c r="M192" s="195" t="s">
        <v>0</v>
      </c>
      <c r="N192" s="196" t="s">
        <v>36</v>
      </c>
      <c r="O192" s="71"/>
      <c r="P192" s="197">
        <f t="shared" si="11"/>
        <v>0</v>
      </c>
      <c r="Q192" s="197">
        <v>0</v>
      </c>
      <c r="R192" s="197">
        <f t="shared" si="12"/>
        <v>0</v>
      </c>
      <c r="S192" s="197">
        <v>0</v>
      </c>
      <c r="T192" s="198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196</v>
      </c>
      <c r="AT192" s="199" t="s">
        <v>135</v>
      </c>
      <c r="AU192" s="199" t="s">
        <v>81</v>
      </c>
      <c r="AY192" s="17" t="s">
        <v>132</v>
      </c>
      <c r="BE192" s="200">
        <f t="shared" si="14"/>
        <v>0</v>
      </c>
      <c r="BF192" s="200">
        <f t="shared" si="15"/>
        <v>0</v>
      </c>
      <c r="BG192" s="200">
        <f t="shared" si="16"/>
        <v>0</v>
      </c>
      <c r="BH192" s="200">
        <f t="shared" si="17"/>
        <v>0</v>
      </c>
      <c r="BI192" s="200">
        <f t="shared" si="18"/>
        <v>0</v>
      </c>
      <c r="BJ192" s="17" t="s">
        <v>79</v>
      </c>
      <c r="BK192" s="200">
        <f t="shared" si="19"/>
        <v>0</v>
      </c>
      <c r="BL192" s="17" t="s">
        <v>196</v>
      </c>
      <c r="BM192" s="199" t="s">
        <v>307</v>
      </c>
    </row>
    <row r="193" spans="1:65" s="2" customFormat="1" ht="24.2" customHeight="1">
      <c r="A193" s="34"/>
      <c r="B193" s="35"/>
      <c r="C193" s="234" t="s">
        <v>308</v>
      </c>
      <c r="D193" s="234" t="s">
        <v>199</v>
      </c>
      <c r="E193" s="235" t="s">
        <v>309</v>
      </c>
      <c r="F193" s="236" t="s">
        <v>310</v>
      </c>
      <c r="G193" s="237" t="s">
        <v>145</v>
      </c>
      <c r="H193" s="238">
        <v>2</v>
      </c>
      <c r="I193" s="239"/>
      <c r="J193" s="240">
        <f t="shared" si="10"/>
        <v>0</v>
      </c>
      <c r="K193" s="241"/>
      <c r="L193" s="242"/>
      <c r="M193" s="243" t="s">
        <v>0</v>
      </c>
      <c r="N193" s="244" t="s">
        <v>36</v>
      </c>
      <c r="O193" s="71"/>
      <c r="P193" s="197">
        <f t="shared" si="11"/>
        <v>0</v>
      </c>
      <c r="Q193" s="197">
        <v>3.4200000000000001E-2</v>
      </c>
      <c r="R193" s="197">
        <f t="shared" si="12"/>
        <v>6.8400000000000002E-2</v>
      </c>
      <c r="S193" s="197">
        <v>0</v>
      </c>
      <c r="T193" s="198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202</v>
      </c>
      <c r="AT193" s="199" t="s">
        <v>199</v>
      </c>
      <c r="AU193" s="199" t="s">
        <v>81</v>
      </c>
      <c r="AY193" s="17" t="s">
        <v>132</v>
      </c>
      <c r="BE193" s="200">
        <f t="shared" si="14"/>
        <v>0</v>
      </c>
      <c r="BF193" s="200">
        <f t="shared" si="15"/>
        <v>0</v>
      </c>
      <c r="BG193" s="200">
        <f t="shared" si="16"/>
        <v>0</v>
      </c>
      <c r="BH193" s="200">
        <f t="shared" si="17"/>
        <v>0</v>
      </c>
      <c r="BI193" s="200">
        <f t="shared" si="18"/>
        <v>0</v>
      </c>
      <c r="BJ193" s="17" t="s">
        <v>79</v>
      </c>
      <c r="BK193" s="200">
        <f t="shared" si="19"/>
        <v>0</v>
      </c>
      <c r="BL193" s="17" t="s">
        <v>196</v>
      </c>
      <c r="BM193" s="199" t="s">
        <v>311</v>
      </c>
    </row>
    <row r="194" spans="1:65" s="2" customFormat="1" ht="24.2" customHeight="1">
      <c r="A194" s="34"/>
      <c r="B194" s="35"/>
      <c r="C194" s="187" t="s">
        <v>312</v>
      </c>
      <c r="D194" s="187" t="s">
        <v>135</v>
      </c>
      <c r="E194" s="188" t="s">
        <v>313</v>
      </c>
      <c r="F194" s="189" t="s">
        <v>314</v>
      </c>
      <c r="G194" s="190" t="s">
        <v>138</v>
      </c>
      <c r="H194" s="191">
        <v>1</v>
      </c>
      <c r="I194" s="192"/>
      <c r="J194" s="193">
        <f t="shared" si="10"/>
        <v>0</v>
      </c>
      <c r="K194" s="194"/>
      <c r="L194" s="39"/>
      <c r="M194" s="195" t="s">
        <v>0</v>
      </c>
      <c r="N194" s="196" t="s">
        <v>36</v>
      </c>
      <c r="O194" s="71"/>
      <c r="P194" s="197">
        <f t="shared" si="11"/>
        <v>0</v>
      </c>
      <c r="Q194" s="197">
        <v>8.0000000000000007E-5</v>
      </c>
      <c r="R194" s="197">
        <f t="shared" si="12"/>
        <v>8.0000000000000007E-5</v>
      </c>
      <c r="S194" s="197">
        <v>0</v>
      </c>
      <c r="T194" s="198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196</v>
      </c>
      <c r="AT194" s="199" t="s">
        <v>135</v>
      </c>
      <c r="AU194" s="199" t="s">
        <v>81</v>
      </c>
      <c r="AY194" s="17" t="s">
        <v>132</v>
      </c>
      <c r="BE194" s="200">
        <f t="shared" si="14"/>
        <v>0</v>
      </c>
      <c r="BF194" s="200">
        <f t="shared" si="15"/>
        <v>0</v>
      </c>
      <c r="BG194" s="200">
        <f t="shared" si="16"/>
        <v>0</v>
      </c>
      <c r="BH194" s="200">
        <f t="shared" si="17"/>
        <v>0</v>
      </c>
      <c r="BI194" s="200">
        <f t="shared" si="18"/>
        <v>0</v>
      </c>
      <c r="BJ194" s="17" t="s">
        <v>79</v>
      </c>
      <c r="BK194" s="200">
        <f t="shared" si="19"/>
        <v>0</v>
      </c>
      <c r="BL194" s="17" t="s">
        <v>196</v>
      </c>
      <c r="BM194" s="199" t="s">
        <v>315</v>
      </c>
    </row>
    <row r="195" spans="1:65" s="2" customFormat="1" ht="21.75" customHeight="1">
      <c r="A195" s="34"/>
      <c r="B195" s="35"/>
      <c r="C195" s="234" t="s">
        <v>316</v>
      </c>
      <c r="D195" s="234" t="s">
        <v>199</v>
      </c>
      <c r="E195" s="235" t="s">
        <v>317</v>
      </c>
      <c r="F195" s="236" t="s">
        <v>318</v>
      </c>
      <c r="G195" s="237" t="s">
        <v>138</v>
      </c>
      <c r="H195" s="238">
        <v>1</v>
      </c>
      <c r="I195" s="239"/>
      <c r="J195" s="240">
        <f t="shared" si="10"/>
        <v>0</v>
      </c>
      <c r="K195" s="241"/>
      <c r="L195" s="242"/>
      <c r="M195" s="243" t="s">
        <v>0</v>
      </c>
      <c r="N195" s="244" t="s">
        <v>36</v>
      </c>
      <c r="O195" s="71"/>
      <c r="P195" s="197">
        <f t="shared" si="11"/>
        <v>0</v>
      </c>
      <c r="Q195" s="197">
        <v>4.4999999999999997E-3</v>
      </c>
      <c r="R195" s="197">
        <f t="shared" si="12"/>
        <v>4.4999999999999997E-3</v>
      </c>
      <c r="S195" s="197">
        <v>0</v>
      </c>
      <c r="T195" s="198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202</v>
      </c>
      <c r="AT195" s="199" t="s">
        <v>199</v>
      </c>
      <c r="AU195" s="199" t="s">
        <v>81</v>
      </c>
      <c r="AY195" s="17" t="s">
        <v>132</v>
      </c>
      <c r="BE195" s="200">
        <f t="shared" si="14"/>
        <v>0</v>
      </c>
      <c r="BF195" s="200">
        <f t="shared" si="15"/>
        <v>0</v>
      </c>
      <c r="BG195" s="200">
        <f t="shared" si="16"/>
        <v>0</v>
      </c>
      <c r="BH195" s="200">
        <f t="shared" si="17"/>
        <v>0</v>
      </c>
      <c r="BI195" s="200">
        <f t="shared" si="18"/>
        <v>0</v>
      </c>
      <c r="BJ195" s="17" t="s">
        <v>79</v>
      </c>
      <c r="BK195" s="200">
        <f t="shared" si="19"/>
        <v>0</v>
      </c>
      <c r="BL195" s="17" t="s">
        <v>196</v>
      </c>
      <c r="BM195" s="199" t="s">
        <v>319</v>
      </c>
    </row>
    <row r="196" spans="1:65" s="2" customFormat="1" ht="24.2" customHeight="1">
      <c r="A196" s="34"/>
      <c r="B196" s="35"/>
      <c r="C196" s="187" t="s">
        <v>320</v>
      </c>
      <c r="D196" s="187" t="s">
        <v>135</v>
      </c>
      <c r="E196" s="188" t="s">
        <v>321</v>
      </c>
      <c r="F196" s="189" t="s">
        <v>322</v>
      </c>
      <c r="G196" s="190" t="s">
        <v>138</v>
      </c>
      <c r="H196" s="191">
        <v>1</v>
      </c>
      <c r="I196" s="192"/>
      <c r="J196" s="193">
        <f t="shared" si="10"/>
        <v>0</v>
      </c>
      <c r="K196" s="194"/>
      <c r="L196" s="39"/>
      <c r="M196" s="195" t="s">
        <v>0</v>
      </c>
      <c r="N196" s="196" t="s">
        <v>36</v>
      </c>
      <c r="O196" s="71"/>
      <c r="P196" s="197">
        <f t="shared" si="11"/>
        <v>0</v>
      </c>
      <c r="Q196" s="197">
        <v>0.1</v>
      </c>
      <c r="R196" s="197">
        <f t="shared" si="12"/>
        <v>0.1</v>
      </c>
      <c r="S196" s="197">
        <v>0</v>
      </c>
      <c r="T196" s="198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196</v>
      </c>
      <c r="AT196" s="199" t="s">
        <v>135</v>
      </c>
      <c r="AU196" s="199" t="s">
        <v>81</v>
      </c>
      <c r="AY196" s="17" t="s">
        <v>132</v>
      </c>
      <c r="BE196" s="200">
        <f t="shared" si="14"/>
        <v>0</v>
      </c>
      <c r="BF196" s="200">
        <f t="shared" si="15"/>
        <v>0</v>
      </c>
      <c r="BG196" s="200">
        <f t="shared" si="16"/>
        <v>0</v>
      </c>
      <c r="BH196" s="200">
        <f t="shared" si="17"/>
        <v>0</v>
      </c>
      <c r="BI196" s="200">
        <f t="shared" si="18"/>
        <v>0</v>
      </c>
      <c r="BJ196" s="17" t="s">
        <v>79</v>
      </c>
      <c r="BK196" s="200">
        <f t="shared" si="19"/>
        <v>0</v>
      </c>
      <c r="BL196" s="17" t="s">
        <v>196</v>
      </c>
      <c r="BM196" s="199" t="s">
        <v>323</v>
      </c>
    </row>
    <row r="197" spans="1:65" s="2" customFormat="1" ht="16.5" customHeight="1">
      <c r="A197" s="34"/>
      <c r="B197" s="35"/>
      <c r="C197" s="234" t="s">
        <v>324</v>
      </c>
      <c r="D197" s="234" t="s">
        <v>199</v>
      </c>
      <c r="E197" s="235" t="s">
        <v>325</v>
      </c>
      <c r="F197" s="236" t="s">
        <v>326</v>
      </c>
      <c r="G197" s="237" t="s">
        <v>138</v>
      </c>
      <c r="H197" s="238">
        <v>1</v>
      </c>
      <c r="I197" s="239"/>
      <c r="J197" s="240">
        <f t="shared" si="10"/>
        <v>0</v>
      </c>
      <c r="K197" s="241"/>
      <c r="L197" s="242"/>
      <c r="M197" s="243" t="s">
        <v>0</v>
      </c>
      <c r="N197" s="244" t="s">
        <v>36</v>
      </c>
      <c r="O197" s="71"/>
      <c r="P197" s="197">
        <f t="shared" si="11"/>
        <v>0</v>
      </c>
      <c r="Q197" s="197">
        <v>0</v>
      </c>
      <c r="R197" s="197">
        <f t="shared" si="12"/>
        <v>0</v>
      </c>
      <c r="S197" s="197">
        <v>0</v>
      </c>
      <c r="T197" s="198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202</v>
      </c>
      <c r="AT197" s="199" t="s">
        <v>199</v>
      </c>
      <c r="AU197" s="199" t="s">
        <v>81</v>
      </c>
      <c r="AY197" s="17" t="s">
        <v>132</v>
      </c>
      <c r="BE197" s="200">
        <f t="shared" si="14"/>
        <v>0</v>
      </c>
      <c r="BF197" s="200">
        <f t="shared" si="15"/>
        <v>0</v>
      </c>
      <c r="BG197" s="200">
        <f t="shared" si="16"/>
        <v>0</v>
      </c>
      <c r="BH197" s="200">
        <f t="shared" si="17"/>
        <v>0</v>
      </c>
      <c r="BI197" s="200">
        <f t="shared" si="18"/>
        <v>0</v>
      </c>
      <c r="BJ197" s="17" t="s">
        <v>79</v>
      </c>
      <c r="BK197" s="200">
        <f t="shared" si="19"/>
        <v>0</v>
      </c>
      <c r="BL197" s="17" t="s">
        <v>196</v>
      </c>
      <c r="BM197" s="199" t="s">
        <v>327</v>
      </c>
    </row>
    <row r="198" spans="1:65" s="2" customFormat="1" ht="24.2" customHeight="1">
      <c r="A198" s="34"/>
      <c r="B198" s="35"/>
      <c r="C198" s="187" t="s">
        <v>328</v>
      </c>
      <c r="D198" s="187" t="s">
        <v>135</v>
      </c>
      <c r="E198" s="188" t="s">
        <v>329</v>
      </c>
      <c r="F198" s="189" t="s">
        <v>330</v>
      </c>
      <c r="G198" s="190" t="s">
        <v>138</v>
      </c>
      <c r="H198" s="191">
        <v>1</v>
      </c>
      <c r="I198" s="192"/>
      <c r="J198" s="193">
        <f t="shared" si="10"/>
        <v>0</v>
      </c>
      <c r="K198" s="194"/>
      <c r="L198" s="39"/>
      <c r="M198" s="195" t="s">
        <v>0</v>
      </c>
      <c r="N198" s="196" t="s">
        <v>36</v>
      </c>
      <c r="O198" s="71"/>
      <c r="P198" s="197">
        <f t="shared" si="11"/>
        <v>0</v>
      </c>
      <c r="Q198" s="197">
        <v>0</v>
      </c>
      <c r="R198" s="197">
        <f t="shared" si="12"/>
        <v>0</v>
      </c>
      <c r="S198" s="197">
        <v>0</v>
      </c>
      <c r="T198" s="198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196</v>
      </c>
      <c r="AT198" s="199" t="s">
        <v>135</v>
      </c>
      <c r="AU198" s="199" t="s">
        <v>81</v>
      </c>
      <c r="AY198" s="17" t="s">
        <v>132</v>
      </c>
      <c r="BE198" s="200">
        <f t="shared" si="14"/>
        <v>0</v>
      </c>
      <c r="BF198" s="200">
        <f t="shared" si="15"/>
        <v>0</v>
      </c>
      <c r="BG198" s="200">
        <f t="shared" si="16"/>
        <v>0</v>
      </c>
      <c r="BH198" s="200">
        <f t="shared" si="17"/>
        <v>0</v>
      </c>
      <c r="BI198" s="200">
        <f t="shared" si="18"/>
        <v>0</v>
      </c>
      <c r="BJ198" s="17" t="s">
        <v>79</v>
      </c>
      <c r="BK198" s="200">
        <f t="shared" si="19"/>
        <v>0</v>
      </c>
      <c r="BL198" s="17" t="s">
        <v>196</v>
      </c>
      <c r="BM198" s="199" t="s">
        <v>331</v>
      </c>
    </row>
    <row r="199" spans="1:65" s="2" customFormat="1" ht="21.75" customHeight="1">
      <c r="A199" s="34"/>
      <c r="B199" s="35"/>
      <c r="C199" s="234" t="s">
        <v>332</v>
      </c>
      <c r="D199" s="234" t="s">
        <v>199</v>
      </c>
      <c r="E199" s="235" t="s">
        <v>333</v>
      </c>
      <c r="F199" s="236" t="s">
        <v>334</v>
      </c>
      <c r="G199" s="237" t="s">
        <v>138</v>
      </c>
      <c r="H199" s="238">
        <v>1</v>
      </c>
      <c r="I199" s="239"/>
      <c r="J199" s="240">
        <f t="shared" si="10"/>
        <v>0</v>
      </c>
      <c r="K199" s="241"/>
      <c r="L199" s="242"/>
      <c r="M199" s="243" t="s">
        <v>0</v>
      </c>
      <c r="N199" s="244" t="s">
        <v>36</v>
      </c>
      <c r="O199" s="71"/>
      <c r="P199" s="197">
        <f t="shared" si="11"/>
        <v>0</v>
      </c>
      <c r="Q199" s="197">
        <v>1.4E-2</v>
      </c>
      <c r="R199" s="197">
        <f t="shared" si="12"/>
        <v>1.4E-2</v>
      </c>
      <c r="S199" s="197">
        <v>0</v>
      </c>
      <c r="T199" s="198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202</v>
      </c>
      <c r="AT199" s="199" t="s">
        <v>199</v>
      </c>
      <c r="AU199" s="199" t="s">
        <v>81</v>
      </c>
      <c r="AY199" s="17" t="s">
        <v>132</v>
      </c>
      <c r="BE199" s="200">
        <f t="shared" si="14"/>
        <v>0</v>
      </c>
      <c r="BF199" s="200">
        <f t="shared" si="15"/>
        <v>0</v>
      </c>
      <c r="BG199" s="200">
        <f t="shared" si="16"/>
        <v>0</v>
      </c>
      <c r="BH199" s="200">
        <f t="shared" si="17"/>
        <v>0</v>
      </c>
      <c r="BI199" s="200">
        <f t="shared" si="18"/>
        <v>0</v>
      </c>
      <c r="BJ199" s="17" t="s">
        <v>79</v>
      </c>
      <c r="BK199" s="200">
        <f t="shared" si="19"/>
        <v>0</v>
      </c>
      <c r="BL199" s="17" t="s">
        <v>196</v>
      </c>
      <c r="BM199" s="199" t="s">
        <v>335</v>
      </c>
    </row>
    <row r="200" spans="1:65" s="2" customFormat="1" ht="24.2" customHeight="1">
      <c r="A200" s="34"/>
      <c r="B200" s="35"/>
      <c r="C200" s="187" t="s">
        <v>336</v>
      </c>
      <c r="D200" s="187" t="s">
        <v>135</v>
      </c>
      <c r="E200" s="188" t="s">
        <v>337</v>
      </c>
      <c r="F200" s="189" t="s">
        <v>338</v>
      </c>
      <c r="G200" s="190" t="s">
        <v>138</v>
      </c>
      <c r="H200" s="191">
        <v>1</v>
      </c>
      <c r="I200" s="192"/>
      <c r="J200" s="193">
        <f t="shared" si="10"/>
        <v>0</v>
      </c>
      <c r="K200" s="194"/>
      <c r="L200" s="39"/>
      <c r="M200" s="195" t="s">
        <v>0</v>
      </c>
      <c r="N200" s="196" t="s">
        <v>36</v>
      </c>
      <c r="O200" s="71"/>
      <c r="P200" s="197">
        <f t="shared" si="11"/>
        <v>0</v>
      </c>
      <c r="Q200" s="197">
        <v>0</v>
      </c>
      <c r="R200" s="197">
        <f t="shared" si="12"/>
        <v>0</v>
      </c>
      <c r="S200" s="197">
        <v>0.17399999999999999</v>
      </c>
      <c r="T200" s="198">
        <f t="shared" si="13"/>
        <v>0.17399999999999999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196</v>
      </c>
      <c r="AT200" s="199" t="s">
        <v>135</v>
      </c>
      <c r="AU200" s="199" t="s">
        <v>81</v>
      </c>
      <c r="AY200" s="17" t="s">
        <v>132</v>
      </c>
      <c r="BE200" s="200">
        <f t="shared" si="14"/>
        <v>0</v>
      </c>
      <c r="BF200" s="200">
        <f t="shared" si="15"/>
        <v>0</v>
      </c>
      <c r="BG200" s="200">
        <f t="shared" si="16"/>
        <v>0</v>
      </c>
      <c r="BH200" s="200">
        <f t="shared" si="17"/>
        <v>0</v>
      </c>
      <c r="BI200" s="200">
        <f t="shared" si="18"/>
        <v>0</v>
      </c>
      <c r="BJ200" s="17" t="s">
        <v>79</v>
      </c>
      <c r="BK200" s="200">
        <f t="shared" si="19"/>
        <v>0</v>
      </c>
      <c r="BL200" s="17" t="s">
        <v>196</v>
      </c>
      <c r="BM200" s="199" t="s">
        <v>339</v>
      </c>
    </row>
    <row r="201" spans="1:65" s="2" customFormat="1" ht="24.2" customHeight="1">
      <c r="A201" s="34"/>
      <c r="B201" s="35"/>
      <c r="C201" s="187" t="s">
        <v>340</v>
      </c>
      <c r="D201" s="187" t="s">
        <v>135</v>
      </c>
      <c r="E201" s="188" t="s">
        <v>341</v>
      </c>
      <c r="F201" s="189" t="s">
        <v>342</v>
      </c>
      <c r="G201" s="190" t="s">
        <v>161</v>
      </c>
      <c r="H201" s="191">
        <v>1.2210000000000001</v>
      </c>
      <c r="I201" s="192"/>
      <c r="J201" s="193">
        <f t="shared" si="10"/>
        <v>0</v>
      </c>
      <c r="K201" s="194"/>
      <c r="L201" s="39"/>
      <c r="M201" s="195" t="s">
        <v>0</v>
      </c>
      <c r="N201" s="196" t="s">
        <v>36</v>
      </c>
      <c r="O201" s="71"/>
      <c r="P201" s="197">
        <f t="shared" si="11"/>
        <v>0</v>
      </c>
      <c r="Q201" s="197">
        <v>0</v>
      </c>
      <c r="R201" s="197">
        <f t="shared" si="12"/>
        <v>0</v>
      </c>
      <c r="S201" s="197">
        <v>0</v>
      </c>
      <c r="T201" s="198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196</v>
      </c>
      <c r="AT201" s="199" t="s">
        <v>135</v>
      </c>
      <c r="AU201" s="199" t="s">
        <v>81</v>
      </c>
      <c r="AY201" s="17" t="s">
        <v>132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7" t="s">
        <v>79</v>
      </c>
      <c r="BK201" s="200">
        <f t="shared" si="19"/>
        <v>0</v>
      </c>
      <c r="BL201" s="17" t="s">
        <v>196</v>
      </c>
      <c r="BM201" s="199" t="s">
        <v>343</v>
      </c>
    </row>
    <row r="202" spans="1:65" s="2" customFormat="1" ht="24.2" customHeight="1">
      <c r="A202" s="34"/>
      <c r="B202" s="35"/>
      <c r="C202" s="187" t="s">
        <v>344</v>
      </c>
      <c r="D202" s="187" t="s">
        <v>135</v>
      </c>
      <c r="E202" s="188" t="s">
        <v>345</v>
      </c>
      <c r="F202" s="189" t="s">
        <v>346</v>
      </c>
      <c r="G202" s="190" t="s">
        <v>161</v>
      </c>
      <c r="H202" s="191">
        <v>1.2210000000000001</v>
      </c>
      <c r="I202" s="192"/>
      <c r="J202" s="193">
        <f t="shared" si="10"/>
        <v>0</v>
      </c>
      <c r="K202" s="194"/>
      <c r="L202" s="39"/>
      <c r="M202" s="195" t="s">
        <v>0</v>
      </c>
      <c r="N202" s="196" t="s">
        <v>36</v>
      </c>
      <c r="O202" s="71"/>
      <c r="P202" s="197">
        <f t="shared" si="11"/>
        <v>0</v>
      </c>
      <c r="Q202" s="197">
        <v>0</v>
      </c>
      <c r="R202" s="197">
        <f t="shared" si="12"/>
        <v>0</v>
      </c>
      <c r="S202" s="197">
        <v>0</v>
      </c>
      <c r="T202" s="198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196</v>
      </c>
      <c r="AT202" s="199" t="s">
        <v>135</v>
      </c>
      <c r="AU202" s="199" t="s">
        <v>81</v>
      </c>
      <c r="AY202" s="17" t="s">
        <v>132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7" t="s">
        <v>79</v>
      </c>
      <c r="BK202" s="200">
        <f t="shared" si="19"/>
        <v>0</v>
      </c>
      <c r="BL202" s="17" t="s">
        <v>196</v>
      </c>
      <c r="BM202" s="199" t="s">
        <v>347</v>
      </c>
    </row>
    <row r="203" spans="1:65" s="2" customFormat="1" ht="24.2" customHeight="1">
      <c r="A203" s="34"/>
      <c r="B203" s="35"/>
      <c r="C203" s="187" t="s">
        <v>348</v>
      </c>
      <c r="D203" s="187" t="s">
        <v>135</v>
      </c>
      <c r="E203" s="188" t="s">
        <v>349</v>
      </c>
      <c r="F203" s="189" t="s">
        <v>350</v>
      </c>
      <c r="G203" s="190" t="s">
        <v>161</v>
      </c>
      <c r="H203" s="191">
        <v>1.2210000000000001</v>
      </c>
      <c r="I203" s="192"/>
      <c r="J203" s="193">
        <f t="shared" si="10"/>
        <v>0</v>
      </c>
      <c r="K203" s="194"/>
      <c r="L203" s="39"/>
      <c r="M203" s="195" t="s">
        <v>0</v>
      </c>
      <c r="N203" s="196" t="s">
        <v>36</v>
      </c>
      <c r="O203" s="71"/>
      <c r="P203" s="197">
        <f t="shared" si="11"/>
        <v>0</v>
      </c>
      <c r="Q203" s="197">
        <v>0</v>
      </c>
      <c r="R203" s="197">
        <f t="shared" si="12"/>
        <v>0</v>
      </c>
      <c r="S203" s="197">
        <v>0</v>
      </c>
      <c r="T203" s="198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196</v>
      </c>
      <c r="AT203" s="199" t="s">
        <v>135</v>
      </c>
      <c r="AU203" s="199" t="s">
        <v>81</v>
      </c>
      <c r="AY203" s="17" t="s">
        <v>132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7" t="s">
        <v>79</v>
      </c>
      <c r="BK203" s="200">
        <f t="shared" si="19"/>
        <v>0</v>
      </c>
      <c r="BL203" s="17" t="s">
        <v>196</v>
      </c>
      <c r="BM203" s="199" t="s">
        <v>351</v>
      </c>
    </row>
    <row r="204" spans="1:65" s="12" customFormat="1" ht="22.9" customHeight="1">
      <c r="B204" s="171"/>
      <c r="C204" s="172"/>
      <c r="D204" s="173" t="s">
        <v>70</v>
      </c>
      <c r="E204" s="185" t="s">
        <v>352</v>
      </c>
      <c r="F204" s="185" t="s">
        <v>353</v>
      </c>
      <c r="G204" s="172"/>
      <c r="H204" s="172"/>
      <c r="I204" s="175"/>
      <c r="J204" s="186">
        <f>BK204</f>
        <v>0</v>
      </c>
      <c r="K204" s="172"/>
      <c r="L204" s="177"/>
      <c r="M204" s="178"/>
      <c r="N204" s="179"/>
      <c r="O204" s="179"/>
      <c r="P204" s="180">
        <f>SUM(P205:P219)</f>
        <v>0</v>
      </c>
      <c r="Q204" s="179"/>
      <c r="R204" s="180">
        <f>SUM(R205:R219)</f>
        <v>3.8561999999999997E-3</v>
      </c>
      <c r="S204" s="179"/>
      <c r="T204" s="181">
        <f>SUM(T205:T219)</f>
        <v>0</v>
      </c>
      <c r="AR204" s="182" t="s">
        <v>81</v>
      </c>
      <c r="AT204" s="183" t="s">
        <v>70</v>
      </c>
      <c r="AU204" s="183" t="s">
        <v>79</v>
      </c>
      <c r="AY204" s="182" t="s">
        <v>132</v>
      </c>
      <c r="BK204" s="184">
        <f>SUM(BK205:BK219)</f>
        <v>0</v>
      </c>
    </row>
    <row r="205" spans="1:65" s="2" customFormat="1" ht="16.5" customHeight="1">
      <c r="A205" s="34"/>
      <c r="B205" s="35"/>
      <c r="C205" s="187" t="s">
        <v>354</v>
      </c>
      <c r="D205" s="187" t="s">
        <v>135</v>
      </c>
      <c r="E205" s="188" t="s">
        <v>355</v>
      </c>
      <c r="F205" s="189" t="s">
        <v>356</v>
      </c>
      <c r="G205" s="190" t="s">
        <v>357</v>
      </c>
      <c r="H205" s="191">
        <v>20</v>
      </c>
      <c r="I205" s="192"/>
      <c r="J205" s="193">
        <f>ROUND(I205*H205,2)</f>
        <v>0</v>
      </c>
      <c r="K205" s="194"/>
      <c r="L205" s="39"/>
      <c r="M205" s="195" t="s">
        <v>0</v>
      </c>
      <c r="N205" s="196" t="s">
        <v>36</v>
      </c>
      <c r="O205" s="71"/>
      <c r="P205" s="197">
        <f>O205*H205</f>
        <v>0</v>
      </c>
      <c r="Q205" s="197">
        <v>3.0000000000000001E-5</v>
      </c>
      <c r="R205" s="197">
        <f>Q205*H205</f>
        <v>6.0000000000000006E-4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196</v>
      </c>
      <c r="AT205" s="199" t="s">
        <v>135</v>
      </c>
      <c r="AU205" s="199" t="s">
        <v>81</v>
      </c>
      <c r="AY205" s="17" t="s">
        <v>132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79</v>
      </c>
      <c r="BK205" s="200">
        <f>ROUND(I205*H205,2)</f>
        <v>0</v>
      </c>
      <c r="BL205" s="17" t="s">
        <v>196</v>
      </c>
      <c r="BM205" s="199" t="s">
        <v>358</v>
      </c>
    </row>
    <row r="206" spans="1:65" s="2" customFormat="1" ht="24.2" customHeight="1">
      <c r="A206" s="34"/>
      <c r="B206" s="35"/>
      <c r="C206" s="187" t="s">
        <v>359</v>
      </c>
      <c r="D206" s="187" t="s">
        <v>135</v>
      </c>
      <c r="E206" s="188" t="s">
        <v>360</v>
      </c>
      <c r="F206" s="189" t="s">
        <v>361</v>
      </c>
      <c r="G206" s="190" t="s">
        <v>145</v>
      </c>
      <c r="H206" s="191">
        <v>17.024000000000001</v>
      </c>
      <c r="I206" s="192"/>
      <c r="J206" s="193">
        <f>ROUND(I206*H206,2)</f>
        <v>0</v>
      </c>
      <c r="K206" s="194"/>
      <c r="L206" s="39"/>
      <c r="M206" s="195" t="s">
        <v>0</v>
      </c>
      <c r="N206" s="196" t="s">
        <v>36</v>
      </c>
      <c r="O206" s="71"/>
      <c r="P206" s="197">
        <f>O206*H206</f>
        <v>0</v>
      </c>
      <c r="Q206" s="197">
        <v>5.0000000000000002E-5</v>
      </c>
      <c r="R206" s="197">
        <f>Q206*H206</f>
        <v>8.5120000000000009E-4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196</v>
      </c>
      <c r="AT206" s="199" t="s">
        <v>135</v>
      </c>
      <c r="AU206" s="199" t="s">
        <v>81</v>
      </c>
      <c r="AY206" s="17" t="s">
        <v>132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79</v>
      </c>
      <c r="BK206" s="200">
        <f>ROUND(I206*H206,2)</f>
        <v>0</v>
      </c>
      <c r="BL206" s="17" t="s">
        <v>196</v>
      </c>
      <c r="BM206" s="199" t="s">
        <v>362</v>
      </c>
    </row>
    <row r="207" spans="1:65" s="13" customFormat="1" ht="11.25">
      <c r="B207" s="201"/>
      <c r="C207" s="202"/>
      <c r="D207" s="203" t="s">
        <v>147</v>
      </c>
      <c r="E207" s="204" t="s">
        <v>0</v>
      </c>
      <c r="F207" s="205" t="s">
        <v>151</v>
      </c>
      <c r="G207" s="202"/>
      <c r="H207" s="204" t="s">
        <v>0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147</v>
      </c>
      <c r="AU207" s="211" t="s">
        <v>81</v>
      </c>
      <c r="AV207" s="13" t="s">
        <v>79</v>
      </c>
      <c r="AW207" s="13" t="s">
        <v>29</v>
      </c>
      <c r="AX207" s="13" t="s">
        <v>71</v>
      </c>
      <c r="AY207" s="211" t="s">
        <v>132</v>
      </c>
    </row>
    <row r="208" spans="1:65" s="14" customFormat="1" ht="11.25">
      <c r="B208" s="212"/>
      <c r="C208" s="213"/>
      <c r="D208" s="203" t="s">
        <v>147</v>
      </c>
      <c r="E208" s="214" t="s">
        <v>0</v>
      </c>
      <c r="F208" s="215" t="s">
        <v>363</v>
      </c>
      <c r="G208" s="213"/>
      <c r="H208" s="216">
        <v>15.644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147</v>
      </c>
      <c r="AU208" s="222" t="s">
        <v>81</v>
      </c>
      <c r="AV208" s="14" t="s">
        <v>81</v>
      </c>
      <c r="AW208" s="14" t="s">
        <v>29</v>
      </c>
      <c r="AX208" s="14" t="s">
        <v>71</v>
      </c>
      <c r="AY208" s="222" t="s">
        <v>132</v>
      </c>
    </row>
    <row r="209" spans="1:65" s="13" customFormat="1" ht="11.25">
      <c r="B209" s="201"/>
      <c r="C209" s="202"/>
      <c r="D209" s="203" t="s">
        <v>147</v>
      </c>
      <c r="E209" s="204" t="s">
        <v>0</v>
      </c>
      <c r="F209" s="205" t="s">
        <v>220</v>
      </c>
      <c r="G209" s="202"/>
      <c r="H209" s="204" t="s">
        <v>0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147</v>
      </c>
      <c r="AU209" s="211" t="s">
        <v>81</v>
      </c>
      <c r="AV209" s="13" t="s">
        <v>79</v>
      </c>
      <c r="AW209" s="13" t="s">
        <v>29</v>
      </c>
      <c r="AX209" s="13" t="s">
        <v>71</v>
      </c>
      <c r="AY209" s="211" t="s">
        <v>132</v>
      </c>
    </row>
    <row r="210" spans="1:65" s="14" customFormat="1" ht="11.25">
      <c r="B210" s="212"/>
      <c r="C210" s="213"/>
      <c r="D210" s="203" t="s">
        <v>147</v>
      </c>
      <c r="E210" s="214" t="s">
        <v>0</v>
      </c>
      <c r="F210" s="215" t="s">
        <v>364</v>
      </c>
      <c r="G210" s="213"/>
      <c r="H210" s="216">
        <v>1.38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147</v>
      </c>
      <c r="AU210" s="222" t="s">
        <v>81</v>
      </c>
      <c r="AV210" s="14" t="s">
        <v>81</v>
      </c>
      <c r="AW210" s="14" t="s">
        <v>29</v>
      </c>
      <c r="AX210" s="14" t="s">
        <v>71</v>
      </c>
      <c r="AY210" s="222" t="s">
        <v>132</v>
      </c>
    </row>
    <row r="211" spans="1:65" s="15" customFormat="1" ht="11.25">
      <c r="B211" s="223"/>
      <c r="C211" s="224"/>
      <c r="D211" s="203" t="s">
        <v>147</v>
      </c>
      <c r="E211" s="225" t="s">
        <v>0</v>
      </c>
      <c r="F211" s="226" t="s">
        <v>155</v>
      </c>
      <c r="G211" s="224"/>
      <c r="H211" s="227">
        <v>17.024000000000001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147</v>
      </c>
      <c r="AU211" s="233" t="s">
        <v>81</v>
      </c>
      <c r="AV211" s="15" t="s">
        <v>139</v>
      </c>
      <c r="AW211" s="15" t="s">
        <v>29</v>
      </c>
      <c r="AX211" s="15" t="s">
        <v>79</v>
      </c>
      <c r="AY211" s="233" t="s">
        <v>132</v>
      </c>
    </row>
    <row r="212" spans="1:65" s="2" customFormat="1" ht="16.5" customHeight="1">
      <c r="A212" s="34"/>
      <c r="B212" s="35"/>
      <c r="C212" s="187" t="s">
        <v>365</v>
      </c>
      <c r="D212" s="187" t="s">
        <v>135</v>
      </c>
      <c r="E212" s="188" t="s">
        <v>366</v>
      </c>
      <c r="F212" s="189" t="s">
        <v>367</v>
      </c>
      <c r="G212" s="190" t="s">
        <v>357</v>
      </c>
      <c r="H212" s="191">
        <v>7.4</v>
      </c>
      <c r="I212" s="192"/>
      <c r="J212" s="193">
        <f>ROUND(I212*H212,2)</f>
        <v>0</v>
      </c>
      <c r="K212" s="194"/>
      <c r="L212" s="39"/>
      <c r="M212" s="195" t="s">
        <v>0</v>
      </c>
      <c r="N212" s="196" t="s">
        <v>36</v>
      </c>
      <c r="O212" s="71"/>
      <c r="P212" s="197">
        <f>O212*H212</f>
        <v>0</v>
      </c>
      <c r="Q212" s="197">
        <v>1.0000000000000001E-5</v>
      </c>
      <c r="R212" s="197">
        <f>Q212*H212</f>
        <v>7.400000000000001E-5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196</v>
      </c>
      <c r="AT212" s="199" t="s">
        <v>135</v>
      </c>
      <c r="AU212" s="199" t="s">
        <v>81</v>
      </c>
      <c r="AY212" s="17" t="s">
        <v>132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79</v>
      </c>
      <c r="BK212" s="200">
        <f>ROUND(I212*H212,2)</f>
        <v>0</v>
      </c>
      <c r="BL212" s="17" t="s">
        <v>196</v>
      </c>
      <c r="BM212" s="199" t="s">
        <v>368</v>
      </c>
    </row>
    <row r="213" spans="1:65" s="13" customFormat="1" ht="11.25">
      <c r="B213" s="201"/>
      <c r="C213" s="202"/>
      <c r="D213" s="203" t="s">
        <v>147</v>
      </c>
      <c r="E213" s="204" t="s">
        <v>0</v>
      </c>
      <c r="F213" s="205" t="s">
        <v>151</v>
      </c>
      <c r="G213" s="202"/>
      <c r="H213" s="204" t="s">
        <v>0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147</v>
      </c>
      <c r="AU213" s="211" t="s">
        <v>81</v>
      </c>
      <c r="AV213" s="13" t="s">
        <v>79</v>
      </c>
      <c r="AW213" s="13" t="s">
        <v>29</v>
      </c>
      <c r="AX213" s="13" t="s">
        <v>71</v>
      </c>
      <c r="AY213" s="211" t="s">
        <v>132</v>
      </c>
    </row>
    <row r="214" spans="1:65" s="14" customFormat="1" ht="11.25">
      <c r="B214" s="212"/>
      <c r="C214" s="213"/>
      <c r="D214" s="203" t="s">
        <v>147</v>
      </c>
      <c r="E214" s="214" t="s">
        <v>0</v>
      </c>
      <c r="F214" s="215" t="s">
        <v>369</v>
      </c>
      <c r="G214" s="213"/>
      <c r="H214" s="216">
        <v>7.3999999999999995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147</v>
      </c>
      <c r="AU214" s="222" t="s">
        <v>81</v>
      </c>
      <c r="AV214" s="14" t="s">
        <v>81</v>
      </c>
      <c r="AW214" s="14" t="s">
        <v>29</v>
      </c>
      <c r="AX214" s="14" t="s">
        <v>79</v>
      </c>
      <c r="AY214" s="222" t="s">
        <v>132</v>
      </c>
    </row>
    <row r="215" spans="1:65" s="2" customFormat="1" ht="16.5" customHeight="1">
      <c r="A215" s="34"/>
      <c r="B215" s="35"/>
      <c r="C215" s="234" t="s">
        <v>370</v>
      </c>
      <c r="D215" s="234" t="s">
        <v>199</v>
      </c>
      <c r="E215" s="235" t="s">
        <v>371</v>
      </c>
      <c r="F215" s="236" t="s">
        <v>372</v>
      </c>
      <c r="G215" s="237" t="s">
        <v>357</v>
      </c>
      <c r="H215" s="238">
        <v>7.77</v>
      </c>
      <c r="I215" s="239"/>
      <c r="J215" s="240">
        <f>ROUND(I215*H215,2)</f>
        <v>0</v>
      </c>
      <c r="K215" s="241"/>
      <c r="L215" s="242"/>
      <c r="M215" s="243" t="s">
        <v>0</v>
      </c>
      <c r="N215" s="244" t="s">
        <v>36</v>
      </c>
      <c r="O215" s="71"/>
      <c r="P215" s="197">
        <f>O215*H215</f>
        <v>0</v>
      </c>
      <c r="Q215" s="197">
        <v>2.9999999999999997E-4</v>
      </c>
      <c r="R215" s="197">
        <f>Q215*H215</f>
        <v>2.3309999999999997E-3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202</v>
      </c>
      <c r="AT215" s="199" t="s">
        <v>199</v>
      </c>
      <c r="AU215" s="199" t="s">
        <v>81</v>
      </c>
      <c r="AY215" s="17" t="s">
        <v>132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79</v>
      </c>
      <c r="BK215" s="200">
        <f>ROUND(I215*H215,2)</f>
        <v>0</v>
      </c>
      <c r="BL215" s="17" t="s">
        <v>196</v>
      </c>
      <c r="BM215" s="199" t="s">
        <v>373</v>
      </c>
    </row>
    <row r="216" spans="1:65" s="14" customFormat="1" ht="11.25">
      <c r="B216" s="212"/>
      <c r="C216" s="213"/>
      <c r="D216" s="203" t="s">
        <v>147</v>
      </c>
      <c r="E216" s="213"/>
      <c r="F216" s="215" t="s">
        <v>374</v>
      </c>
      <c r="G216" s="213"/>
      <c r="H216" s="216">
        <v>7.77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147</v>
      </c>
      <c r="AU216" s="222" t="s">
        <v>81</v>
      </c>
      <c r="AV216" s="14" t="s">
        <v>81</v>
      </c>
      <c r="AW216" s="14" t="s">
        <v>3</v>
      </c>
      <c r="AX216" s="14" t="s">
        <v>79</v>
      </c>
      <c r="AY216" s="222" t="s">
        <v>132</v>
      </c>
    </row>
    <row r="217" spans="1:65" s="2" customFormat="1" ht="24.2" customHeight="1">
      <c r="A217" s="34"/>
      <c r="B217" s="35"/>
      <c r="C217" s="187" t="s">
        <v>375</v>
      </c>
      <c r="D217" s="187" t="s">
        <v>135</v>
      </c>
      <c r="E217" s="188" t="s">
        <v>376</v>
      </c>
      <c r="F217" s="189" t="s">
        <v>377</v>
      </c>
      <c r="G217" s="190" t="s">
        <v>161</v>
      </c>
      <c r="H217" s="191">
        <v>4.0000000000000001E-3</v>
      </c>
      <c r="I217" s="192"/>
      <c r="J217" s="193">
        <f>ROUND(I217*H217,2)</f>
        <v>0</v>
      </c>
      <c r="K217" s="194"/>
      <c r="L217" s="39"/>
      <c r="M217" s="195" t="s">
        <v>0</v>
      </c>
      <c r="N217" s="196" t="s">
        <v>36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196</v>
      </c>
      <c r="AT217" s="199" t="s">
        <v>135</v>
      </c>
      <c r="AU217" s="199" t="s">
        <v>81</v>
      </c>
      <c r="AY217" s="17" t="s">
        <v>132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79</v>
      </c>
      <c r="BK217" s="200">
        <f>ROUND(I217*H217,2)</f>
        <v>0</v>
      </c>
      <c r="BL217" s="17" t="s">
        <v>196</v>
      </c>
      <c r="BM217" s="199" t="s">
        <v>378</v>
      </c>
    </row>
    <row r="218" spans="1:65" s="2" customFormat="1" ht="24.2" customHeight="1">
      <c r="A218" s="34"/>
      <c r="B218" s="35"/>
      <c r="C218" s="187" t="s">
        <v>379</v>
      </c>
      <c r="D218" s="187" t="s">
        <v>135</v>
      </c>
      <c r="E218" s="188" t="s">
        <v>380</v>
      </c>
      <c r="F218" s="189" t="s">
        <v>381</v>
      </c>
      <c r="G218" s="190" t="s">
        <v>161</v>
      </c>
      <c r="H218" s="191">
        <v>4.0000000000000001E-3</v>
      </c>
      <c r="I218" s="192"/>
      <c r="J218" s="193">
        <f>ROUND(I218*H218,2)</f>
        <v>0</v>
      </c>
      <c r="K218" s="194"/>
      <c r="L218" s="39"/>
      <c r="M218" s="195" t="s">
        <v>0</v>
      </c>
      <c r="N218" s="196" t="s">
        <v>36</v>
      </c>
      <c r="O218" s="71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196</v>
      </c>
      <c r="AT218" s="199" t="s">
        <v>135</v>
      </c>
      <c r="AU218" s="199" t="s">
        <v>81</v>
      </c>
      <c r="AY218" s="17" t="s">
        <v>132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79</v>
      </c>
      <c r="BK218" s="200">
        <f>ROUND(I218*H218,2)</f>
        <v>0</v>
      </c>
      <c r="BL218" s="17" t="s">
        <v>196</v>
      </c>
      <c r="BM218" s="199" t="s">
        <v>382</v>
      </c>
    </row>
    <row r="219" spans="1:65" s="2" customFormat="1" ht="24.2" customHeight="1">
      <c r="A219" s="34"/>
      <c r="B219" s="35"/>
      <c r="C219" s="187" t="s">
        <v>383</v>
      </c>
      <c r="D219" s="187" t="s">
        <v>135</v>
      </c>
      <c r="E219" s="188" t="s">
        <v>384</v>
      </c>
      <c r="F219" s="189" t="s">
        <v>385</v>
      </c>
      <c r="G219" s="190" t="s">
        <v>161</v>
      </c>
      <c r="H219" s="191">
        <v>4.0000000000000001E-3</v>
      </c>
      <c r="I219" s="192"/>
      <c r="J219" s="193">
        <f>ROUND(I219*H219,2)</f>
        <v>0</v>
      </c>
      <c r="K219" s="194"/>
      <c r="L219" s="39"/>
      <c r="M219" s="195" t="s">
        <v>0</v>
      </c>
      <c r="N219" s="196" t="s">
        <v>36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196</v>
      </c>
      <c r="AT219" s="199" t="s">
        <v>135</v>
      </c>
      <c r="AU219" s="199" t="s">
        <v>81</v>
      </c>
      <c r="AY219" s="17" t="s">
        <v>132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79</v>
      </c>
      <c r="BK219" s="200">
        <f>ROUND(I219*H219,2)</f>
        <v>0</v>
      </c>
      <c r="BL219" s="17" t="s">
        <v>196</v>
      </c>
      <c r="BM219" s="199" t="s">
        <v>386</v>
      </c>
    </row>
    <row r="220" spans="1:65" s="12" customFormat="1" ht="22.9" customHeight="1">
      <c r="B220" s="171"/>
      <c r="C220" s="172"/>
      <c r="D220" s="173" t="s">
        <v>70</v>
      </c>
      <c r="E220" s="185" t="s">
        <v>387</v>
      </c>
      <c r="F220" s="185" t="s">
        <v>388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SUM(P221:P253)</f>
        <v>0</v>
      </c>
      <c r="Q220" s="179"/>
      <c r="R220" s="180">
        <f>SUM(R221:R253)</f>
        <v>0.12993196000000001</v>
      </c>
      <c r="S220" s="179"/>
      <c r="T220" s="181">
        <f>SUM(T221:T253)</f>
        <v>2.7567060000000001E-2</v>
      </c>
      <c r="AR220" s="182" t="s">
        <v>81</v>
      </c>
      <c r="AT220" s="183" t="s">
        <v>70</v>
      </c>
      <c r="AU220" s="183" t="s">
        <v>79</v>
      </c>
      <c r="AY220" s="182" t="s">
        <v>132</v>
      </c>
      <c r="BK220" s="184">
        <f>SUM(BK221:BK253)</f>
        <v>0</v>
      </c>
    </row>
    <row r="221" spans="1:65" s="2" customFormat="1" ht="24.2" customHeight="1">
      <c r="A221" s="34"/>
      <c r="B221" s="35"/>
      <c r="C221" s="187" t="s">
        <v>389</v>
      </c>
      <c r="D221" s="187" t="s">
        <v>135</v>
      </c>
      <c r="E221" s="188" t="s">
        <v>390</v>
      </c>
      <c r="F221" s="189" t="s">
        <v>391</v>
      </c>
      <c r="G221" s="190" t="s">
        <v>145</v>
      </c>
      <c r="H221" s="191">
        <v>88.926000000000002</v>
      </c>
      <c r="I221" s="192"/>
      <c r="J221" s="193">
        <f>ROUND(I221*H221,2)</f>
        <v>0</v>
      </c>
      <c r="K221" s="194"/>
      <c r="L221" s="39"/>
      <c r="M221" s="195" t="s">
        <v>0</v>
      </c>
      <c r="N221" s="196" t="s">
        <v>36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196</v>
      </c>
      <c r="AT221" s="199" t="s">
        <v>135</v>
      </c>
      <c r="AU221" s="199" t="s">
        <v>81</v>
      </c>
      <c r="AY221" s="17" t="s">
        <v>132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79</v>
      </c>
      <c r="BK221" s="200">
        <f>ROUND(I221*H221,2)</f>
        <v>0</v>
      </c>
      <c r="BL221" s="17" t="s">
        <v>196</v>
      </c>
      <c r="BM221" s="199" t="s">
        <v>392</v>
      </c>
    </row>
    <row r="222" spans="1:65" s="2" customFormat="1" ht="16.5" customHeight="1">
      <c r="A222" s="34"/>
      <c r="B222" s="35"/>
      <c r="C222" s="187" t="s">
        <v>393</v>
      </c>
      <c r="D222" s="187" t="s">
        <v>135</v>
      </c>
      <c r="E222" s="188" t="s">
        <v>394</v>
      </c>
      <c r="F222" s="189" t="s">
        <v>395</v>
      </c>
      <c r="G222" s="190" t="s">
        <v>145</v>
      </c>
      <c r="H222" s="191">
        <v>88.926000000000002</v>
      </c>
      <c r="I222" s="192"/>
      <c r="J222" s="193">
        <f>ROUND(I222*H222,2)</f>
        <v>0</v>
      </c>
      <c r="K222" s="194"/>
      <c r="L222" s="39"/>
      <c r="M222" s="195" t="s">
        <v>0</v>
      </c>
      <c r="N222" s="196" t="s">
        <v>36</v>
      </c>
      <c r="O222" s="71"/>
      <c r="P222" s="197">
        <f>O222*H222</f>
        <v>0</v>
      </c>
      <c r="Q222" s="197">
        <v>1E-3</v>
      </c>
      <c r="R222" s="197">
        <f>Q222*H222</f>
        <v>8.8926000000000005E-2</v>
      </c>
      <c r="S222" s="197">
        <v>3.1E-4</v>
      </c>
      <c r="T222" s="198">
        <f>S222*H222</f>
        <v>2.7567060000000001E-2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196</v>
      </c>
      <c r="AT222" s="199" t="s">
        <v>135</v>
      </c>
      <c r="AU222" s="199" t="s">
        <v>81</v>
      </c>
      <c r="AY222" s="17" t="s">
        <v>132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79</v>
      </c>
      <c r="BK222" s="200">
        <f>ROUND(I222*H222,2)</f>
        <v>0</v>
      </c>
      <c r="BL222" s="17" t="s">
        <v>196</v>
      </c>
      <c r="BM222" s="199" t="s">
        <v>396</v>
      </c>
    </row>
    <row r="223" spans="1:65" s="2" customFormat="1" ht="24.2" customHeight="1">
      <c r="A223" s="34"/>
      <c r="B223" s="35"/>
      <c r="C223" s="187" t="s">
        <v>397</v>
      </c>
      <c r="D223" s="187" t="s">
        <v>135</v>
      </c>
      <c r="E223" s="188" t="s">
        <v>398</v>
      </c>
      <c r="F223" s="189" t="s">
        <v>399</v>
      </c>
      <c r="G223" s="190" t="s">
        <v>145</v>
      </c>
      <c r="H223" s="191">
        <v>88.926000000000002</v>
      </c>
      <c r="I223" s="192"/>
      <c r="J223" s="193">
        <f>ROUND(I223*H223,2)</f>
        <v>0</v>
      </c>
      <c r="K223" s="194"/>
      <c r="L223" s="39"/>
      <c r="M223" s="195" t="s">
        <v>0</v>
      </c>
      <c r="N223" s="196" t="s">
        <v>36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196</v>
      </c>
      <c r="AT223" s="199" t="s">
        <v>135</v>
      </c>
      <c r="AU223" s="199" t="s">
        <v>81</v>
      </c>
      <c r="AY223" s="17" t="s">
        <v>132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79</v>
      </c>
      <c r="BK223" s="200">
        <f>ROUND(I223*H223,2)</f>
        <v>0</v>
      </c>
      <c r="BL223" s="17" t="s">
        <v>196</v>
      </c>
      <c r="BM223" s="199" t="s">
        <v>400</v>
      </c>
    </row>
    <row r="224" spans="1:65" s="2" customFormat="1" ht="24.2" customHeight="1">
      <c r="A224" s="34"/>
      <c r="B224" s="35"/>
      <c r="C224" s="187" t="s">
        <v>401</v>
      </c>
      <c r="D224" s="187" t="s">
        <v>135</v>
      </c>
      <c r="E224" s="188" t="s">
        <v>402</v>
      </c>
      <c r="F224" s="189" t="s">
        <v>403</v>
      </c>
      <c r="G224" s="190" t="s">
        <v>357</v>
      </c>
      <c r="H224" s="191">
        <v>10</v>
      </c>
      <c r="I224" s="192"/>
      <c r="J224" s="193">
        <f>ROUND(I224*H224,2)</f>
        <v>0</v>
      </c>
      <c r="K224" s="194"/>
      <c r="L224" s="39"/>
      <c r="M224" s="195" t="s">
        <v>0</v>
      </c>
      <c r="N224" s="196" t="s">
        <v>36</v>
      </c>
      <c r="O224" s="71"/>
      <c r="P224" s="197">
        <f>O224*H224</f>
        <v>0</v>
      </c>
      <c r="Q224" s="197">
        <v>1.0000000000000001E-5</v>
      </c>
      <c r="R224" s="197">
        <f>Q224*H224</f>
        <v>1E-4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196</v>
      </c>
      <c r="AT224" s="199" t="s">
        <v>135</v>
      </c>
      <c r="AU224" s="199" t="s">
        <v>81</v>
      </c>
      <c r="AY224" s="17" t="s">
        <v>132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79</v>
      </c>
      <c r="BK224" s="200">
        <f>ROUND(I224*H224,2)</f>
        <v>0</v>
      </c>
      <c r="BL224" s="17" t="s">
        <v>196</v>
      </c>
      <c r="BM224" s="199" t="s">
        <v>404</v>
      </c>
    </row>
    <row r="225" spans="1:65" s="2" customFormat="1" ht="16.5" customHeight="1">
      <c r="A225" s="34"/>
      <c r="B225" s="35"/>
      <c r="C225" s="187" t="s">
        <v>405</v>
      </c>
      <c r="D225" s="187" t="s">
        <v>135</v>
      </c>
      <c r="E225" s="188" t="s">
        <v>406</v>
      </c>
      <c r="F225" s="189" t="s">
        <v>407</v>
      </c>
      <c r="G225" s="190" t="s">
        <v>145</v>
      </c>
      <c r="H225" s="191">
        <v>26.32</v>
      </c>
      <c r="I225" s="192"/>
      <c r="J225" s="193">
        <f>ROUND(I225*H225,2)</f>
        <v>0</v>
      </c>
      <c r="K225" s="194"/>
      <c r="L225" s="39"/>
      <c r="M225" s="195" t="s">
        <v>0</v>
      </c>
      <c r="N225" s="196" t="s">
        <v>36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196</v>
      </c>
      <c r="AT225" s="199" t="s">
        <v>135</v>
      </c>
      <c r="AU225" s="199" t="s">
        <v>81</v>
      </c>
      <c r="AY225" s="17" t="s">
        <v>132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79</v>
      </c>
      <c r="BK225" s="200">
        <f>ROUND(I225*H225,2)</f>
        <v>0</v>
      </c>
      <c r="BL225" s="17" t="s">
        <v>196</v>
      </c>
      <c r="BM225" s="199" t="s">
        <v>408</v>
      </c>
    </row>
    <row r="226" spans="1:65" s="13" customFormat="1" ht="11.25">
      <c r="B226" s="201"/>
      <c r="C226" s="202"/>
      <c r="D226" s="203" t="s">
        <v>147</v>
      </c>
      <c r="E226" s="204" t="s">
        <v>0</v>
      </c>
      <c r="F226" s="205" t="s">
        <v>409</v>
      </c>
      <c r="G226" s="202"/>
      <c r="H226" s="204" t="s">
        <v>0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147</v>
      </c>
      <c r="AU226" s="211" t="s">
        <v>81</v>
      </c>
      <c r="AV226" s="13" t="s">
        <v>79</v>
      </c>
      <c r="AW226" s="13" t="s">
        <v>29</v>
      </c>
      <c r="AX226" s="13" t="s">
        <v>71</v>
      </c>
      <c r="AY226" s="211" t="s">
        <v>132</v>
      </c>
    </row>
    <row r="227" spans="1:65" s="14" customFormat="1" ht="11.25">
      <c r="B227" s="212"/>
      <c r="C227" s="213"/>
      <c r="D227" s="203" t="s">
        <v>147</v>
      </c>
      <c r="E227" s="214" t="s">
        <v>0</v>
      </c>
      <c r="F227" s="215" t="s">
        <v>410</v>
      </c>
      <c r="G227" s="213"/>
      <c r="H227" s="216">
        <v>26.32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147</v>
      </c>
      <c r="AU227" s="222" t="s">
        <v>81</v>
      </c>
      <c r="AV227" s="14" t="s">
        <v>81</v>
      </c>
      <c r="AW227" s="14" t="s">
        <v>29</v>
      </c>
      <c r="AX227" s="14" t="s">
        <v>71</v>
      </c>
      <c r="AY227" s="222" t="s">
        <v>132</v>
      </c>
    </row>
    <row r="228" spans="1:65" s="15" customFormat="1" ht="11.25">
      <c r="B228" s="223"/>
      <c r="C228" s="224"/>
      <c r="D228" s="203" t="s">
        <v>147</v>
      </c>
      <c r="E228" s="225" t="s">
        <v>0</v>
      </c>
      <c r="F228" s="226" t="s">
        <v>155</v>
      </c>
      <c r="G228" s="224"/>
      <c r="H228" s="227">
        <v>26.32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147</v>
      </c>
      <c r="AU228" s="233" t="s">
        <v>81</v>
      </c>
      <c r="AV228" s="15" t="s">
        <v>139</v>
      </c>
      <c r="AW228" s="15" t="s">
        <v>29</v>
      </c>
      <c r="AX228" s="15" t="s">
        <v>79</v>
      </c>
      <c r="AY228" s="233" t="s">
        <v>132</v>
      </c>
    </row>
    <row r="229" spans="1:65" s="2" customFormat="1" ht="16.5" customHeight="1">
      <c r="A229" s="34"/>
      <c r="B229" s="35"/>
      <c r="C229" s="234" t="s">
        <v>411</v>
      </c>
      <c r="D229" s="234" t="s">
        <v>199</v>
      </c>
      <c r="E229" s="235" t="s">
        <v>412</v>
      </c>
      <c r="F229" s="236" t="s">
        <v>413</v>
      </c>
      <c r="G229" s="237" t="s">
        <v>145</v>
      </c>
      <c r="H229" s="238">
        <v>31.584</v>
      </c>
      <c r="I229" s="239"/>
      <c r="J229" s="240">
        <f>ROUND(I229*H229,2)</f>
        <v>0</v>
      </c>
      <c r="K229" s="241"/>
      <c r="L229" s="242"/>
      <c r="M229" s="243" t="s">
        <v>0</v>
      </c>
      <c r="N229" s="244" t="s">
        <v>36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202</v>
      </c>
      <c r="AT229" s="199" t="s">
        <v>199</v>
      </c>
      <c r="AU229" s="199" t="s">
        <v>81</v>
      </c>
      <c r="AY229" s="17" t="s">
        <v>132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79</v>
      </c>
      <c r="BK229" s="200">
        <f>ROUND(I229*H229,2)</f>
        <v>0</v>
      </c>
      <c r="BL229" s="17" t="s">
        <v>196</v>
      </c>
      <c r="BM229" s="199" t="s">
        <v>414</v>
      </c>
    </row>
    <row r="230" spans="1:65" s="14" customFormat="1" ht="11.25">
      <c r="B230" s="212"/>
      <c r="C230" s="213"/>
      <c r="D230" s="203" t="s">
        <v>147</v>
      </c>
      <c r="E230" s="213"/>
      <c r="F230" s="215" t="s">
        <v>415</v>
      </c>
      <c r="G230" s="213"/>
      <c r="H230" s="216">
        <v>31.584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147</v>
      </c>
      <c r="AU230" s="222" t="s">
        <v>81</v>
      </c>
      <c r="AV230" s="14" t="s">
        <v>81</v>
      </c>
      <c r="AW230" s="14" t="s">
        <v>3</v>
      </c>
      <c r="AX230" s="14" t="s">
        <v>79</v>
      </c>
      <c r="AY230" s="222" t="s">
        <v>132</v>
      </c>
    </row>
    <row r="231" spans="1:65" s="2" customFormat="1" ht="24.2" customHeight="1">
      <c r="A231" s="34"/>
      <c r="B231" s="35"/>
      <c r="C231" s="187" t="s">
        <v>416</v>
      </c>
      <c r="D231" s="187" t="s">
        <v>135</v>
      </c>
      <c r="E231" s="188" t="s">
        <v>417</v>
      </c>
      <c r="F231" s="189" t="s">
        <v>418</v>
      </c>
      <c r="G231" s="190" t="s">
        <v>145</v>
      </c>
      <c r="H231" s="191">
        <v>10</v>
      </c>
      <c r="I231" s="192"/>
      <c r="J231" s="193">
        <f>ROUND(I231*H231,2)</f>
        <v>0</v>
      </c>
      <c r="K231" s="194"/>
      <c r="L231" s="39"/>
      <c r="M231" s="195" t="s">
        <v>0</v>
      </c>
      <c r="N231" s="196" t="s">
        <v>36</v>
      </c>
      <c r="O231" s="71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196</v>
      </c>
      <c r="AT231" s="199" t="s">
        <v>135</v>
      </c>
      <c r="AU231" s="199" t="s">
        <v>81</v>
      </c>
      <c r="AY231" s="17" t="s">
        <v>132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79</v>
      </c>
      <c r="BK231" s="200">
        <f>ROUND(I231*H231,2)</f>
        <v>0</v>
      </c>
      <c r="BL231" s="17" t="s">
        <v>196</v>
      </c>
      <c r="BM231" s="199" t="s">
        <v>419</v>
      </c>
    </row>
    <row r="232" spans="1:65" s="2" customFormat="1" ht="16.5" customHeight="1">
      <c r="A232" s="34"/>
      <c r="B232" s="35"/>
      <c r="C232" s="234" t="s">
        <v>420</v>
      </c>
      <c r="D232" s="234" t="s">
        <v>199</v>
      </c>
      <c r="E232" s="235" t="s">
        <v>421</v>
      </c>
      <c r="F232" s="236" t="s">
        <v>422</v>
      </c>
      <c r="G232" s="237" t="s">
        <v>145</v>
      </c>
      <c r="H232" s="238">
        <v>12</v>
      </c>
      <c r="I232" s="239"/>
      <c r="J232" s="240">
        <f>ROUND(I232*H232,2)</f>
        <v>0</v>
      </c>
      <c r="K232" s="241"/>
      <c r="L232" s="242"/>
      <c r="M232" s="243" t="s">
        <v>0</v>
      </c>
      <c r="N232" s="244" t="s">
        <v>36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202</v>
      </c>
      <c r="AT232" s="199" t="s">
        <v>199</v>
      </c>
      <c r="AU232" s="199" t="s">
        <v>81</v>
      </c>
      <c r="AY232" s="17" t="s">
        <v>132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79</v>
      </c>
      <c r="BK232" s="200">
        <f>ROUND(I232*H232,2)</f>
        <v>0</v>
      </c>
      <c r="BL232" s="17" t="s">
        <v>196</v>
      </c>
      <c r="BM232" s="199" t="s">
        <v>423</v>
      </c>
    </row>
    <row r="233" spans="1:65" s="14" customFormat="1" ht="11.25">
      <c r="B233" s="212"/>
      <c r="C233" s="213"/>
      <c r="D233" s="203" t="s">
        <v>147</v>
      </c>
      <c r="E233" s="213"/>
      <c r="F233" s="215" t="s">
        <v>424</v>
      </c>
      <c r="G233" s="213"/>
      <c r="H233" s="216">
        <v>12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147</v>
      </c>
      <c r="AU233" s="222" t="s">
        <v>81</v>
      </c>
      <c r="AV233" s="14" t="s">
        <v>81</v>
      </c>
      <c r="AW233" s="14" t="s">
        <v>3</v>
      </c>
      <c r="AX233" s="14" t="s">
        <v>79</v>
      </c>
      <c r="AY233" s="222" t="s">
        <v>132</v>
      </c>
    </row>
    <row r="234" spans="1:65" s="2" customFormat="1" ht="24.2" customHeight="1">
      <c r="A234" s="34"/>
      <c r="B234" s="35"/>
      <c r="C234" s="187" t="s">
        <v>425</v>
      </c>
      <c r="D234" s="187" t="s">
        <v>135</v>
      </c>
      <c r="E234" s="188" t="s">
        <v>426</v>
      </c>
      <c r="F234" s="189" t="s">
        <v>427</v>
      </c>
      <c r="G234" s="190" t="s">
        <v>145</v>
      </c>
      <c r="H234" s="191">
        <v>88.926000000000002</v>
      </c>
      <c r="I234" s="192"/>
      <c r="J234" s="193">
        <f>ROUND(I234*H234,2)</f>
        <v>0</v>
      </c>
      <c r="K234" s="194"/>
      <c r="L234" s="39"/>
      <c r="M234" s="195" t="s">
        <v>0</v>
      </c>
      <c r="N234" s="196" t="s">
        <v>36</v>
      </c>
      <c r="O234" s="71"/>
      <c r="P234" s="197">
        <f>O234*H234</f>
        <v>0</v>
      </c>
      <c r="Q234" s="197">
        <v>2.0000000000000001E-4</v>
      </c>
      <c r="R234" s="197">
        <f>Q234*H234</f>
        <v>1.7785200000000001E-2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196</v>
      </c>
      <c r="AT234" s="199" t="s">
        <v>135</v>
      </c>
      <c r="AU234" s="199" t="s">
        <v>81</v>
      </c>
      <c r="AY234" s="17" t="s">
        <v>132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79</v>
      </c>
      <c r="BK234" s="200">
        <f>ROUND(I234*H234,2)</f>
        <v>0</v>
      </c>
      <c r="BL234" s="17" t="s">
        <v>196</v>
      </c>
      <c r="BM234" s="199" t="s">
        <v>428</v>
      </c>
    </row>
    <row r="235" spans="1:65" s="2" customFormat="1" ht="33" customHeight="1">
      <c r="A235" s="34"/>
      <c r="B235" s="35"/>
      <c r="C235" s="187" t="s">
        <v>429</v>
      </c>
      <c r="D235" s="187" t="s">
        <v>135</v>
      </c>
      <c r="E235" s="188" t="s">
        <v>430</v>
      </c>
      <c r="F235" s="189" t="s">
        <v>431</v>
      </c>
      <c r="G235" s="190" t="s">
        <v>145</v>
      </c>
      <c r="H235" s="191">
        <v>88.926000000000002</v>
      </c>
      <c r="I235" s="192"/>
      <c r="J235" s="193">
        <f>ROUND(I235*H235,2)</f>
        <v>0</v>
      </c>
      <c r="K235" s="194"/>
      <c r="L235" s="39"/>
      <c r="M235" s="195" t="s">
        <v>0</v>
      </c>
      <c r="N235" s="196" t="s">
        <v>36</v>
      </c>
      <c r="O235" s="71"/>
      <c r="P235" s="197">
        <f>O235*H235</f>
        <v>0</v>
      </c>
      <c r="Q235" s="197">
        <v>2.5999999999999998E-4</v>
      </c>
      <c r="R235" s="197">
        <f>Q235*H235</f>
        <v>2.3120759999999997E-2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196</v>
      </c>
      <c r="AT235" s="199" t="s">
        <v>135</v>
      </c>
      <c r="AU235" s="199" t="s">
        <v>81</v>
      </c>
      <c r="AY235" s="17" t="s">
        <v>132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79</v>
      </c>
      <c r="BK235" s="200">
        <f>ROUND(I235*H235,2)</f>
        <v>0</v>
      </c>
      <c r="BL235" s="17" t="s">
        <v>196</v>
      </c>
      <c r="BM235" s="199" t="s">
        <v>432</v>
      </c>
    </row>
    <row r="236" spans="1:65" s="13" customFormat="1" ht="11.25">
      <c r="B236" s="201"/>
      <c r="C236" s="202"/>
      <c r="D236" s="203" t="s">
        <v>147</v>
      </c>
      <c r="E236" s="204" t="s">
        <v>0</v>
      </c>
      <c r="F236" s="205" t="s">
        <v>433</v>
      </c>
      <c r="G236" s="202"/>
      <c r="H236" s="204" t="s">
        <v>0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147</v>
      </c>
      <c r="AU236" s="211" t="s">
        <v>81</v>
      </c>
      <c r="AV236" s="13" t="s">
        <v>79</v>
      </c>
      <c r="AW236" s="13" t="s">
        <v>29</v>
      </c>
      <c r="AX236" s="13" t="s">
        <v>71</v>
      </c>
      <c r="AY236" s="211" t="s">
        <v>132</v>
      </c>
    </row>
    <row r="237" spans="1:65" s="13" customFormat="1" ht="11.25">
      <c r="B237" s="201"/>
      <c r="C237" s="202"/>
      <c r="D237" s="203" t="s">
        <v>147</v>
      </c>
      <c r="E237" s="204" t="s">
        <v>0</v>
      </c>
      <c r="F237" s="205" t="s">
        <v>434</v>
      </c>
      <c r="G237" s="202"/>
      <c r="H237" s="204" t="s">
        <v>0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147</v>
      </c>
      <c r="AU237" s="211" t="s">
        <v>81</v>
      </c>
      <c r="AV237" s="13" t="s">
        <v>79</v>
      </c>
      <c r="AW237" s="13" t="s">
        <v>29</v>
      </c>
      <c r="AX237" s="13" t="s">
        <v>71</v>
      </c>
      <c r="AY237" s="211" t="s">
        <v>132</v>
      </c>
    </row>
    <row r="238" spans="1:65" s="13" customFormat="1" ht="11.25">
      <c r="B238" s="201"/>
      <c r="C238" s="202"/>
      <c r="D238" s="203" t="s">
        <v>147</v>
      </c>
      <c r="E238" s="204" t="s">
        <v>0</v>
      </c>
      <c r="F238" s="205" t="s">
        <v>435</v>
      </c>
      <c r="G238" s="202"/>
      <c r="H238" s="204" t="s">
        <v>0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147</v>
      </c>
      <c r="AU238" s="211" t="s">
        <v>81</v>
      </c>
      <c r="AV238" s="13" t="s">
        <v>79</v>
      </c>
      <c r="AW238" s="13" t="s">
        <v>29</v>
      </c>
      <c r="AX238" s="13" t="s">
        <v>71</v>
      </c>
      <c r="AY238" s="211" t="s">
        <v>132</v>
      </c>
    </row>
    <row r="239" spans="1:65" s="14" customFormat="1" ht="11.25">
      <c r="B239" s="212"/>
      <c r="C239" s="213"/>
      <c r="D239" s="203" t="s">
        <v>147</v>
      </c>
      <c r="E239" s="214" t="s">
        <v>0</v>
      </c>
      <c r="F239" s="215" t="s">
        <v>436</v>
      </c>
      <c r="G239" s="213"/>
      <c r="H239" s="216">
        <v>47.024000000000001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147</v>
      </c>
      <c r="AU239" s="222" t="s">
        <v>81</v>
      </c>
      <c r="AV239" s="14" t="s">
        <v>81</v>
      </c>
      <c r="AW239" s="14" t="s">
        <v>29</v>
      </c>
      <c r="AX239" s="14" t="s">
        <v>71</v>
      </c>
      <c r="AY239" s="222" t="s">
        <v>132</v>
      </c>
    </row>
    <row r="240" spans="1:65" s="13" customFormat="1" ht="11.25">
      <c r="B240" s="201"/>
      <c r="C240" s="202"/>
      <c r="D240" s="203" t="s">
        <v>147</v>
      </c>
      <c r="E240" s="204" t="s">
        <v>0</v>
      </c>
      <c r="F240" s="205" t="s">
        <v>149</v>
      </c>
      <c r="G240" s="202"/>
      <c r="H240" s="204" t="s">
        <v>0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147</v>
      </c>
      <c r="AU240" s="211" t="s">
        <v>81</v>
      </c>
      <c r="AV240" s="13" t="s">
        <v>79</v>
      </c>
      <c r="AW240" s="13" t="s">
        <v>29</v>
      </c>
      <c r="AX240" s="13" t="s">
        <v>71</v>
      </c>
      <c r="AY240" s="211" t="s">
        <v>132</v>
      </c>
    </row>
    <row r="241" spans="1:65" s="14" customFormat="1" ht="11.25">
      <c r="B241" s="212"/>
      <c r="C241" s="213"/>
      <c r="D241" s="203" t="s">
        <v>147</v>
      </c>
      <c r="E241" s="214" t="s">
        <v>0</v>
      </c>
      <c r="F241" s="215" t="s">
        <v>437</v>
      </c>
      <c r="G241" s="213"/>
      <c r="H241" s="216">
        <v>10.661999999999999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147</v>
      </c>
      <c r="AU241" s="222" t="s">
        <v>81</v>
      </c>
      <c r="AV241" s="14" t="s">
        <v>81</v>
      </c>
      <c r="AW241" s="14" t="s">
        <v>29</v>
      </c>
      <c r="AX241" s="14" t="s">
        <v>71</v>
      </c>
      <c r="AY241" s="222" t="s">
        <v>132</v>
      </c>
    </row>
    <row r="242" spans="1:65" s="13" customFormat="1" ht="11.25">
      <c r="B242" s="201"/>
      <c r="C242" s="202"/>
      <c r="D242" s="203" t="s">
        <v>147</v>
      </c>
      <c r="E242" s="204" t="s">
        <v>0</v>
      </c>
      <c r="F242" s="205" t="s">
        <v>151</v>
      </c>
      <c r="G242" s="202"/>
      <c r="H242" s="204" t="s">
        <v>0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147</v>
      </c>
      <c r="AU242" s="211" t="s">
        <v>81</v>
      </c>
      <c r="AV242" s="13" t="s">
        <v>79</v>
      </c>
      <c r="AW242" s="13" t="s">
        <v>29</v>
      </c>
      <c r="AX242" s="13" t="s">
        <v>71</v>
      </c>
      <c r="AY242" s="211" t="s">
        <v>132</v>
      </c>
    </row>
    <row r="243" spans="1:65" s="14" customFormat="1" ht="11.25">
      <c r="B243" s="212"/>
      <c r="C243" s="213"/>
      <c r="D243" s="203" t="s">
        <v>147</v>
      </c>
      <c r="E243" s="214" t="s">
        <v>0</v>
      </c>
      <c r="F243" s="215" t="s">
        <v>438</v>
      </c>
      <c r="G243" s="213"/>
      <c r="H243" s="216">
        <v>4.919999999999999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147</v>
      </c>
      <c r="AU243" s="222" t="s">
        <v>81</v>
      </c>
      <c r="AV243" s="14" t="s">
        <v>81</v>
      </c>
      <c r="AW243" s="14" t="s">
        <v>29</v>
      </c>
      <c r="AX243" s="14" t="s">
        <v>71</v>
      </c>
      <c r="AY243" s="222" t="s">
        <v>132</v>
      </c>
    </row>
    <row r="244" spans="1:65" s="13" customFormat="1" ht="11.25">
      <c r="B244" s="201"/>
      <c r="C244" s="202"/>
      <c r="D244" s="203" t="s">
        <v>147</v>
      </c>
      <c r="E244" s="204" t="s">
        <v>0</v>
      </c>
      <c r="F244" s="205" t="s">
        <v>439</v>
      </c>
      <c r="G244" s="202"/>
      <c r="H244" s="204" t="s">
        <v>0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147</v>
      </c>
      <c r="AU244" s="211" t="s">
        <v>81</v>
      </c>
      <c r="AV244" s="13" t="s">
        <v>79</v>
      </c>
      <c r="AW244" s="13" t="s">
        <v>29</v>
      </c>
      <c r="AX244" s="13" t="s">
        <v>71</v>
      </c>
      <c r="AY244" s="211" t="s">
        <v>132</v>
      </c>
    </row>
    <row r="245" spans="1:65" s="14" customFormat="1" ht="11.25">
      <c r="B245" s="212"/>
      <c r="C245" s="213"/>
      <c r="D245" s="203" t="s">
        <v>147</v>
      </c>
      <c r="E245" s="214" t="s">
        <v>0</v>
      </c>
      <c r="F245" s="215" t="s">
        <v>410</v>
      </c>
      <c r="G245" s="213"/>
      <c r="H245" s="216">
        <v>26.32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147</v>
      </c>
      <c r="AU245" s="222" t="s">
        <v>81</v>
      </c>
      <c r="AV245" s="14" t="s">
        <v>81</v>
      </c>
      <c r="AW245" s="14" t="s">
        <v>29</v>
      </c>
      <c r="AX245" s="14" t="s">
        <v>71</v>
      </c>
      <c r="AY245" s="222" t="s">
        <v>132</v>
      </c>
    </row>
    <row r="246" spans="1:65" s="15" customFormat="1" ht="11.25">
      <c r="B246" s="223"/>
      <c r="C246" s="224"/>
      <c r="D246" s="203" t="s">
        <v>147</v>
      </c>
      <c r="E246" s="225" t="s">
        <v>0</v>
      </c>
      <c r="F246" s="226" t="s">
        <v>155</v>
      </c>
      <c r="G246" s="224"/>
      <c r="H246" s="227">
        <v>88.926000000000002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147</v>
      </c>
      <c r="AU246" s="233" t="s">
        <v>81</v>
      </c>
      <c r="AV246" s="15" t="s">
        <v>139</v>
      </c>
      <c r="AW246" s="15" t="s">
        <v>29</v>
      </c>
      <c r="AX246" s="15" t="s">
        <v>79</v>
      </c>
      <c r="AY246" s="233" t="s">
        <v>132</v>
      </c>
    </row>
    <row r="247" spans="1:65" s="2" customFormat="1" ht="24.2" customHeight="1">
      <c r="A247" s="34"/>
      <c r="B247" s="35"/>
      <c r="C247" s="187" t="s">
        <v>440</v>
      </c>
      <c r="D247" s="187" t="s">
        <v>135</v>
      </c>
      <c r="E247" s="188" t="s">
        <v>441</v>
      </c>
      <c r="F247" s="189" t="s">
        <v>442</v>
      </c>
      <c r="G247" s="190" t="s">
        <v>145</v>
      </c>
      <c r="H247" s="191">
        <v>9.1</v>
      </c>
      <c r="I247" s="192"/>
      <c r="J247" s="193">
        <f>ROUND(I247*H247,2)</f>
        <v>0</v>
      </c>
      <c r="K247" s="194"/>
      <c r="L247" s="39"/>
      <c r="M247" s="195" t="s">
        <v>0</v>
      </c>
      <c r="N247" s="196" t="s">
        <v>36</v>
      </c>
      <c r="O247" s="71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196</v>
      </c>
      <c r="AT247" s="199" t="s">
        <v>135</v>
      </c>
      <c r="AU247" s="199" t="s">
        <v>81</v>
      </c>
      <c r="AY247" s="17" t="s">
        <v>132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79</v>
      </c>
      <c r="BK247" s="200">
        <f>ROUND(I247*H247,2)</f>
        <v>0</v>
      </c>
      <c r="BL247" s="17" t="s">
        <v>196</v>
      </c>
      <c r="BM247" s="199" t="s">
        <v>443</v>
      </c>
    </row>
    <row r="248" spans="1:65" s="13" customFormat="1" ht="11.25">
      <c r="B248" s="201"/>
      <c r="C248" s="202"/>
      <c r="D248" s="203" t="s">
        <v>147</v>
      </c>
      <c r="E248" s="204" t="s">
        <v>0</v>
      </c>
      <c r="F248" s="205" t="s">
        <v>433</v>
      </c>
      <c r="G248" s="202"/>
      <c r="H248" s="204" t="s">
        <v>0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147</v>
      </c>
      <c r="AU248" s="211" t="s">
        <v>81</v>
      </c>
      <c r="AV248" s="13" t="s">
        <v>79</v>
      </c>
      <c r="AW248" s="13" t="s">
        <v>29</v>
      </c>
      <c r="AX248" s="13" t="s">
        <v>71</v>
      </c>
      <c r="AY248" s="211" t="s">
        <v>132</v>
      </c>
    </row>
    <row r="249" spans="1:65" s="13" customFormat="1" ht="11.25">
      <c r="B249" s="201"/>
      <c r="C249" s="202"/>
      <c r="D249" s="203" t="s">
        <v>147</v>
      </c>
      <c r="E249" s="204" t="s">
        <v>0</v>
      </c>
      <c r="F249" s="205" t="s">
        <v>151</v>
      </c>
      <c r="G249" s="202"/>
      <c r="H249" s="204" t="s">
        <v>0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147</v>
      </c>
      <c r="AU249" s="211" t="s">
        <v>81</v>
      </c>
      <c r="AV249" s="13" t="s">
        <v>79</v>
      </c>
      <c r="AW249" s="13" t="s">
        <v>29</v>
      </c>
      <c r="AX249" s="13" t="s">
        <v>71</v>
      </c>
      <c r="AY249" s="211" t="s">
        <v>132</v>
      </c>
    </row>
    <row r="250" spans="1:65" s="14" customFormat="1" ht="11.25">
      <c r="B250" s="212"/>
      <c r="C250" s="213"/>
      <c r="D250" s="203" t="s">
        <v>147</v>
      </c>
      <c r="E250" s="214" t="s">
        <v>0</v>
      </c>
      <c r="F250" s="215" t="s">
        <v>444</v>
      </c>
      <c r="G250" s="213"/>
      <c r="H250" s="216">
        <v>4.92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147</v>
      </c>
      <c r="AU250" s="222" t="s">
        <v>81</v>
      </c>
      <c r="AV250" s="14" t="s">
        <v>81</v>
      </c>
      <c r="AW250" s="14" t="s">
        <v>29</v>
      </c>
      <c r="AX250" s="14" t="s">
        <v>71</v>
      </c>
      <c r="AY250" s="222" t="s">
        <v>132</v>
      </c>
    </row>
    <row r="251" spans="1:65" s="13" customFormat="1" ht="11.25">
      <c r="B251" s="201"/>
      <c r="C251" s="202"/>
      <c r="D251" s="203" t="s">
        <v>147</v>
      </c>
      <c r="E251" s="204" t="s">
        <v>0</v>
      </c>
      <c r="F251" s="205" t="s">
        <v>439</v>
      </c>
      <c r="G251" s="202"/>
      <c r="H251" s="204" t="s">
        <v>0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147</v>
      </c>
      <c r="AU251" s="211" t="s">
        <v>81</v>
      </c>
      <c r="AV251" s="13" t="s">
        <v>79</v>
      </c>
      <c r="AW251" s="13" t="s">
        <v>29</v>
      </c>
      <c r="AX251" s="13" t="s">
        <v>71</v>
      </c>
      <c r="AY251" s="211" t="s">
        <v>132</v>
      </c>
    </row>
    <row r="252" spans="1:65" s="14" customFormat="1" ht="11.25">
      <c r="B252" s="212"/>
      <c r="C252" s="213"/>
      <c r="D252" s="203" t="s">
        <v>147</v>
      </c>
      <c r="E252" s="214" t="s">
        <v>0</v>
      </c>
      <c r="F252" s="215" t="s">
        <v>152</v>
      </c>
      <c r="G252" s="213"/>
      <c r="H252" s="216">
        <v>4.18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147</v>
      </c>
      <c r="AU252" s="222" t="s">
        <v>81</v>
      </c>
      <c r="AV252" s="14" t="s">
        <v>81</v>
      </c>
      <c r="AW252" s="14" t="s">
        <v>29</v>
      </c>
      <c r="AX252" s="14" t="s">
        <v>71</v>
      </c>
      <c r="AY252" s="222" t="s">
        <v>132</v>
      </c>
    </row>
    <row r="253" spans="1:65" s="15" customFormat="1" ht="11.25">
      <c r="B253" s="223"/>
      <c r="C253" s="224"/>
      <c r="D253" s="203" t="s">
        <v>147</v>
      </c>
      <c r="E253" s="225" t="s">
        <v>0</v>
      </c>
      <c r="F253" s="226" t="s">
        <v>155</v>
      </c>
      <c r="G253" s="224"/>
      <c r="H253" s="227">
        <v>9.1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147</v>
      </c>
      <c r="AU253" s="233" t="s">
        <v>81</v>
      </c>
      <c r="AV253" s="15" t="s">
        <v>139</v>
      </c>
      <c r="AW253" s="15" t="s">
        <v>29</v>
      </c>
      <c r="AX253" s="15" t="s">
        <v>79</v>
      </c>
      <c r="AY253" s="233" t="s">
        <v>132</v>
      </c>
    </row>
    <row r="254" spans="1:65" s="12" customFormat="1" ht="22.9" customHeight="1">
      <c r="B254" s="171"/>
      <c r="C254" s="172"/>
      <c r="D254" s="173" t="s">
        <v>70</v>
      </c>
      <c r="E254" s="185" t="s">
        <v>445</v>
      </c>
      <c r="F254" s="185" t="s">
        <v>446</v>
      </c>
      <c r="G254" s="172"/>
      <c r="H254" s="172"/>
      <c r="I254" s="175"/>
      <c r="J254" s="186">
        <f>BK254</f>
        <v>0</v>
      </c>
      <c r="K254" s="172"/>
      <c r="L254" s="177"/>
      <c r="M254" s="178"/>
      <c r="N254" s="179"/>
      <c r="O254" s="179"/>
      <c r="P254" s="180">
        <f>P255</f>
        <v>0</v>
      </c>
      <c r="Q254" s="179"/>
      <c r="R254" s="180">
        <f>R255</f>
        <v>0</v>
      </c>
      <c r="S254" s="179"/>
      <c r="T254" s="181">
        <f>T255</f>
        <v>0</v>
      </c>
      <c r="AR254" s="182" t="s">
        <v>81</v>
      </c>
      <c r="AT254" s="183" t="s">
        <v>70</v>
      </c>
      <c r="AU254" s="183" t="s">
        <v>79</v>
      </c>
      <c r="AY254" s="182" t="s">
        <v>132</v>
      </c>
      <c r="BK254" s="184">
        <f>BK255</f>
        <v>0</v>
      </c>
    </row>
    <row r="255" spans="1:65" s="2" customFormat="1" ht="21.75" customHeight="1">
      <c r="A255" s="34"/>
      <c r="B255" s="35"/>
      <c r="C255" s="187" t="s">
        <v>447</v>
      </c>
      <c r="D255" s="187" t="s">
        <v>135</v>
      </c>
      <c r="E255" s="188" t="s">
        <v>448</v>
      </c>
      <c r="F255" s="189" t="s">
        <v>449</v>
      </c>
      <c r="G255" s="190" t="s">
        <v>450</v>
      </c>
      <c r="H255" s="191">
        <v>1</v>
      </c>
      <c r="I255" s="192"/>
      <c r="J255" s="193">
        <f>ROUND(I255*H255,2)</f>
        <v>0</v>
      </c>
      <c r="K255" s="194"/>
      <c r="L255" s="39"/>
      <c r="M255" s="245" t="s">
        <v>0</v>
      </c>
      <c r="N255" s="246" t="s">
        <v>36</v>
      </c>
      <c r="O255" s="247"/>
      <c r="P255" s="248">
        <f>O255*H255</f>
        <v>0</v>
      </c>
      <c r="Q255" s="248">
        <v>0</v>
      </c>
      <c r="R255" s="248">
        <f>Q255*H255</f>
        <v>0</v>
      </c>
      <c r="S255" s="248">
        <v>0</v>
      </c>
      <c r="T255" s="24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196</v>
      </c>
      <c r="AT255" s="199" t="s">
        <v>135</v>
      </c>
      <c r="AU255" s="199" t="s">
        <v>81</v>
      </c>
      <c r="AY255" s="17" t="s">
        <v>132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79</v>
      </c>
      <c r="BK255" s="200">
        <f>ROUND(I255*H255,2)</f>
        <v>0</v>
      </c>
      <c r="BL255" s="17" t="s">
        <v>196</v>
      </c>
      <c r="BM255" s="199" t="s">
        <v>451</v>
      </c>
    </row>
    <row r="256" spans="1:65" s="2" customFormat="1" ht="6.95" customHeight="1">
      <c r="A256" s="34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39"/>
      <c r="M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</sheetData>
  <sheetProtection algorithmName="SHA-512" hashValue="leuD7kVgcjDPVcBrNTOlEPDIGNVYoyt9b4OnXdRi+Z8CQMCOPDtALpyGBOFKRvBLUE3C+ilUg8SBJq3ZG/kvEQ==" saltValue="rXpyIibWU0sTNZoWEbTT035E/J71VDsimjxdK8ES6YbRZ95L2o+uvbm8SxPfFj7O7CunWmVks2JbrBOxbGvQnA==" spinCount="100000" sheet="1" objects="1" scenarios="1" formatColumns="0" formatRows="0" autoFilter="0"/>
  <autoFilter ref="C127:K255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97</v>
      </c>
      <c r="L4" s="20"/>
      <c r="M4" s="111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452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0</v>
      </c>
      <c r="G11" s="34"/>
      <c r="H11" s="34"/>
      <c r="I11" s="112" t="s">
        <v>18</v>
      </c>
      <c r="J11" s="113" t="s">
        <v>0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45335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24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25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24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27</v>
      </c>
      <c r="E20" s="34"/>
      <c r="F20" s="34"/>
      <c r="G20" s="34"/>
      <c r="H20" s="34"/>
      <c r="I20" s="112" t="s">
        <v>23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24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28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24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0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31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33</v>
      </c>
      <c r="G32" s="34"/>
      <c r="H32" s="34"/>
      <c r="I32" s="121" t="s">
        <v>32</v>
      </c>
      <c r="J32" s="121" t="s">
        <v>34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35</v>
      </c>
      <c r="E33" s="112" t="s">
        <v>36</v>
      </c>
      <c r="F33" s="123">
        <f>ROUND((SUM(BE128:BE250)),  2)</f>
        <v>0</v>
      </c>
      <c r="G33" s="34"/>
      <c r="H33" s="34"/>
      <c r="I33" s="124">
        <v>0.21</v>
      </c>
      <c r="J33" s="123">
        <f>ROUND(((SUM(BE128:BE250))*I33),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37</v>
      </c>
      <c r="F34" s="123">
        <f>ROUND((SUM(BF128:BF250)),  2)</f>
        <v>0</v>
      </c>
      <c r="G34" s="34"/>
      <c r="H34" s="34"/>
      <c r="I34" s="124">
        <v>0.12</v>
      </c>
      <c r="J34" s="123">
        <f>ROUND(((SUM(BF128:BF250))*I34),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38</v>
      </c>
      <c r="F35" s="123">
        <f>ROUND((SUM(BG128:BG250)),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39</v>
      </c>
      <c r="F36" s="123">
        <f>ROUND((SUM(BH128:BH250)),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40</v>
      </c>
      <c r="F37" s="123">
        <f>ROUND((SUM(BI128:BI250)),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41</v>
      </c>
      <c r="E39" s="127"/>
      <c r="F39" s="127"/>
      <c r="G39" s="128" t="s">
        <v>42</v>
      </c>
      <c r="H39" s="129" t="s">
        <v>43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44</v>
      </c>
      <c r="E50" s="133"/>
      <c r="F50" s="133"/>
      <c r="G50" s="132" t="s">
        <v>45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46</v>
      </c>
      <c r="E61" s="135"/>
      <c r="F61" s="136" t="s">
        <v>47</v>
      </c>
      <c r="G61" s="134" t="s">
        <v>46</v>
      </c>
      <c r="H61" s="135"/>
      <c r="I61" s="135"/>
      <c r="J61" s="137" t="s">
        <v>47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48</v>
      </c>
      <c r="E65" s="138"/>
      <c r="F65" s="138"/>
      <c r="G65" s="132" t="s">
        <v>49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46</v>
      </c>
      <c r="E76" s="135"/>
      <c r="F76" s="136" t="s">
        <v>47</v>
      </c>
      <c r="G76" s="134" t="s">
        <v>46</v>
      </c>
      <c r="H76" s="135"/>
      <c r="I76" s="135"/>
      <c r="J76" s="137" t="s">
        <v>47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50" t="str">
        <f>E9</f>
        <v>04 - Oprava bytu č. 506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45335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27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28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hidden="1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J145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J153</f>
        <v>0</v>
      </c>
      <c r="K101" s="154"/>
      <c r="L101" s="158"/>
    </row>
    <row r="102" spans="1:31" s="9" customFormat="1" ht="24.95" hidden="1" customHeight="1">
      <c r="B102" s="147"/>
      <c r="C102" s="148"/>
      <c r="D102" s="149" t="s">
        <v>110</v>
      </c>
      <c r="E102" s="150"/>
      <c r="F102" s="150"/>
      <c r="G102" s="150"/>
      <c r="H102" s="150"/>
      <c r="I102" s="150"/>
      <c r="J102" s="151">
        <f>J156</f>
        <v>0</v>
      </c>
      <c r="K102" s="148"/>
      <c r="L102" s="152"/>
    </row>
    <row r="103" spans="1:31" s="10" customFormat="1" ht="19.899999999999999" hidden="1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J157</f>
        <v>0</v>
      </c>
      <c r="K103" s="154"/>
      <c r="L103" s="158"/>
    </row>
    <row r="104" spans="1:31" s="10" customFormat="1" ht="19.899999999999999" hidden="1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J179</f>
        <v>0</v>
      </c>
      <c r="K104" s="154"/>
      <c r="L104" s="158"/>
    </row>
    <row r="105" spans="1:31" s="10" customFormat="1" ht="19.899999999999999" hidden="1" customHeight="1">
      <c r="B105" s="153"/>
      <c r="C105" s="154"/>
      <c r="D105" s="155" t="s">
        <v>453</v>
      </c>
      <c r="E105" s="156"/>
      <c r="F105" s="156"/>
      <c r="G105" s="156"/>
      <c r="H105" s="156"/>
      <c r="I105" s="156"/>
      <c r="J105" s="157">
        <f>J185</f>
        <v>0</v>
      </c>
      <c r="K105" s="154"/>
      <c r="L105" s="158"/>
    </row>
    <row r="106" spans="1:31" s="10" customFormat="1" ht="19.899999999999999" hidden="1" customHeight="1">
      <c r="B106" s="153"/>
      <c r="C106" s="154"/>
      <c r="D106" s="155" t="s">
        <v>114</v>
      </c>
      <c r="E106" s="156"/>
      <c r="F106" s="156"/>
      <c r="G106" s="156"/>
      <c r="H106" s="156"/>
      <c r="I106" s="156"/>
      <c r="J106" s="157">
        <f>J204</f>
        <v>0</v>
      </c>
      <c r="K106" s="154"/>
      <c r="L106" s="158"/>
    </row>
    <row r="107" spans="1:31" s="10" customFormat="1" ht="19.899999999999999" hidden="1" customHeight="1">
      <c r="B107" s="153"/>
      <c r="C107" s="154"/>
      <c r="D107" s="155" t="s">
        <v>115</v>
      </c>
      <c r="E107" s="156"/>
      <c r="F107" s="156"/>
      <c r="G107" s="156"/>
      <c r="H107" s="156"/>
      <c r="I107" s="156"/>
      <c r="J107" s="157">
        <f>J215</f>
        <v>0</v>
      </c>
      <c r="K107" s="154"/>
      <c r="L107" s="158"/>
    </row>
    <row r="108" spans="1:31" s="10" customFormat="1" ht="19.899999999999999" hidden="1" customHeight="1">
      <c r="B108" s="153"/>
      <c r="C108" s="154"/>
      <c r="D108" s="155" t="s">
        <v>116</v>
      </c>
      <c r="E108" s="156"/>
      <c r="F108" s="156"/>
      <c r="G108" s="156"/>
      <c r="H108" s="156"/>
      <c r="I108" s="156"/>
      <c r="J108" s="157">
        <f>J249</f>
        <v>0</v>
      </c>
      <c r="K108" s="154"/>
      <c r="L108" s="158"/>
    </row>
    <row r="109" spans="1:31" s="2" customFormat="1" ht="21.75" hidden="1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hidden="1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ht="11.25" hidden="1"/>
    <row r="112" spans="1:31" ht="11.25" hidden="1"/>
    <row r="113" spans="1:63" ht="11.25" hidden="1"/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8" t="str">
        <f>E7</f>
        <v>Šlejnická 5, Praha 6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0" t="str">
        <f>E9</f>
        <v>04 - Oprava bytu č. 506</v>
      </c>
      <c r="F120" s="300"/>
      <c r="G120" s="300"/>
      <c r="H120" s="30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19</v>
      </c>
      <c r="D122" s="36"/>
      <c r="E122" s="36"/>
      <c r="F122" s="27" t="str">
        <f>F12</f>
        <v xml:space="preserve"> </v>
      </c>
      <c r="G122" s="36"/>
      <c r="H122" s="36"/>
      <c r="I122" s="29" t="s">
        <v>21</v>
      </c>
      <c r="J122" s="66">
        <f>IF(J12="","",J12)</f>
        <v>45335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22</v>
      </c>
      <c r="D124" s="36"/>
      <c r="E124" s="36"/>
      <c r="F124" s="27" t="str">
        <f>E15</f>
        <v xml:space="preserve"> </v>
      </c>
      <c r="G124" s="36"/>
      <c r="H124" s="36"/>
      <c r="I124" s="29" t="s">
        <v>27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25</v>
      </c>
      <c r="D125" s="36"/>
      <c r="E125" s="36"/>
      <c r="F125" s="27" t="str">
        <f>IF(E18="","",E18)</f>
        <v>Vyplň údaj</v>
      </c>
      <c r="G125" s="36"/>
      <c r="H125" s="36"/>
      <c r="I125" s="29" t="s">
        <v>28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118</v>
      </c>
      <c r="D127" s="162" t="s">
        <v>56</v>
      </c>
      <c r="E127" s="162" t="s">
        <v>52</v>
      </c>
      <c r="F127" s="162" t="s">
        <v>53</v>
      </c>
      <c r="G127" s="162" t="s">
        <v>119</v>
      </c>
      <c r="H127" s="162" t="s">
        <v>120</v>
      </c>
      <c r="I127" s="162" t="s">
        <v>121</v>
      </c>
      <c r="J127" s="163" t="s">
        <v>102</v>
      </c>
      <c r="K127" s="164" t="s">
        <v>122</v>
      </c>
      <c r="L127" s="165"/>
      <c r="M127" s="75" t="s">
        <v>0</v>
      </c>
      <c r="N127" s="76" t="s">
        <v>35</v>
      </c>
      <c r="O127" s="76" t="s">
        <v>123</v>
      </c>
      <c r="P127" s="76" t="s">
        <v>124</v>
      </c>
      <c r="Q127" s="76" t="s">
        <v>125</v>
      </c>
      <c r="R127" s="76" t="s">
        <v>126</v>
      </c>
      <c r="S127" s="76" t="s">
        <v>127</v>
      </c>
      <c r="T127" s="77" t="s">
        <v>128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129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P129+P156</f>
        <v>0</v>
      </c>
      <c r="Q128" s="79"/>
      <c r="R128" s="168">
        <f>R129+R156</f>
        <v>0.22948595999999999</v>
      </c>
      <c r="S128" s="79"/>
      <c r="T128" s="169">
        <f>T129+T156</f>
        <v>8.6697060000000006E-2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70</v>
      </c>
      <c r="AU128" s="17" t="s">
        <v>104</v>
      </c>
      <c r="BK128" s="170">
        <f>BK129+BK156</f>
        <v>0</v>
      </c>
    </row>
    <row r="129" spans="1:65" s="12" customFormat="1" ht="25.9" customHeight="1">
      <c r="B129" s="171"/>
      <c r="C129" s="172"/>
      <c r="D129" s="173" t="s">
        <v>70</v>
      </c>
      <c r="E129" s="174" t="s">
        <v>130</v>
      </c>
      <c r="F129" s="174" t="s">
        <v>131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P130+P132+P145+P153</f>
        <v>0</v>
      </c>
      <c r="Q129" s="179"/>
      <c r="R129" s="180">
        <f>R130+R132+R145+R153</f>
        <v>3.5102799999999997E-2</v>
      </c>
      <c r="S129" s="179"/>
      <c r="T129" s="181">
        <f>T130+T132+T145+T153</f>
        <v>0</v>
      </c>
      <c r="AR129" s="182" t="s">
        <v>79</v>
      </c>
      <c r="AT129" s="183" t="s">
        <v>70</v>
      </c>
      <c r="AU129" s="183" t="s">
        <v>71</v>
      </c>
      <c r="AY129" s="182" t="s">
        <v>132</v>
      </c>
      <c r="BK129" s="184">
        <f>BK130+BK132+BK145+BK153</f>
        <v>0</v>
      </c>
    </row>
    <row r="130" spans="1:65" s="12" customFormat="1" ht="22.9" customHeight="1">
      <c r="B130" s="171"/>
      <c r="C130" s="172"/>
      <c r="D130" s="173" t="s">
        <v>70</v>
      </c>
      <c r="E130" s="185" t="s">
        <v>133</v>
      </c>
      <c r="F130" s="185" t="s">
        <v>134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3.3999999999999996E-2</v>
      </c>
      <c r="S130" s="179"/>
      <c r="T130" s="181">
        <f>T131</f>
        <v>0</v>
      </c>
      <c r="AR130" s="182" t="s">
        <v>79</v>
      </c>
      <c r="AT130" s="183" t="s">
        <v>70</v>
      </c>
      <c r="AU130" s="183" t="s">
        <v>79</v>
      </c>
      <c r="AY130" s="182" t="s">
        <v>132</v>
      </c>
      <c r="BK130" s="184">
        <f>BK131</f>
        <v>0</v>
      </c>
    </row>
    <row r="131" spans="1:65" s="2" customFormat="1" ht="24.2" customHeight="1">
      <c r="A131" s="34"/>
      <c r="B131" s="35"/>
      <c r="C131" s="187" t="s">
        <v>79</v>
      </c>
      <c r="D131" s="187" t="s">
        <v>135</v>
      </c>
      <c r="E131" s="188" t="s">
        <v>136</v>
      </c>
      <c r="F131" s="189" t="s">
        <v>137</v>
      </c>
      <c r="G131" s="190" t="s">
        <v>138</v>
      </c>
      <c r="H131" s="191">
        <v>10</v>
      </c>
      <c r="I131" s="192"/>
      <c r="J131" s="193">
        <f>ROUND(I131*H131,2)</f>
        <v>0</v>
      </c>
      <c r="K131" s="194"/>
      <c r="L131" s="39"/>
      <c r="M131" s="195" t="s">
        <v>0</v>
      </c>
      <c r="N131" s="196" t="s">
        <v>36</v>
      </c>
      <c r="O131" s="71"/>
      <c r="P131" s="197">
        <f>O131*H131</f>
        <v>0</v>
      </c>
      <c r="Q131" s="197">
        <v>3.3999999999999998E-3</v>
      </c>
      <c r="R131" s="197">
        <f>Q131*H131</f>
        <v>3.3999999999999996E-2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139</v>
      </c>
      <c r="AT131" s="199" t="s">
        <v>135</v>
      </c>
      <c r="AU131" s="199" t="s">
        <v>81</v>
      </c>
      <c r="AY131" s="17" t="s">
        <v>132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79</v>
      </c>
      <c r="BK131" s="200">
        <f>ROUND(I131*H131,2)</f>
        <v>0</v>
      </c>
      <c r="BL131" s="17" t="s">
        <v>139</v>
      </c>
      <c r="BM131" s="199" t="s">
        <v>454</v>
      </c>
    </row>
    <row r="132" spans="1:65" s="12" customFormat="1" ht="22.9" customHeight="1">
      <c r="B132" s="171"/>
      <c r="C132" s="172"/>
      <c r="D132" s="173" t="s">
        <v>70</v>
      </c>
      <c r="E132" s="185" t="s">
        <v>141</v>
      </c>
      <c r="F132" s="185" t="s">
        <v>142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SUM(P133:P144)</f>
        <v>0</v>
      </c>
      <c r="Q132" s="179"/>
      <c r="R132" s="180">
        <f>SUM(R133:R144)</f>
        <v>1.1027999999999999E-3</v>
      </c>
      <c r="S132" s="179"/>
      <c r="T132" s="181">
        <f>SUM(T133:T144)</f>
        <v>0</v>
      </c>
      <c r="AR132" s="182" t="s">
        <v>79</v>
      </c>
      <c r="AT132" s="183" t="s">
        <v>70</v>
      </c>
      <c r="AU132" s="183" t="s">
        <v>79</v>
      </c>
      <c r="AY132" s="182" t="s">
        <v>132</v>
      </c>
      <c r="BK132" s="184">
        <f>SUM(BK133:BK144)</f>
        <v>0</v>
      </c>
    </row>
    <row r="133" spans="1:65" s="2" customFormat="1" ht="24.2" customHeight="1">
      <c r="A133" s="34"/>
      <c r="B133" s="35"/>
      <c r="C133" s="187" t="s">
        <v>81</v>
      </c>
      <c r="D133" s="187" t="s">
        <v>135</v>
      </c>
      <c r="E133" s="188" t="s">
        <v>143</v>
      </c>
      <c r="F133" s="189" t="s">
        <v>144</v>
      </c>
      <c r="G133" s="190" t="s">
        <v>145</v>
      </c>
      <c r="H133" s="191">
        <v>26.32</v>
      </c>
      <c r="I133" s="192"/>
      <c r="J133" s="193">
        <f>ROUND(I133*H133,2)</f>
        <v>0</v>
      </c>
      <c r="K133" s="194"/>
      <c r="L133" s="39"/>
      <c r="M133" s="195" t="s">
        <v>0</v>
      </c>
      <c r="N133" s="196" t="s">
        <v>36</v>
      </c>
      <c r="O133" s="71"/>
      <c r="P133" s="197">
        <f>O133*H133</f>
        <v>0</v>
      </c>
      <c r="Q133" s="197">
        <v>4.0000000000000003E-5</v>
      </c>
      <c r="R133" s="197">
        <f>Q133*H133</f>
        <v>1.0528E-3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139</v>
      </c>
      <c r="AT133" s="199" t="s">
        <v>135</v>
      </c>
      <c r="AU133" s="199" t="s">
        <v>81</v>
      </c>
      <c r="AY133" s="17" t="s">
        <v>132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139</v>
      </c>
      <c r="BM133" s="199" t="s">
        <v>455</v>
      </c>
    </row>
    <row r="134" spans="1:65" s="13" customFormat="1" ht="22.5">
      <c r="B134" s="201"/>
      <c r="C134" s="202"/>
      <c r="D134" s="203" t="s">
        <v>147</v>
      </c>
      <c r="E134" s="204" t="s">
        <v>0</v>
      </c>
      <c r="F134" s="205" t="s">
        <v>148</v>
      </c>
      <c r="G134" s="202"/>
      <c r="H134" s="204" t="s">
        <v>0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147</v>
      </c>
      <c r="AU134" s="211" t="s">
        <v>81</v>
      </c>
      <c r="AV134" s="13" t="s">
        <v>79</v>
      </c>
      <c r="AW134" s="13" t="s">
        <v>29</v>
      </c>
      <c r="AX134" s="13" t="s">
        <v>71</v>
      </c>
      <c r="AY134" s="211" t="s">
        <v>132</v>
      </c>
    </row>
    <row r="135" spans="1:65" s="13" customFormat="1" ht="11.25">
      <c r="B135" s="201"/>
      <c r="C135" s="202"/>
      <c r="D135" s="203" t="s">
        <v>147</v>
      </c>
      <c r="E135" s="204" t="s">
        <v>0</v>
      </c>
      <c r="F135" s="205" t="s">
        <v>149</v>
      </c>
      <c r="G135" s="202"/>
      <c r="H135" s="204" t="s">
        <v>0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147</v>
      </c>
      <c r="AU135" s="211" t="s">
        <v>81</v>
      </c>
      <c r="AV135" s="13" t="s">
        <v>79</v>
      </c>
      <c r="AW135" s="13" t="s">
        <v>29</v>
      </c>
      <c r="AX135" s="13" t="s">
        <v>71</v>
      </c>
      <c r="AY135" s="211" t="s">
        <v>132</v>
      </c>
    </row>
    <row r="136" spans="1:65" s="14" customFormat="1" ht="11.25">
      <c r="B136" s="212"/>
      <c r="C136" s="213"/>
      <c r="D136" s="203" t="s">
        <v>147</v>
      </c>
      <c r="E136" s="214" t="s">
        <v>0</v>
      </c>
      <c r="F136" s="215" t="s">
        <v>150</v>
      </c>
      <c r="G136" s="213"/>
      <c r="H136" s="216">
        <v>1.9799999999999998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147</v>
      </c>
      <c r="AU136" s="222" t="s">
        <v>81</v>
      </c>
      <c r="AV136" s="14" t="s">
        <v>81</v>
      </c>
      <c r="AW136" s="14" t="s">
        <v>29</v>
      </c>
      <c r="AX136" s="14" t="s">
        <v>71</v>
      </c>
      <c r="AY136" s="222" t="s">
        <v>132</v>
      </c>
    </row>
    <row r="137" spans="1:65" s="13" customFormat="1" ht="11.25">
      <c r="B137" s="201"/>
      <c r="C137" s="202"/>
      <c r="D137" s="203" t="s">
        <v>147</v>
      </c>
      <c r="E137" s="204" t="s">
        <v>0</v>
      </c>
      <c r="F137" s="205" t="s">
        <v>151</v>
      </c>
      <c r="G137" s="202"/>
      <c r="H137" s="204" t="s">
        <v>0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147</v>
      </c>
      <c r="AU137" s="211" t="s">
        <v>81</v>
      </c>
      <c r="AV137" s="13" t="s">
        <v>79</v>
      </c>
      <c r="AW137" s="13" t="s">
        <v>29</v>
      </c>
      <c r="AX137" s="13" t="s">
        <v>71</v>
      </c>
      <c r="AY137" s="211" t="s">
        <v>132</v>
      </c>
    </row>
    <row r="138" spans="1:65" s="14" customFormat="1" ht="11.25">
      <c r="B138" s="212"/>
      <c r="C138" s="213"/>
      <c r="D138" s="203" t="s">
        <v>147</v>
      </c>
      <c r="E138" s="214" t="s">
        <v>0</v>
      </c>
      <c r="F138" s="215" t="s">
        <v>152</v>
      </c>
      <c r="G138" s="213"/>
      <c r="H138" s="216">
        <v>4.18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147</v>
      </c>
      <c r="AU138" s="222" t="s">
        <v>81</v>
      </c>
      <c r="AV138" s="14" t="s">
        <v>81</v>
      </c>
      <c r="AW138" s="14" t="s">
        <v>29</v>
      </c>
      <c r="AX138" s="14" t="s">
        <v>71</v>
      </c>
      <c r="AY138" s="222" t="s">
        <v>132</v>
      </c>
    </row>
    <row r="139" spans="1:65" s="13" customFormat="1" ht="11.25">
      <c r="B139" s="201"/>
      <c r="C139" s="202"/>
      <c r="D139" s="203" t="s">
        <v>147</v>
      </c>
      <c r="E139" s="204" t="s">
        <v>0</v>
      </c>
      <c r="F139" s="205" t="s">
        <v>153</v>
      </c>
      <c r="G139" s="202"/>
      <c r="H139" s="204" t="s">
        <v>0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147</v>
      </c>
      <c r="AU139" s="211" t="s">
        <v>81</v>
      </c>
      <c r="AV139" s="13" t="s">
        <v>79</v>
      </c>
      <c r="AW139" s="13" t="s">
        <v>29</v>
      </c>
      <c r="AX139" s="13" t="s">
        <v>71</v>
      </c>
      <c r="AY139" s="211" t="s">
        <v>132</v>
      </c>
    </row>
    <row r="140" spans="1:65" s="14" customFormat="1" ht="11.25">
      <c r="B140" s="212"/>
      <c r="C140" s="213"/>
      <c r="D140" s="203" t="s">
        <v>147</v>
      </c>
      <c r="E140" s="214" t="s">
        <v>0</v>
      </c>
      <c r="F140" s="215" t="s">
        <v>154</v>
      </c>
      <c r="G140" s="213"/>
      <c r="H140" s="216">
        <v>20.16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147</v>
      </c>
      <c r="AU140" s="222" t="s">
        <v>81</v>
      </c>
      <c r="AV140" s="14" t="s">
        <v>81</v>
      </c>
      <c r="AW140" s="14" t="s">
        <v>29</v>
      </c>
      <c r="AX140" s="14" t="s">
        <v>71</v>
      </c>
      <c r="AY140" s="222" t="s">
        <v>132</v>
      </c>
    </row>
    <row r="141" spans="1:65" s="15" customFormat="1" ht="11.25">
      <c r="B141" s="223"/>
      <c r="C141" s="224"/>
      <c r="D141" s="203" t="s">
        <v>147</v>
      </c>
      <c r="E141" s="225" t="s">
        <v>0</v>
      </c>
      <c r="F141" s="226" t="s">
        <v>155</v>
      </c>
      <c r="G141" s="224"/>
      <c r="H141" s="227">
        <v>26.32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147</v>
      </c>
      <c r="AU141" s="233" t="s">
        <v>81</v>
      </c>
      <c r="AV141" s="15" t="s">
        <v>139</v>
      </c>
      <c r="AW141" s="15" t="s">
        <v>29</v>
      </c>
      <c r="AX141" s="15" t="s">
        <v>79</v>
      </c>
      <c r="AY141" s="233" t="s">
        <v>132</v>
      </c>
    </row>
    <row r="142" spans="1:65" s="2" customFormat="1" ht="16.5" customHeight="1">
      <c r="A142" s="34"/>
      <c r="B142" s="35"/>
      <c r="C142" s="187" t="s">
        <v>158</v>
      </c>
      <c r="D142" s="187" t="s">
        <v>135</v>
      </c>
      <c r="E142" s="188" t="s">
        <v>456</v>
      </c>
      <c r="F142" s="189" t="s">
        <v>457</v>
      </c>
      <c r="G142" s="190" t="s">
        <v>145</v>
      </c>
      <c r="H142" s="191">
        <v>5</v>
      </c>
      <c r="I142" s="192"/>
      <c r="J142" s="193">
        <f>ROUND(I142*H142,2)</f>
        <v>0</v>
      </c>
      <c r="K142" s="194"/>
      <c r="L142" s="39"/>
      <c r="M142" s="195" t="s">
        <v>0</v>
      </c>
      <c r="N142" s="196" t="s">
        <v>36</v>
      </c>
      <c r="O142" s="71"/>
      <c r="P142" s="197">
        <f>O142*H142</f>
        <v>0</v>
      </c>
      <c r="Q142" s="197">
        <v>1.0000000000000001E-5</v>
      </c>
      <c r="R142" s="197">
        <f>Q142*H142</f>
        <v>5.0000000000000002E-5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139</v>
      </c>
      <c r="AT142" s="199" t="s">
        <v>135</v>
      </c>
      <c r="AU142" s="199" t="s">
        <v>81</v>
      </c>
      <c r="AY142" s="17" t="s">
        <v>132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79</v>
      </c>
      <c r="BK142" s="200">
        <f>ROUND(I142*H142,2)</f>
        <v>0</v>
      </c>
      <c r="BL142" s="17" t="s">
        <v>139</v>
      </c>
      <c r="BM142" s="199" t="s">
        <v>458</v>
      </c>
    </row>
    <row r="143" spans="1:65" s="13" customFormat="1" ht="11.25">
      <c r="B143" s="201"/>
      <c r="C143" s="202"/>
      <c r="D143" s="203" t="s">
        <v>147</v>
      </c>
      <c r="E143" s="204" t="s">
        <v>0</v>
      </c>
      <c r="F143" s="205" t="s">
        <v>459</v>
      </c>
      <c r="G143" s="202"/>
      <c r="H143" s="204" t="s">
        <v>0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147</v>
      </c>
      <c r="AU143" s="211" t="s">
        <v>81</v>
      </c>
      <c r="AV143" s="13" t="s">
        <v>79</v>
      </c>
      <c r="AW143" s="13" t="s">
        <v>29</v>
      </c>
      <c r="AX143" s="13" t="s">
        <v>71</v>
      </c>
      <c r="AY143" s="211" t="s">
        <v>132</v>
      </c>
    </row>
    <row r="144" spans="1:65" s="14" customFormat="1" ht="11.25">
      <c r="B144" s="212"/>
      <c r="C144" s="213"/>
      <c r="D144" s="203" t="s">
        <v>147</v>
      </c>
      <c r="E144" s="214" t="s">
        <v>0</v>
      </c>
      <c r="F144" s="215" t="s">
        <v>460</v>
      </c>
      <c r="G144" s="213"/>
      <c r="H144" s="216">
        <v>5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147</v>
      </c>
      <c r="AU144" s="222" t="s">
        <v>81</v>
      </c>
      <c r="AV144" s="14" t="s">
        <v>81</v>
      </c>
      <c r="AW144" s="14" t="s">
        <v>29</v>
      </c>
      <c r="AX144" s="14" t="s">
        <v>79</v>
      </c>
      <c r="AY144" s="222" t="s">
        <v>132</v>
      </c>
    </row>
    <row r="145" spans="1:65" s="12" customFormat="1" ht="22.9" customHeight="1">
      <c r="B145" s="171"/>
      <c r="C145" s="172"/>
      <c r="D145" s="173" t="s">
        <v>70</v>
      </c>
      <c r="E145" s="185" t="s">
        <v>156</v>
      </c>
      <c r="F145" s="185" t="s">
        <v>157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SUM(P146:P152)</f>
        <v>0</v>
      </c>
      <c r="Q145" s="179"/>
      <c r="R145" s="180">
        <f>SUM(R146:R152)</f>
        <v>0</v>
      </c>
      <c r="S145" s="179"/>
      <c r="T145" s="181">
        <f>SUM(T146:T152)</f>
        <v>0</v>
      </c>
      <c r="AR145" s="182" t="s">
        <v>79</v>
      </c>
      <c r="AT145" s="183" t="s">
        <v>70</v>
      </c>
      <c r="AU145" s="183" t="s">
        <v>79</v>
      </c>
      <c r="AY145" s="182" t="s">
        <v>132</v>
      </c>
      <c r="BK145" s="184">
        <f>SUM(BK146:BK152)</f>
        <v>0</v>
      </c>
    </row>
    <row r="146" spans="1:65" s="2" customFormat="1" ht="24.2" customHeight="1">
      <c r="A146" s="34"/>
      <c r="B146" s="35"/>
      <c r="C146" s="187" t="s">
        <v>139</v>
      </c>
      <c r="D146" s="187" t="s">
        <v>135</v>
      </c>
      <c r="E146" s="188" t="s">
        <v>461</v>
      </c>
      <c r="F146" s="189" t="s">
        <v>462</v>
      </c>
      <c r="G146" s="190" t="s">
        <v>161</v>
      </c>
      <c r="H146" s="191">
        <v>8.6999999999999994E-2</v>
      </c>
      <c r="I146" s="192"/>
      <c r="J146" s="193">
        <f>ROUND(I146*H146,2)</f>
        <v>0</v>
      </c>
      <c r="K146" s="194"/>
      <c r="L146" s="39"/>
      <c r="M146" s="195" t="s">
        <v>0</v>
      </c>
      <c r="N146" s="196" t="s">
        <v>36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139</v>
      </c>
      <c r="AT146" s="199" t="s">
        <v>135</v>
      </c>
      <c r="AU146" s="199" t="s">
        <v>81</v>
      </c>
      <c r="AY146" s="17" t="s">
        <v>132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79</v>
      </c>
      <c r="BK146" s="200">
        <f>ROUND(I146*H146,2)</f>
        <v>0</v>
      </c>
      <c r="BL146" s="17" t="s">
        <v>139</v>
      </c>
      <c r="BM146" s="199" t="s">
        <v>463</v>
      </c>
    </row>
    <row r="147" spans="1:65" s="2" customFormat="1" ht="33" customHeight="1">
      <c r="A147" s="34"/>
      <c r="B147" s="35"/>
      <c r="C147" s="187" t="s">
        <v>167</v>
      </c>
      <c r="D147" s="187" t="s">
        <v>135</v>
      </c>
      <c r="E147" s="188" t="s">
        <v>163</v>
      </c>
      <c r="F147" s="189" t="s">
        <v>164</v>
      </c>
      <c r="G147" s="190" t="s">
        <v>161</v>
      </c>
      <c r="H147" s="191">
        <v>0.17399999999999999</v>
      </c>
      <c r="I147" s="192"/>
      <c r="J147" s="193">
        <f>ROUND(I147*H147,2)</f>
        <v>0</v>
      </c>
      <c r="K147" s="194"/>
      <c r="L147" s="39"/>
      <c r="M147" s="195" t="s">
        <v>0</v>
      </c>
      <c r="N147" s="196" t="s">
        <v>36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139</v>
      </c>
      <c r="AT147" s="199" t="s">
        <v>135</v>
      </c>
      <c r="AU147" s="199" t="s">
        <v>81</v>
      </c>
      <c r="AY147" s="17" t="s">
        <v>132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79</v>
      </c>
      <c r="BK147" s="200">
        <f>ROUND(I147*H147,2)</f>
        <v>0</v>
      </c>
      <c r="BL147" s="17" t="s">
        <v>139</v>
      </c>
      <c r="BM147" s="199" t="s">
        <v>464</v>
      </c>
    </row>
    <row r="148" spans="1:65" s="14" customFormat="1" ht="11.25">
      <c r="B148" s="212"/>
      <c r="C148" s="213"/>
      <c r="D148" s="203" t="s">
        <v>147</v>
      </c>
      <c r="E148" s="213"/>
      <c r="F148" s="215" t="s">
        <v>465</v>
      </c>
      <c r="G148" s="213"/>
      <c r="H148" s="216">
        <v>0.17399999999999999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147</v>
      </c>
      <c r="AU148" s="222" t="s">
        <v>81</v>
      </c>
      <c r="AV148" s="14" t="s">
        <v>81</v>
      </c>
      <c r="AW148" s="14" t="s">
        <v>3</v>
      </c>
      <c r="AX148" s="14" t="s">
        <v>79</v>
      </c>
      <c r="AY148" s="222" t="s">
        <v>132</v>
      </c>
    </row>
    <row r="149" spans="1:65" s="2" customFormat="1" ht="24.2" customHeight="1">
      <c r="A149" s="34"/>
      <c r="B149" s="35"/>
      <c r="C149" s="187" t="s">
        <v>133</v>
      </c>
      <c r="D149" s="187" t="s">
        <v>135</v>
      </c>
      <c r="E149" s="188" t="s">
        <v>168</v>
      </c>
      <c r="F149" s="189" t="s">
        <v>169</v>
      </c>
      <c r="G149" s="190" t="s">
        <v>161</v>
      </c>
      <c r="H149" s="191">
        <v>8.6999999999999994E-2</v>
      </c>
      <c r="I149" s="192"/>
      <c r="J149" s="193">
        <f>ROUND(I149*H149,2)</f>
        <v>0</v>
      </c>
      <c r="K149" s="194"/>
      <c r="L149" s="39"/>
      <c r="M149" s="195" t="s">
        <v>0</v>
      </c>
      <c r="N149" s="196" t="s">
        <v>36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139</v>
      </c>
      <c r="AT149" s="199" t="s">
        <v>135</v>
      </c>
      <c r="AU149" s="199" t="s">
        <v>81</v>
      </c>
      <c r="AY149" s="17" t="s">
        <v>132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79</v>
      </c>
      <c r="BK149" s="200">
        <f>ROUND(I149*H149,2)</f>
        <v>0</v>
      </c>
      <c r="BL149" s="17" t="s">
        <v>139</v>
      </c>
      <c r="BM149" s="199" t="s">
        <v>466</v>
      </c>
    </row>
    <row r="150" spans="1:65" s="2" customFormat="1" ht="24.2" customHeight="1">
      <c r="A150" s="34"/>
      <c r="B150" s="35"/>
      <c r="C150" s="187" t="s">
        <v>175</v>
      </c>
      <c r="D150" s="187" t="s">
        <v>135</v>
      </c>
      <c r="E150" s="188" t="s">
        <v>171</v>
      </c>
      <c r="F150" s="189" t="s">
        <v>172</v>
      </c>
      <c r="G150" s="190" t="s">
        <v>161</v>
      </c>
      <c r="H150" s="191">
        <v>1.653</v>
      </c>
      <c r="I150" s="192"/>
      <c r="J150" s="193">
        <f>ROUND(I150*H150,2)</f>
        <v>0</v>
      </c>
      <c r="K150" s="194"/>
      <c r="L150" s="39"/>
      <c r="M150" s="195" t="s">
        <v>0</v>
      </c>
      <c r="N150" s="196" t="s">
        <v>36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139</v>
      </c>
      <c r="AT150" s="199" t="s">
        <v>135</v>
      </c>
      <c r="AU150" s="199" t="s">
        <v>81</v>
      </c>
      <c r="AY150" s="17" t="s">
        <v>132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79</v>
      </c>
      <c r="BK150" s="200">
        <f>ROUND(I150*H150,2)</f>
        <v>0</v>
      </c>
      <c r="BL150" s="17" t="s">
        <v>139</v>
      </c>
      <c r="BM150" s="199" t="s">
        <v>467</v>
      </c>
    </row>
    <row r="151" spans="1:65" s="14" customFormat="1" ht="11.25">
      <c r="B151" s="212"/>
      <c r="C151" s="213"/>
      <c r="D151" s="203" t="s">
        <v>147</v>
      </c>
      <c r="E151" s="213"/>
      <c r="F151" s="215" t="s">
        <v>468</v>
      </c>
      <c r="G151" s="213"/>
      <c r="H151" s="216">
        <v>1.653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147</v>
      </c>
      <c r="AU151" s="222" t="s">
        <v>81</v>
      </c>
      <c r="AV151" s="14" t="s">
        <v>81</v>
      </c>
      <c r="AW151" s="14" t="s">
        <v>3</v>
      </c>
      <c r="AX151" s="14" t="s">
        <v>79</v>
      </c>
      <c r="AY151" s="222" t="s">
        <v>132</v>
      </c>
    </row>
    <row r="152" spans="1:65" s="2" customFormat="1" ht="33" customHeight="1">
      <c r="A152" s="34"/>
      <c r="B152" s="35"/>
      <c r="C152" s="187" t="s">
        <v>181</v>
      </c>
      <c r="D152" s="187" t="s">
        <v>135</v>
      </c>
      <c r="E152" s="188" t="s">
        <v>176</v>
      </c>
      <c r="F152" s="189" t="s">
        <v>177</v>
      </c>
      <c r="G152" s="190" t="s">
        <v>161</v>
      </c>
      <c r="H152" s="191">
        <v>8.6999999999999994E-2</v>
      </c>
      <c r="I152" s="192"/>
      <c r="J152" s="193">
        <f>ROUND(I152*H152,2)</f>
        <v>0</v>
      </c>
      <c r="K152" s="194"/>
      <c r="L152" s="39"/>
      <c r="M152" s="195" t="s">
        <v>0</v>
      </c>
      <c r="N152" s="196" t="s">
        <v>36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139</v>
      </c>
      <c r="AT152" s="199" t="s">
        <v>135</v>
      </c>
      <c r="AU152" s="199" t="s">
        <v>81</v>
      </c>
      <c r="AY152" s="17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79</v>
      </c>
      <c r="BK152" s="200">
        <f>ROUND(I152*H152,2)</f>
        <v>0</v>
      </c>
      <c r="BL152" s="17" t="s">
        <v>139</v>
      </c>
      <c r="BM152" s="199" t="s">
        <v>469</v>
      </c>
    </row>
    <row r="153" spans="1:65" s="12" customFormat="1" ht="22.9" customHeight="1">
      <c r="B153" s="171"/>
      <c r="C153" s="172"/>
      <c r="D153" s="173" t="s">
        <v>70</v>
      </c>
      <c r="E153" s="185" t="s">
        <v>179</v>
      </c>
      <c r="F153" s="185" t="s">
        <v>180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SUM(P154:P155)</f>
        <v>0</v>
      </c>
      <c r="Q153" s="179"/>
      <c r="R153" s="180">
        <f>SUM(R154:R155)</f>
        <v>0</v>
      </c>
      <c r="S153" s="179"/>
      <c r="T153" s="181">
        <f>SUM(T154:T155)</f>
        <v>0</v>
      </c>
      <c r="AR153" s="182" t="s">
        <v>79</v>
      </c>
      <c r="AT153" s="183" t="s">
        <v>70</v>
      </c>
      <c r="AU153" s="183" t="s">
        <v>79</v>
      </c>
      <c r="AY153" s="182" t="s">
        <v>132</v>
      </c>
      <c r="BK153" s="184">
        <f>SUM(BK154:BK155)</f>
        <v>0</v>
      </c>
    </row>
    <row r="154" spans="1:65" s="2" customFormat="1" ht="21.75" customHeight="1">
      <c r="A154" s="34"/>
      <c r="B154" s="35"/>
      <c r="C154" s="187" t="s">
        <v>141</v>
      </c>
      <c r="D154" s="187" t="s">
        <v>135</v>
      </c>
      <c r="E154" s="188" t="s">
        <v>470</v>
      </c>
      <c r="F154" s="189" t="s">
        <v>471</v>
      </c>
      <c r="G154" s="190" t="s">
        <v>161</v>
      </c>
      <c r="H154" s="191">
        <v>3.5000000000000003E-2</v>
      </c>
      <c r="I154" s="192"/>
      <c r="J154" s="193">
        <f>ROUND(I154*H154,2)</f>
        <v>0</v>
      </c>
      <c r="K154" s="194"/>
      <c r="L154" s="39"/>
      <c r="M154" s="195" t="s">
        <v>0</v>
      </c>
      <c r="N154" s="196" t="s">
        <v>36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139</v>
      </c>
      <c r="AT154" s="199" t="s">
        <v>135</v>
      </c>
      <c r="AU154" s="199" t="s">
        <v>81</v>
      </c>
      <c r="AY154" s="17" t="s">
        <v>132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79</v>
      </c>
      <c r="BK154" s="200">
        <f>ROUND(I154*H154,2)</f>
        <v>0</v>
      </c>
      <c r="BL154" s="17" t="s">
        <v>139</v>
      </c>
      <c r="BM154" s="199" t="s">
        <v>472</v>
      </c>
    </row>
    <row r="155" spans="1:65" s="2" customFormat="1" ht="24.2" customHeight="1">
      <c r="A155" s="34"/>
      <c r="B155" s="35"/>
      <c r="C155" s="187" t="s">
        <v>192</v>
      </c>
      <c r="D155" s="187" t="s">
        <v>135</v>
      </c>
      <c r="E155" s="188" t="s">
        <v>185</v>
      </c>
      <c r="F155" s="189" t="s">
        <v>186</v>
      </c>
      <c r="G155" s="190" t="s">
        <v>161</v>
      </c>
      <c r="H155" s="191">
        <v>3.5000000000000003E-2</v>
      </c>
      <c r="I155" s="192"/>
      <c r="J155" s="193">
        <f>ROUND(I155*H155,2)</f>
        <v>0</v>
      </c>
      <c r="K155" s="194"/>
      <c r="L155" s="39"/>
      <c r="M155" s="195" t="s">
        <v>0</v>
      </c>
      <c r="N155" s="196" t="s">
        <v>36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139</v>
      </c>
      <c r="AT155" s="199" t="s">
        <v>135</v>
      </c>
      <c r="AU155" s="199" t="s">
        <v>81</v>
      </c>
      <c r="AY155" s="17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79</v>
      </c>
      <c r="BK155" s="200">
        <f>ROUND(I155*H155,2)</f>
        <v>0</v>
      </c>
      <c r="BL155" s="17" t="s">
        <v>139</v>
      </c>
      <c r="BM155" s="199" t="s">
        <v>473</v>
      </c>
    </row>
    <row r="156" spans="1:65" s="12" customFormat="1" ht="25.9" customHeight="1">
      <c r="B156" s="171"/>
      <c r="C156" s="172"/>
      <c r="D156" s="173" t="s">
        <v>70</v>
      </c>
      <c r="E156" s="174" t="s">
        <v>188</v>
      </c>
      <c r="F156" s="174" t="s">
        <v>189</v>
      </c>
      <c r="G156" s="172"/>
      <c r="H156" s="172"/>
      <c r="I156" s="175"/>
      <c r="J156" s="176">
        <f>BK156</f>
        <v>0</v>
      </c>
      <c r="K156" s="172"/>
      <c r="L156" s="177"/>
      <c r="M156" s="178"/>
      <c r="N156" s="179"/>
      <c r="O156" s="179"/>
      <c r="P156" s="180">
        <f>P157+P179+P185+P204+P215+P249</f>
        <v>0</v>
      </c>
      <c r="Q156" s="179"/>
      <c r="R156" s="180">
        <f>R157+R179+R185+R204+R215+R249</f>
        <v>0.19438316</v>
      </c>
      <c r="S156" s="179"/>
      <c r="T156" s="181">
        <f>T157+T179+T185+T204+T215+T249</f>
        <v>8.6697060000000006E-2</v>
      </c>
      <c r="AR156" s="182" t="s">
        <v>81</v>
      </c>
      <c r="AT156" s="183" t="s">
        <v>70</v>
      </c>
      <c r="AU156" s="183" t="s">
        <v>71</v>
      </c>
      <c r="AY156" s="182" t="s">
        <v>132</v>
      </c>
      <c r="BK156" s="184">
        <f>BK157+BK179+BK185+BK204+BK215+BK249</f>
        <v>0</v>
      </c>
    </row>
    <row r="157" spans="1:65" s="12" customFormat="1" ht="22.9" customHeight="1">
      <c r="B157" s="171"/>
      <c r="C157" s="172"/>
      <c r="D157" s="173" t="s">
        <v>70</v>
      </c>
      <c r="E157" s="185" t="s">
        <v>190</v>
      </c>
      <c r="F157" s="185" t="s">
        <v>191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SUM(P158:P178)</f>
        <v>0</v>
      </c>
      <c r="Q157" s="179"/>
      <c r="R157" s="180">
        <f>SUM(R158:R178)</f>
        <v>6.45E-3</v>
      </c>
      <c r="S157" s="179"/>
      <c r="T157" s="181">
        <f>SUM(T158:T178)</f>
        <v>3.2799999999999999E-3</v>
      </c>
      <c r="AR157" s="182" t="s">
        <v>81</v>
      </c>
      <c r="AT157" s="183" t="s">
        <v>70</v>
      </c>
      <c r="AU157" s="183" t="s">
        <v>79</v>
      </c>
      <c r="AY157" s="182" t="s">
        <v>132</v>
      </c>
      <c r="BK157" s="184">
        <f>SUM(BK158:BK178)</f>
        <v>0</v>
      </c>
    </row>
    <row r="158" spans="1:65" s="2" customFormat="1" ht="21.75" customHeight="1">
      <c r="A158" s="34"/>
      <c r="B158" s="35"/>
      <c r="C158" s="187" t="s">
        <v>198</v>
      </c>
      <c r="D158" s="187" t="s">
        <v>135</v>
      </c>
      <c r="E158" s="188" t="s">
        <v>204</v>
      </c>
      <c r="F158" s="189" t="s">
        <v>205</v>
      </c>
      <c r="G158" s="190" t="s">
        <v>195</v>
      </c>
      <c r="H158" s="191">
        <v>1</v>
      </c>
      <c r="I158" s="192"/>
      <c r="J158" s="193">
        <f>ROUND(I158*H158,2)</f>
        <v>0</v>
      </c>
      <c r="K158" s="194"/>
      <c r="L158" s="39"/>
      <c r="M158" s="195" t="s">
        <v>0</v>
      </c>
      <c r="N158" s="196" t="s">
        <v>36</v>
      </c>
      <c r="O158" s="71"/>
      <c r="P158" s="197">
        <f>O158*H158</f>
        <v>0</v>
      </c>
      <c r="Q158" s="197">
        <v>9.0000000000000006E-5</v>
      </c>
      <c r="R158" s="197">
        <f>Q158*H158</f>
        <v>9.0000000000000006E-5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196</v>
      </c>
      <c r="AT158" s="199" t="s">
        <v>135</v>
      </c>
      <c r="AU158" s="199" t="s">
        <v>81</v>
      </c>
      <c r="AY158" s="17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79</v>
      </c>
      <c r="BK158" s="200">
        <f>ROUND(I158*H158,2)</f>
        <v>0</v>
      </c>
      <c r="BL158" s="17" t="s">
        <v>196</v>
      </c>
      <c r="BM158" s="199" t="s">
        <v>474</v>
      </c>
    </row>
    <row r="159" spans="1:65" s="2" customFormat="1" ht="16.5" customHeight="1">
      <c r="A159" s="34"/>
      <c r="B159" s="35"/>
      <c r="C159" s="234" t="s">
        <v>7</v>
      </c>
      <c r="D159" s="234" t="s">
        <v>199</v>
      </c>
      <c r="E159" s="235" t="s">
        <v>208</v>
      </c>
      <c r="F159" s="236" t="s">
        <v>209</v>
      </c>
      <c r="G159" s="237" t="s">
        <v>138</v>
      </c>
      <c r="H159" s="238">
        <v>1</v>
      </c>
      <c r="I159" s="239"/>
      <c r="J159" s="240">
        <f>ROUND(I159*H159,2)</f>
        <v>0</v>
      </c>
      <c r="K159" s="241"/>
      <c r="L159" s="242"/>
      <c r="M159" s="243" t="s">
        <v>0</v>
      </c>
      <c r="N159" s="244" t="s">
        <v>36</v>
      </c>
      <c r="O159" s="71"/>
      <c r="P159" s="197">
        <f>O159*H159</f>
        <v>0</v>
      </c>
      <c r="Q159" s="197">
        <v>1.4999999999999999E-4</v>
      </c>
      <c r="R159" s="197">
        <f>Q159*H159</f>
        <v>1.4999999999999999E-4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202</v>
      </c>
      <c r="AT159" s="199" t="s">
        <v>199</v>
      </c>
      <c r="AU159" s="199" t="s">
        <v>81</v>
      </c>
      <c r="AY159" s="17" t="s">
        <v>132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79</v>
      </c>
      <c r="BK159" s="200">
        <f>ROUND(I159*H159,2)</f>
        <v>0</v>
      </c>
      <c r="BL159" s="17" t="s">
        <v>196</v>
      </c>
      <c r="BM159" s="199" t="s">
        <v>475</v>
      </c>
    </row>
    <row r="160" spans="1:65" s="2" customFormat="1" ht="16.5" customHeight="1">
      <c r="A160" s="34"/>
      <c r="B160" s="35"/>
      <c r="C160" s="187" t="s">
        <v>207</v>
      </c>
      <c r="D160" s="187" t="s">
        <v>135</v>
      </c>
      <c r="E160" s="188" t="s">
        <v>212</v>
      </c>
      <c r="F160" s="189" t="s">
        <v>213</v>
      </c>
      <c r="G160" s="190" t="s">
        <v>195</v>
      </c>
      <c r="H160" s="191">
        <v>1</v>
      </c>
      <c r="I160" s="192"/>
      <c r="J160" s="193">
        <f>ROUND(I160*H160,2)</f>
        <v>0</v>
      </c>
      <c r="K160" s="194"/>
      <c r="L160" s="39"/>
      <c r="M160" s="195" t="s">
        <v>0</v>
      </c>
      <c r="N160" s="196" t="s">
        <v>36</v>
      </c>
      <c r="O160" s="71"/>
      <c r="P160" s="197">
        <f>O160*H160</f>
        <v>0</v>
      </c>
      <c r="Q160" s="197">
        <v>0</v>
      </c>
      <c r="R160" s="197">
        <f>Q160*H160</f>
        <v>0</v>
      </c>
      <c r="S160" s="197">
        <v>1.56E-3</v>
      </c>
      <c r="T160" s="198">
        <f>S160*H160</f>
        <v>1.56E-3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196</v>
      </c>
      <c r="AT160" s="199" t="s">
        <v>135</v>
      </c>
      <c r="AU160" s="199" t="s">
        <v>81</v>
      </c>
      <c r="AY160" s="17" t="s">
        <v>132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79</v>
      </c>
      <c r="BK160" s="200">
        <f>ROUND(I160*H160,2)</f>
        <v>0</v>
      </c>
      <c r="BL160" s="17" t="s">
        <v>196</v>
      </c>
      <c r="BM160" s="199" t="s">
        <v>476</v>
      </c>
    </row>
    <row r="161" spans="1:65" s="13" customFormat="1" ht="11.25">
      <c r="B161" s="201"/>
      <c r="C161" s="202"/>
      <c r="D161" s="203" t="s">
        <v>147</v>
      </c>
      <c r="E161" s="204" t="s">
        <v>0</v>
      </c>
      <c r="F161" s="205" t="s">
        <v>215</v>
      </c>
      <c r="G161" s="202"/>
      <c r="H161" s="204" t="s">
        <v>0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147</v>
      </c>
      <c r="AU161" s="211" t="s">
        <v>81</v>
      </c>
      <c r="AV161" s="13" t="s">
        <v>79</v>
      </c>
      <c r="AW161" s="13" t="s">
        <v>29</v>
      </c>
      <c r="AX161" s="13" t="s">
        <v>71</v>
      </c>
      <c r="AY161" s="211" t="s">
        <v>132</v>
      </c>
    </row>
    <row r="162" spans="1:65" s="14" customFormat="1" ht="11.25">
      <c r="B162" s="212"/>
      <c r="C162" s="213"/>
      <c r="D162" s="203" t="s">
        <v>147</v>
      </c>
      <c r="E162" s="214" t="s">
        <v>0</v>
      </c>
      <c r="F162" s="215" t="s">
        <v>79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147</v>
      </c>
      <c r="AU162" s="222" t="s">
        <v>81</v>
      </c>
      <c r="AV162" s="14" t="s">
        <v>81</v>
      </c>
      <c r="AW162" s="14" t="s">
        <v>29</v>
      </c>
      <c r="AX162" s="14" t="s">
        <v>79</v>
      </c>
      <c r="AY162" s="222" t="s">
        <v>132</v>
      </c>
    </row>
    <row r="163" spans="1:65" s="2" customFormat="1" ht="16.5" customHeight="1">
      <c r="A163" s="34"/>
      <c r="B163" s="35"/>
      <c r="C163" s="187" t="s">
        <v>211</v>
      </c>
      <c r="D163" s="187" t="s">
        <v>135</v>
      </c>
      <c r="E163" s="188" t="s">
        <v>217</v>
      </c>
      <c r="F163" s="189" t="s">
        <v>218</v>
      </c>
      <c r="G163" s="190" t="s">
        <v>195</v>
      </c>
      <c r="H163" s="191">
        <v>2</v>
      </c>
      <c r="I163" s="192"/>
      <c r="J163" s="193">
        <f>ROUND(I163*H163,2)</f>
        <v>0</v>
      </c>
      <c r="K163" s="194"/>
      <c r="L163" s="39"/>
      <c r="M163" s="195" t="s">
        <v>0</v>
      </c>
      <c r="N163" s="196" t="s">
        <v>36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8.5999999999999998E-4</v>
      </c>
      <c r="T163" s="198">
        <f>S163*H163</f>
        <v>1.72E-3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196</v>
      </c>
      <c r="AT163" s="199" t="s">
        <v>135</v>
      </c>
      <c r="AU163" s="199" t="s">
        <v>81</v>
      </c>
      <c r="AY163" s="17" t="s">
        <v>132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79</v>
      </c>
      <c r="BK163" s="200">
        <f>ROUND(I163*H163,2)</f>
        <v>0</v>
      </c>
      <c r="BL163" s="17" t="s">
        <v>196</v>
      </c>
      <c r="BM163" s="199" t="s">
        <v>477</v>
      </c>
    </row>
    <row r="164" spans="1:65" s="13" customFormat="1" ht="11.25">
      <c r="B164" s="201"/>
      <c r="C164" s="202"/>
      <c r="D164" s="203" t="s">
        <v>147</v>
      </c>
      <c r="E164" s="204" t="s">
        <v>0</v>
      </c>
      <c r="F164" s="205" t="s">
        <v>220</v>
      </c>
      <c r="G164" s="202"/>
      <c r="H164" s="204" t="s">
        <v>0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147</v>
      </c>
      <c r="AU164" s="211" t="s">
        <v>81</v>
      </c>
      <c r="AV164" s="13" t="s">
        <v>79</v>
      </c>
      <c r="AW164" s="13" t="s">
        <v>29</v>
      </c>
      <c r="AX164" s="13" t="s">
        <v>71</v>
      </c>
      <c r="AY164" s="211" t="s">
        <v>132</v>
      </c>
    </row>
    <row r="165" spans="1:65" s="14" customFormat="1" ht="11.25">
      <c r="B165" s="212"/>
      <c r="C165" s="213"/>
      <c r="D165" s="203" t="s">
        <v>147</v>
      </c>
      <c r="E165" s="214" t="s">
        <v>0</v>
      </c>
      <c r="F165" s="215" t="s">
        <v>79</v>
      </c>
      <c r="G165" s="213"/>
      <c r="H165" s="216">
        <v>1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147</v>
      </c>
      <c r="AU165" s="222" t="s">
        <v>81</v>
      </c>
      <c r="AV165" s="14" t="s">
        <v>81</v>
      </c>
      <c r="AW165" s="14" t="s">
        <v>29</v>
      </c>
      <c r="AX165" s="14" t="s">
        <v>71</v>
      </c>
      <c r="AY165" s="222" t="s">
        <v>132</v>
      </c>
    </row>
    <row r="166" spans="1:65" s="13" customFormat="1" ht="11.25">
      <c r="B166" s="201"/>
      <c r="C166" s="202"/>
      <c r="D166" s="203" t="s">
        <v>147</v>
      </c>
      <c r="E166" s="204" t="s">
        <v>0</v>
      </c>
      <c r="F166" s="205" t="s">
        <v>221</v>
      </c>
      <c r="G166" s="202"/>
      <c r="H166" s="204" t="s">
        <v>0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147</v>
      </c>
      <c r="AU166" s="211" t="s">
        <v>81</v>
      </c>
      <c r="AV166" s="13" t="s">
        <v>79</v>
      </c>
      <c r="AW166" s="13" t="s">
        <v>29</v>
      </c>
      <c r="AX166" s="13" t="s">
        <v>71</v>
      </c>
      <c r="AY166" s="211" t="s">
        <v>132</v>
      </c>
    </row>
    <row r="167" spans="1:65" s="14" customFormat="1" ht="11.25">
      <c r="B167" s="212"/>
      <c r="C167" s="213"/>
      <c r="D167" s="203" t="s">
        <v>147</v>
      </c>
      <c r="E167" s="214" t="s">
        <v>0</v>
      </c>
      <c r="F167" s="215" t="s">
        <v>79</v>
      </c>
      <c r="G167" s="213"/>
      <c r="H167" s="216">
        <v>1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147</v>
      </c>
      <c r="AU167" s="222" t="s">
        <v>81</v>
      </c>
      <c r="AV167" s="14" t="s">
        <v>81</v>
      </c>
      <c r="AW167" s="14" t="s">
        <v>29</v>
      </c>
      <c r="AX167" s="14" t="s">
        <v>71</v>
      </c>
      <c r="AY167" s="222" t="s">
        <v>132</v>
      </c>
    </row>
    <row r="168" spans="1:65" s="15" customFormat="1" ht="11.25">
      <c r="B168" s="223"/>
      <c r="C168" s="224"/>
      <c r="D168" s="203" t="s">
        <v>147</v>
      </c>
      <c r="E168" s="225" t="s">
        <v>0</v>
      </c>
      <c r="F168" s="226" t="s">
        <v>155</v>
      </c>
      <c r="G168" s="224"/>
      <c r="H168" s="227">
        <v>2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147</v>
      </c>
      <c r="AU168" s="233" t="s">
        <v>81</v>
      </c>
      <c r="AV168" s="15" t="s">
        <v>139</v>
      </c>
      <c r="AW168" s="15" t="s">
        <v>29</v>
      </c>
      <c r="AX168" s="15" t="s">
        <v>79</v>
      </c>
      <c r="AY168" s="233" t="s">
        <v>132</v>
      </c>
    </row>
    <row r="169" spans="1:65" s="2" customFormat="1" ht="16.5" customHeight="1">
      <c r="A169" s="34"/>
      <c r="B169" s="35"/>
      <c r="C169" s="187" t="s">
        <v>216</v>
      </c>
      <c r="D169" s="187" t="s">
        <v>135</v>
      </c>
      <c r="E169" s="188" t="s">
        <v>222</v>
      </c>
      <c r="F169" s="189" t="s">
        <v>223</v>
      </c>
      <c r="G169" s="190" t="s">
        <v>138</v>
      </c>
      <c r="H169" s="191">
        <v>1</v>
      </c>
      <c r="I169" s="192"/>
      <c r="J169" s="193">
        <f t="shared" ref="J169:J178" si="0">ROUND(I169*H169,2)</f>
        <v>0</v>
      </c>
      <c r="K169" s="194"/>
      <c r="L169" s="39"/>
      <c r="M169" s="195" t="s">
        <v>0</v>
      </c>
      <c r="N169" s="196" t="s">
        <v>36</v>
      </c>
      <c r="O169" s="71"/>
      <c r="P169" s="197">
        <f t="shared" ref="P169:P178" si="1">O169*H169</f>
        <v>0</v>
      </c>
      <c r="Q169" s="197">
        <v>0</v>
      </c>
      <c r="R169" s="197">
        <f t="shared" ref="R169:R178" si="2">Q169*H169</f>
        <v>0</v>
      </c>
      <c r="S169" s="197">
        <v>0</v>
      </c>
      <c r="T169" s="198">
        <f t="shared" ref="T169:T178" si="3"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196</v>
      </c>
      <c r="AT169" s="199" t="s">
        <v>135</v>
      </c>
      <c r="AU169" s="199" t="s">
        <v>81</v>
      </c>
      <c r="AY169" s="17" t="s">
        <v>132</v>
      </c>
      <c r="BE169" s="200">
        <f t="shared" ref="BE169:BE178" si="4">IF(N169="základní",J169,0)</f>
        <v>0</v>
      </c>
      <c r="BF169" s="200">
        <f t="shared" ref="BF169:BF178" si="5">IF(N169="snížená",J169,0)</f>
        <v>0</v>
      </c>
      <c r="BG169" s="200">
        <f t="shared" ref="BG169:BG178" si="6">IF(N169="zákl. přenesená",J169,0)</f>
        <v>0</v>
      </c>
      <c r="BH169" s="200">
        <f t="shared" ref="BH169:BH178" si="7">IF(N169="sníž. přenesená",J169,0)</f>
        <v>0</v>
      </c>
      <c r="BI169" s="200">
        <f t="shared" ref="BI169:BI178" si="8">IF(N169="nulová",J169,0)</f>
        <v>0</v>
      </c>
      <c r="BJ169" s="17" t="s">
        <v>79</v>
      </c>
      <c r="BK169" s="200">
        <f t="shared" ref="BK169:BK178" si="9">ROUND(I169*H169,2)</f>
        <v>0</v>
      </c>
      <c r="BL169" s="17" t="s">
        <v>196</v>
      </c>
      <c r="BM169" s="199" t="s">
        <v>478</v>
      </c>
    </row>
    <row r="170" spans="1:65" s="2" customFormat="1" ht="24.2" customHeight="1">
      <c r="A170" s="34"/>
      <c r="B170" s="35"/>
      <c r="C170" s="234" t="s">
        <v>196</v>
      </c>
      <c r="D170" s="234" t="s">
        <v>199</v>
      </c>
      <c r="E170" s="235" t="s">
        <v>226</v>
      </c>
      <c r="F170" s="236" t="s">
        <v>227</v>
      </c>
      <c r="G170" s="237" t="s">
        <v>138</v>
      </c>
      <c r="H170" s="238">
        <v>1</v>
      </c>
      <c r="I170" s="239"/>
      <c r="J170" s="240">
        <f t="shared" si="0"/>
        <v>0</v>
      </c>
      <c r="K170" s="241"/>
      <c r="L170" s="242"/>
      <c r="M170" s="243" t="s">
        <v>0</v>
      </c>
      <c r="N170" s="244" t="s">
        <v>36</v>
      </c>
      <c r="O170" s="71"/>
      <c r="P170" s="197">
        <f t="shared" si="1"/>
        <v>0</v>
      </c>
      <c r="Q170" s="197">
        <v>1.8E-3</v>
      </c>
      <c r="R170" s="197">
        <f t="shared" si="2"/>
        <v>1.8E-3</v>
      </c>
      <c r="S170" s="197">
        <v>0</v>
      </c>
      <c r="T170" s="198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202</v>
      </c>
      <c r="AT170" s="199" t="s">
        <v>199</v>
      </c>
      <c r="AU170" s="199" t="s">
        <v>81</v>
      </c>
      <c r="AY170" s="17" t="s">
        <v>132</v>
      </c>
      <c r="BE170" s="200">
        <f t="shared" si="4"/>
        <v>0</v>
      </c>
      <c r="BF170" s="200">
        <f t="shared" si="5"/>
        <v>0</v>
      </c>
      <c r="BG170" s="200">
        <f t="shared" si="6"/>
        <v>0</v>
      </c>
      <c r="BH170" s="200">
        <f t="shared" si="7"/>
        <v>0</v>
      </c>
      <c r="BI170" s="200">
        <f t="shared" si="8"/>
        <v>0</v>
      </c>
      <c r="BJ170" s="17" t="s">
        <v>79</v>
      </c>
      <c r="BK170" s="200">
        <f t="shared" si="9"/>
        <v>0</v>
      </c>
      <c r="BL170" s="17" t="s">
        <v>196</v>
      </c>
      <c r="BM170" s="199" t="s">
        <v>479</v>
      </c>
    </row>
    <row r="171" spans="1:65" s="2" customFormat="1" ht="24.2" customHeight="1">
      <c r="A171" s="34"/>
      <c r="B171" s="35"/>
      <c r="C171" s="187" t="s">
        <v>225</v>
      </c>
      <c r="D171" s="187" t="s">
        <v>135</v>
      </c>
      <c r="E171" s="188" t="s">
        <v>230</v>
      </c>
      <c r="F171" s="189" t="s">
        <v>231</v>
      </c>
      <c r="G171" s="190" t="s">
        <v>138</v>
      </c>
      <c r="H171" s="191">
        <v>1</v>
      </c>
      <c r="I171" s="192"/>
      <c r="J171" s="193">
        <f t="shared" si="0"/>
        <v>0</v>
      </c>
      <c r="K171" s="194"/>
      <c r="L171" s="39"/>
      <c r="M171" s="195" t="s">
        <v>0</v>
      </c>
      <c r="N171" s="196" t="s">
        <v>36</v>
      </c>
      <c r="O171" s="71"/>
      <c r="P171" s="197">
        <f t="shared" si="1"/>
        <v>0</v>
      </c>
      <c r="Q171" s="197">
        <v>4.0000000000000003E-5</v>
      </c>
      <c r="R171" s="197">
        <f t="shared" si="2"/>
        <v>4.0000000000000003E-5</v>
      </c>
      <c r="S171" s="197">
        <v>0</v>
      </c>
      <c r="T171" s="198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196</v>
      </c>
      <c r="AT171" s="199" t="s">
        <v>135</v>
      </c>
      <c r="AU171" s="199" t="s">
        <v>81</v>
      </c>
      <c r="AY171" s="17" t="s">
        <v>132</v>
      </c>
      <c r="BE171" s="200">
        <f t="shared" si="4"/>
        <v>0</v>
      </c>
      <c r="BF171" s="200">
        <f t="shared" si="5"/>
        <v>0</v>
      </c>
      <c r="BG171" s="200">
        <f t="shared" si="6"/>
        <v>0</v>
      </c>
      <c r="BH171" s="200">
        <f t="shared" si="7"/>
        <v>0</v>
      </c>
      <c r="BI171" s="200">
        <f t="shared" si="8"/>
        <v>0</v>
      </c>
      <c r="BJ171" s="17" t="s">
        <v>79</v>
      </c>
      <c r="BK171" s="200">
        <f t="shared" si="9"/>
        <v>0</v>
      </c>
      <c r="BL171" s="17" t="s">
        <v>196</v>
      </c>
      <c r="BM171" s="199" t="s">
        <v>480</v>
      </c>
    </row>
    <row r="172" spans="1:65" s="2" customFormat="1" ht="16.5" customHeight="1">
      <c r="A172" s="34"/>
      <c r="B172" s="35"/>
      <c r="C172" s="234" t="s">
        <v>229</v>
      </c>
      <c r="D172" s="234" t="s">
        <v>199</v>
      </c>
      <c r="E172" s="235" t="s">
        <v>234</v>
      </c>
      <c r="F172" s="236" t="s">
        <v>235</v>
      </c>
      <c r="G172" s="237" t="s">
        <v>138</v>
      </c>
      <c r="H172" s="238">
        <v>1</v>
      </c>
      <c r="I172" s="239"/>
      <c r="J172" s="240">
        <f t="shared" si="0"/>
        <v>0</v>
      </c>
      <c r="K172" s="241"/>
      <c r="L172" s="242"/>
      <c r="M172" s="243" t="s">
        <v>0</v>
      </c>
      <c r="N172" s="244" t="s">
        <v>36</v>
      </c>
      <c r="O172" s="71"/>
      <c r="P172" s="197">
        <f t="shared" si="1"/>
        <v>0</v>
      </c>
      <c r="Q172" s="197">
        <v>1.47E-3</v>
      </c>
      <c r="R172" s="197">
        <f t="shared" si="2"/>
        <v>1.47E-3</v>
      </c>
      <c r="S172" s="197">
        <v>0</v>
      </c>
      <c r="T172" s="198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202</v>
      </c>
      <c r="AT172" s="199" t="s">
        <v>199</v>
      </c>
      <c r="AU172" s="199" t="s">
        <v>81</v>
      </c>
      <c r="AY172" s="17" t="s">
        <v>132</v>
      </c>
      <c r="BE172" s="200">
        <f t="shared" si="4"/>
        <v>0</v>
      </c>
      <c r="BF172" s="200">
        <f t="shared" si="5"/>
        <v>0</v>
      </c>
      <c r="BG172" s="200">
        <f t="shared" si="6"/>
        <v>0</v>
      </c>
      <c r="BH172" s="200">
        <f t="shared" si="7"/>
        <v>0</v>
      </c>
      <c r="BI172" s="200">
        <f t="shared" si="8"/>
        <v>0</v>
      </c>
      <c r="BJ172" s="17" t="s">
        <v>79</v>
      </c>
      <c r="BK172" s="200">
        <f t="shared" si="9"/>
        <v>0</v>
      </c>
      <c r="BL172" s="17" t="s">
        <v>196</v>
      </c>
      <c r="BM172" s="199" t="s">
        <v>481</v>
      </c>
    </row>
    <row r="173" spans="1:65" s="2" customFormat="1" ht="24.2" customHeight="1">
      <c r="A173" s="34"/>
      <c r="B173" s="35"/>
      <c r="C173" s="187" t="s">
        <v>233</v>
      </c>
      <c r="D173" s="187" t="s">
        <v>135</v>
      </c>
      <c r="E173" s="188" t="s">
        <v>238</v>
      </c>
      <c r="F173" s="189" t="s">
        <v>239</v>
      </c>
      <c r="G173" s="190" t="s">
        <v>138</v>
      </c>
      <c r="H173" s="191">
        <v>1</v>
      </c>
      <c r="I173" s="192"/>
      <c r="J173" s="193">
        <f t="shared" si="0"/>
        <v>0</v>
      </c>
      <c r="K173" s="194"/>
      <c r="L173" s="39"/>
      <c r="M173" s="195" t="s">
        <v>0</v>
      </c>
      <c r="N173" s="196" t="s">
        <v>36</v>
      </c>
      <c r="O173" s="71"/>
      <c r="P173" s="197">
        <f t="shared" si="1"/>
        <v>0</v>
      </c>
      <c r="Q173" s="197">
        <v>1.2E-4</v>
      </c>
      <c r="R173" s="197">
        <f t="shared" si="2"/>
        <v>1.2E-4</v>
      </c>
      <c r="S173" s="197">
        <v>0</v>
      </c>
      <c r="T173" s="198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196</v>
      </c>
      <c r="AT173" s="199" t="s">
        <v>135</v>
      </c>
      <c r="AU173" s="199" t="s">
        <v>81</v>
      </c>
      <c r="AY173" s="17" t="s">
        <v>132</v>
      </c>
      <c r="BE173" s="200">
        <f t="shared" si="4"/>
        <v>0</v>
      </c>
      <c r="BF173" s="200">
        <f t="shared" si="5"/>
        <v>0</v>
      </c>
      <c r="BG173" s="200">
        <f t="shared" si="6"/>
        <v>0</v>
      </c>
      <c r="BH173" s="200">
        <f t="shared" si="7"/>
        <v>0</v>
      </c>
      <c r="BI173" s="200">
        <f t="shared" si="8"/>
        <v>0</v>
      </c>
      <c r="BJ173" s="17" t="s">
        <v>79</v>
      </c>
      <c r="BK173" s="200">
        <f t="shared" si="9"/>
        <v>0</v>
      </c>
      <c r="BL173" s="17" t="s">
        <v>196</v>
      </c>
      <c r="BM173" s="199" t="s">
        <v>482</v>
      </c>
    </row>
    <row r="174" spans="1:65" s="2" customFormat="1" ht="16.5" customHeight="1">
      <c r="A174" s="34"/>
      <c r="B174" s="35"/>
      <c r="C174" s="234" t="s">
        <v>237</v>
      </c>
      <c r="D174" s="234" t="s">
        <v>199</v>
      </c>
      <c r="E174" s="235" t="s">
        <v>241</v>
      </c>
      <c r="F174" s="236" t="s">
        <v>242</v>
      </c>
      <c r="G174" s="237" t="s">
        <v>138</v>
      </c>
      <c r="H174" s="238">
        <v>1</v>
      </c>
      <c r="I174" s="239"/>
      <c r="J174" s="240">
        <f t="shared" si="0"/>
        <v>0</v>
      </c>
      <c r="K174" s="241"/>
      <c r="L174" s="242"/>
      <c r="M174" s="243" t="s">
        <v>0</v>
      </c>
      <c r="N174" s="244" t="s">
        <v>36</v>
      </c>
      <c r="O174" s="71"/>
      <c r="P174" s="197">
        <f t="shared" si="1"/>
        <v>0</v>
      </c>
      <c r="Q174" s="197">
        <v>1.8E-3</v>
      </c>
      <c r="R174" s="197">
        <f t="shared" si="2"/>
        <v>1.8E-3</v>
      </c>
      <c r="S174" s="197">
        <v>0</v>
      </c>
      <c r="T174" s="198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202</v>
      </c>
      <c r="AT174" s="199" t="s">
        <v>199</v>
      </c>
      <c r="AU174" s="199" t="s">
        <v>81</v>
      </c>
      <c r="AY174" s="17" t="s">
        <v>132</v>
      </c>
      <c r="BE174" s="200">
        <f t="shared" si="4"/>
        <v>0</v>
      </c>
      <c r="BF174" s="200">
        <f t="shared" si="5"/>
        <v>0</v>
      </c>
      <c r="BG174" s="200">
        <f t="shared" si="6"/>
        <v>0</v>
      </c>
      <c r="BH174" s="200">
        <f t="shared" si="7"/>
        <v>0</v>
      </c>
      <c r="BI174" s="200">
        <f t="shared" si="8"/>
        <v>0</v>
      </c>
      <c r="BJ174" s="17" t="s">
        <v>79</v>
      </c>
      <c r="BK174" s="200">
        <f t="shared" si="9"/>
        <v>0</v>
      </c>
      <c r="BL174" s="17" t="s">
        <v>196</v>
      </c>
      <c r="BM174" s="199" t="s">
        <v>483</v>
      </c>
    </row>
    <row r="175" spans="1:65" s="2" customFormat="1" ht="16.5" customHeight="1">
      <c r="A175" s="34"/>
      <c r="B175" s="35"/>
      <c r="C175" s="234" t="s">
        <v>6</v>
      </c>
      <c r="D175" s="234" t="s">
        <v>199</v>
      </c>
      <c r="E175" s="235" t="s">
        <v>245</v>
      </c>
      <c r="F175" s="236" t="s">
        <v>246</v>
      </c>
      <c r="G175" s="237" t="s">
        <v>247</v>
      </c>
      <c r="H175" s="238">
        <v>1</v>
      </c>
      <c r="I175" s="239"/>
      <c r="J175" s="240">
        <f t="shared" si="0"/>
        <v>0</v>
      </c>
      <c r="K175" s="241"/>
      <c r="L175" s="242"/>
      <c r="M175" s="243" t="s">
        <v>0</v>
      </c>
      <c r="N175" s="244" t="s">
        <v>36</v>
      </c>
      <c r="O175" s="71"/>
      <c r="P175" s="197">
        <f t="shared" si="1"/>
        <v>0</v>
      </c>
      <c r="Q175" s="197">
        <v>9.7999999999999997E-4</v>
      </c>
      <c r="R175" s="197">
        <f t="shared" si="2"/>
        <v>9.7999999999999997E-4</v>
      </c>
      <c r="S175" s="197">
        <v>0</v>
      </c>
      <c r="T175" s="198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202</v>
      </c>
      <c r="AT175" s="199" t="s">
        <v>199</v>
      </c>
      <c r="AU175" s="199" t="s">
        <v>81</v>
      </c>
      <c r="AY175" s="17" t="s">
        <v>132</v>
      </c>
      <c r="BE175" s="200">
        <f t="shared" si="4"/>
        <v>0</v>
      </c>
      <c r="BF175" s="200">
        <f t="shared" si="5"/>
        <v>0</v>
      </c>
      <c r="BG175" s="200">
        <f t="shared" si="6"/>
        <v>0</v>
      </c>
      <c r="BH175" s="200">
        <f t="shared" si="7"/>
        <v>0</v>
      </c>
      <c r="BI175" s="200">
        <f t="shared" si="8"/>
        <v>0</v>
      </c>
      <c r="BJ175" s="17" t="s">
        <v>79</v>
      </c>
      <c r="BK175" s="200">
        <f t="shared" si="9"/>
        <v>0</v>
      </c>
      <c r="BL175" s="17" t="s">
        <v>196</v>
      </c>
      <c r="BM175" s="199" t="s">
        <v>484</v>
      </c>
    </row>
    <row r="176" spans="1:65" s="2" customFormat="1" ht="24.2" customHeight="1">
      <c r="A176" s="34"/>
      <c r="B176" s="35"/>
      <c r="C176" s="187" t="s">
        <v>244</v>
      </c>
      <c r="D176" s="187" t="s">
        <v>135</v>
      </c>
      <c r="E176" s="188" t="s">
        <v>485</v>
      </c>
      <c r="F176" s="189" t="s">
        <v>486</v>
      </c>
      <c r="G176" s="190" t="s">
        <v>161</v>
      </c>
      <c r="H176" s="191">
        <v>6.0000000000000001E-3</v>
      </c>
      <c r="I176" s="192"/>
      <c r="J176" s="193">
        <f t="shared" si="0"/>
        <v>0</v>
      </c>
      <c r="K176" s="194"/>
      <c r="L176" s="39"/>
      <c r="M176" s="195" t="s">
        <v>0</v>
      </c>
      <c r="N176" s="196" t="s">
        <v>36</v>
      </c>
      <c r="O176" s="71"/>
      <c r="P176" s="197">
        <f t="shared" si="1"/>
        <v>0</v>
      </c>
      <c r="Q176" s="197">
        <v>0</v>
      </c>
      <c r="R176" s="197">
        <f t="shared" si="2"/>
        <v>0</v>
      </c>
      <c r="S176" s="197">
        <v>0</v>
      </c>
      <c r="T176" s="198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196</v>
      </c>
      <c r="AT176" s="199" t="s">
        <v>135</v>
      </c>
      <c r="AU176" s="199" t="s">
        <v>81</v>
      </c>
      <c r="AY176" s="17" t="s">
        <v>132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79</v>
      </c>
      <c r="BK176" s="200">
        <f t="shared" si="9"/>
        <v>0</v>
      </c>
      <c r="BL176" s="17" t="s">
        <v>196</v>
      </c>
      <c r="BM176" s="199" t="s">
        <v>487</v>
      </c>
    </row>
    <row r="177" spans="1:65" s="2" customFormat="1" ht="24.2" customHeight="1">
      <c r="A177" s="34"/>
      <c r="B177" s="35"/>
      <c r="C177" s="187" t="s">
        <v>249</v>
      </c>
      <c r="D177" s="187" t="s">
        <v>135</v>
      </c>
      <c r="E177" s="188" t="s">
        <v>262</v>
      </c>
      <c r="F177" s="189" t="s">
        <v>263</v>
      </c>
      <c r="G177" s="190" t="s">
        <v>161</v>
      </c>
      <c r="H177" s="191">
        <v>6.0000000000000001E-3</v>
      </c>
      <c r="I177" s="192"/>
      <c r="J177" s="193">
        <f t="shared" si="0"/>
        <v>0</v>
      </c>
      <c r="K177" s="194"/>
      <c r="L177" s="39"/>
      <c r="M177" s="195" t="s">
        <v>0</v>
      </c>
      <c r="N177" s="196" t="s">
        <v>36</v>
      </c>
      <c r="O177" s="71"/>
      <c r="P177" s="197">
        <f t="shared" si="1"/>
        <v>0</v>
      </c>
      <c r="Q177" s="197">
        <v>0</v>
      </c>
      <c r="R177" s="197">
        <f t="shared" si="2"/>
        <v>0</v>
      </c>
      <c r="S177" s="197">
        <v>0</v>
      </c>
      <c r="T177" s="198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196</v>
      </c>
      <c r="AT177" s="199" t="s">
        <v>135</v>
      </c>
      <c r="AU177" s="199" t="s">
        <v>81</v>
      </c>
      <c r="AY177" s="17" t="s">
        <v>132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79</v>
      </c>
      <c r="BK177" s="200">
        <f t="shared" si="9"/>
        <v>0</v>
      </c>
      <c r="BL177" s="17" t="s">
        <v>196</v>
      </c>
      <c r="BM177" s="199" t="s">
        <v>488</v>
      </c>
    </row>
    <row r="178" spans="1:65" s="2" customFormat="1" ht="24.2" customHeight="1">
      <c r="A178" s="34"/>
      <c r="B178" s="35"/>
      <c r="C178" s="187" t="s">
        <v>253</v>
      </c>
      <c r="D178" s="187" t="s">
        <v>135</v>
      </c>
      <c r="E178" s="188" t="s">
        <v>266</v>
      </c>
      <c r="F178" s="189" t="s">
        <v>267</v>
      </c>
      <c r="G178" s="190" t="s">
        <v>161</v>
      </c>
      <c r="H178" s="191">
        <v>6.0000000000000001E-3</v>
      </c>
      <c r="I178" s="192"/>
      <c r="J178" s="193">
        <f t="shared" si="0"/>
        <v>0</v>
      </c>
      <c r="K178" s="194"/>
      <c r="L178" s="39"/>
      <c r="M178" s="195" t="s">
        <v>0</v>
      </c>
      <c r="N178" s="196" t="s">
        <v>36</v>
      </c>
      <c r="O178" s="71"/>
      <c r="P178" s="197">
        <f t="shared" si="1"/>
        <v>0</v>
      </c>
      <c r="Q178" s="197">
        <v>0</v>
      </c>
      <c r="R178" s="197">
        <f t="shared" si="2"/>
        <v>0</v>
      </c>
      <c r="S178" s="197">
        <v>0</v>
      </c>
      <c r="T178" s="198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196</v>
      </c>
      <c r="AT178" s="199" t="s">
        <v>135</v>
      </c>
      <c r="AU178" s="199" t="s">
        <v>81</v>
      </c>
      <c r="AY178" s="17" t="s">
        <v>132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79</v>
      </c>
      <c r="BK178" s="200">
        <f t="shared" si="9"/>
        <v>0</v>
      </c>
      <c r="BL178" s="17" t="s">
        <v>196</v>
      </c>
      <c r="BM178" s="199" t="s">
        <v>489</v>
      </c>
    </row>
    <row r="179" spans="1:65" s="12" customFormat="1" ht="22.9" customHeight="1">
      <c r="B179" s="171"/>
      <c r="C179" s="172"/>
      <c r="D179" s="173" t="s">
        <v>70</v>
      </c>
      <c r="E179" s="185" t="s">
        <v>269</v>
      </c>
      <c r="F179" s="185" t="s">
        <v>270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SUM(P180:P184)</f>
        <v>0</v>
      </c>
      <c r="Q179" s="179"/>
      <c r="R179" s="180">
        <f>SUM(R180:R184)</f>
        <v>2.9999999999999997E-4</v>
      </c>
      <c r="S179" s="179"/>
      <c r="T179" s="181">
        <f>SUM(T180:T184)</f>
        <v>5.0000000000000002E-5</v>
      </c>
      <c r="AR179" s="182" t="s">
        <v>81</v>
      </c>
      <c r="AT179" s="183" t="s">
        <v>70</v>
      </c>
      <c r="AU179" s="183" t="s">
        <v>79</v>
      </c>
      <c r="AY179" s="182" t="s">
        <v>132</v>
      </c>
      <c r="BK179" s="184">
        <f>SUM(BK180:BK184)</f>
        <v>0</v>
      </c>
    </row>
    <row r="180" spans="1:65" s="2" customFormat="1" ht="16.5" customHeight="1">
      <c r="A180" s="34"/>
      <c r="B180" s="35"/>
      <c r="C180" s="187" t="s">
        <v>257</v>
      </c>
      <c r="D180" s="187" t="s">
        <v>135</v>
      </c>
      <c r="E180" s="188" t="s">
        <v>272</v>
      </c>
      <c r="F180" s="189" t="s">
        <v>273</v>
      </c>
      <c r="G180" s="190" t="s">
        <v>138</v>
      </c>
      <c r="H180" s="191">
        <v>1</v>
      </c>
      <c r="I180" s="192"/>
      <c r="J180" s="193">
        <f>ROUND(I180*H180,2)</f>
        <v>0</v>
      </c>
      <c r="K180" s="194"/>
      <c r="L180" s="39"/>
      <c r="M180" s="195" t="s">
        <v>0</v>
      </c>
      <c r="N180" s="196" t="s">
        <v>36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196</v>
      </c>
      <c r="AT180" s="199" t="s">
        <v>135</v>
      </c>
      <c r="AU180" s="199" t="s">
        <v>81</v>
      </c>
      <c r="AY180" s="17" t="s">
        <v>132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79</v>
      </c>
      <c r="BK180" s="200">
        <f>ROUND(I180*H180,2)</f>
        <v>0</v>
      </c>
      <c r="BL180" s="17" t="s">
        <v>196</v>
      </c>
      <c r="BM180" s="199" t="s">
        <v>490</v>
      </c>
    </row>
    <row r="181" spans="1:65" s="13" customFormat="1" ht="11.25">
      <c r="B181" s="201"/>
      <c r="C181" s="202"/>
      <c r="D181" s="203" t="s">
        <v>147</v>
      </c>
      <c r="E181" s="204" t="s">
        <v>0</v>
      </c>
      <c r="F181" s="205" t="s">
        <v>151</v>
      </c>
      <c r="G181" s="202"/>
      <c r="H181" s="204" t="s">
        <v>0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147</v>
      </c>
      <c r="AU181" s="211" t="s">
        <v>81</v>
      </c>
      <c r="AV181" s="13" t="s">
        <v>79</v>
      </c>
      <c r="AW181" s="13" t="s">
        <v>29</v>
      </c>
      <c r="AX181" s="13" t="s">
        <v>71</v>
      </c>
      <c r="AY181" s="211" t="s">
        <v>132</v>
      </c>
    </row>
    <row r="182" spans="1:65" s="14" customFormat="1" ht="11.25">
      <c r="B182" s="212"/>
      <c r="C182" s="213"/>
      <c r="D182" s="203" t="s">
        <v>147</v>
      </c>
      <c r="E182" s="214" t="s">
        <v>0</v>
      </c>
      <c r="F182" s="215" t="s">
        <v>79</v>
      </c>
      <c r="G182" s="213"/>
      <c r="H182" s="216">
        <v>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147</v>
      </c>
      <c r="AU182" s="222" t="s">
        <v>81</v>
      </c>
      <c r="AV182" s="14" t="s">
        <v>81</v>
      </c>
      <c r="AW182" s="14" t="s">
        <v>29</v>
      </c>
      <c r="AX182" s="14" t="s">
        <v>79</v>
      </c>
      <c r="AY182" s="222" t="s">
        <v>132</v>
      </c>
    </row>
    <row r="183" spans="1:65" s="2" customFormat="1" ht="16.5" customHeight="1">
      <c r="A183" s="34"/>
      <c r="B183" s="35"/>
      <c r="C183" s="234" t="s">
        <v>261</v>
      </c>
      <c r="D183" s="234" t="s">
        <v>199</v>
      </c>
      <c r="E183" s="235" t="s">
        <v>276</v>
      </c>
      <c r="F183" s="236" t="s">
        <v>277</v>
      </c>
      <c r="G183" s="237" t="s">
        <v>138</v>
      </c>
      <c r="H183" s="238">
        <v>1</v>
      </c>
      <c r="I183" s="239"/>
      <c r="J183" s="240">
        <f>ROUND(I183*H183,2)</f>
        <v>0</v>
      </c>
      <c r="K183" s="241"/>
      <c r="L183" s="242"/>
      <c r="M183" s="243" t="s">
        <v>0</v>
      </c>
      <c r="N183" s="244" t="s">
        <v>36</v>
      </c>
      <c r="O183" s="71"/>
      <c r="P183" s="197">
        <f>O183*H183</f>
        <v>0</v>
      </c>
      <c r="Q183" s="197">
        <v>2.9999999999999997E-4</v>
      </c>
      <c r="R183" s="197">
        <f>Q183*H183</f>
        <v>2.9999999999999997E-4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202</v>
      </c>
      <c r="AT183" s="199" t="s">
        <v>199</v>
      </c>
      <c r="AU183" s="199" t="s">
        <v>81</v>
      </c>
      <c r="AY183" s="17" t="s">
        <v>132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79</v>
      </c>
      <c r="BK183" s="200">
        <f>ROUND(I183*H183,2)</f>
        <v>0</v>
      </c>
      <c r="BL183" s="17" t="s">
        <v>196</v>
      </c>
      <c r="BM183" s="199" t="s">
        <v>491</v>
      </c>
    </row>
    <row r="184" spans="1:65" s="2" customFormat="1" ht="21.75" customHeight="1">
      <c r="A184" s="34"/>
      <c r="B184" s="35"/>
      <c r="C184" s="187" t="s">
        <v>265</v>
      </c>
      <c r="D184" s="187" t="s">
        <v>135</v>
      </c>
      <c r="E184" s="188" t="s">
        <v>280</v>
      </c>
      <c r="F184" s="189" t="s">
        <v>281</v>
      </c>
      <c r="G184" s="190" t="s">
        <v>138</v>
      </c>
      <c r="H184" s="191">
        <v>1</v>
      </c>
      <c r="I184" s="192"/>
      <c r="J184" s="193">
        <f>ROUND(I184*H184,2)</f>
        <v>0</v>
      </c>
      <c r="K184" s="194"/>
      <c r="L184" s="39"/>
      <c r="M184" s="195" t="s">
        <v>0</v>
      </c>
      <c r="N184" s="196" t="s">
        <v>36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5.0000000000000002E-5</v>
      </c>
      <c r="T184" s="198">
        <f>S184*H184</f>
        <v>5.0000000000000002E-5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196</v>
      </c>
      <c r="AT184" s="199" t="s">
        <v>135</v>
      </c>
      <c r="AU184" s="199" t="s">
        <v>81</v>
      </c>
      <c r="AY184" s="17" t="s">
        <v>132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79</v>
      </c>
      <c r="BK184" s="200">
        <f>ROUND(I184*H184,2)</f>
        <v>0</v>
      </c>
      <c r="BL184" s="17" t="s">
        <v>196</v>
      </c>
      <c r="BM184" s="199" t="s">
        <v>492</v>
      </c>
    </row>
    <row r="185" spans="1:65" s="12" customFormat="1" ht="22.9" customHeight="1">
      <c r="B185" s="171"/>
      <c r="C185" s="172"/>
      <c r="D185" s="173" t="s">
        <v>70</v>
      </c>
      <c r="E185" s="185" t="s">
        <v>493</v>
      </c>
      <c r="F185" s="185" t="s">
        <v>494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SUM(P186:P203)</f>
        <v>0</v>
      </c>
      <c r="Q185" s="179"/>
      <c r="R185" s="180">
        <f>SUM(R186:R203)</f>
        <v>5.6249999999999994E-2</v>
      </c>
      <c r="S185" s="179"/>
      <c r="T185" s="181">
        <f>SUM(T186:T203)</f>
        <v>5.5800000000000002E-2</v>
      </c>
      <c r="AR185" s="182" t="s">
        <v>81</v>
      </c>
      <c r="AT185" s="183" t="s">
        <v>70</v>
      </c>
      <c r="AU185" s="183" t="s">
        <v>79</v>
      </c>
      <c r="AY185" s="182" t="s">
        <v>132</v>
      </c>
      <c r="BK185" s="184">
        <f>SUM(BK186:BK203)</f>
        <v>0</v>
      </c>
    </row>
    <row r="186" spans="1:65" s="2" customFormat="1" ht="24.2" customHeight="1">
      <c r="A186" s="34"/>
      <c r="B186" s="35"/>
      <c r="C186" s="187" t="s">
        <v>271</v>
      </c>
      <c r="D186" s="187" t="s">
        <v>135</v>
      </c>
      <c r="E186" s="188" t="s">
        <v>495</v>
      </c>
      <c r="F186" s="189" t="s">
        <v>496</v>
      </c>
      <c r="G186" s="190" t="s">
        <v>145</v>
      </c>
      <c r="H186" s="191">
        <v>20.16</v>
      </c>
      <c r="I186" s="192"/>
      <c r="J186" s="193">
        <f>ROUND(I186*H186,2)</f>
        <v>0</v>
      </c>
      <c r="K186" s="194"/>
      <c r="L186" s="39"/>
      <c r="M186" s="195" t="s">
        <v>0</v>
      </c>
      <c r="N186" s="196" t="s">
        <v>36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196</v>
      </c>
      <c r="AT186" s="199" t="s">
        <v>135</v>
      </c>
      <c r="AU186" s="199" t="s">
        <v>81</v>
      </c>
      <c r="AY186" s="17" t="s">
        <v>132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79</v>
      </c>
      <c r="BK186" s="200">
        <f>ROUND(I186*H186,2)</f>
        <v>0</v>
      </c>
      <c r="BL186" s="17" t="s">
        <v>196</v>
      </c>
      <c r="BM186" s="199" t="s">
        <v>497</v>
      </c>
    </row>
    <row r="187" spans="1:65" s="2" customFormat="1" ht="16.5" customHeight="1">
      <c r="A187" s="34"/>
      <c r="B187" s="35"/>
      <c r="C187" s="187" t="s">
        <v>275</v>
      </c>
      <c r="D187" s="187" t="s">
        <v>135</v>
      </c>
      <c r="E187" s="188" t="s">
        <v>498</v>
      </c>
      <c r="F187" s="189" t="s">
        <v>499</v>
      </c>
      <c r="G187" s="190" t="s">
        <v>145</v>
      </c>
      <c r="H187" s="191">
        <v>20.16</v>
      </c>
      <c r="I187" s="192"/>
      <c r="J187" s="193">
        <f>ROUND(I187*H187,2)</f>
        <v>0</v>
      </c>
      <c r="K187" s="194"/>
      <c r="L187" s="39"/>
      <c r="M187" s="195" t="s">
        <v>0</v>
      </c>
      <c r="N187" s="196" t="s">
        <v>36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196</v>
      </c>
      <c r="AT187" s="199" t="s">
        <v>135</v>
      </c>
      <c r="AU187" s="199" t="s">
        <v>81</v>
      </c>
      <c r="AY187" s="17" t="s">
        <v>132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79</v>
      </c>
      <c r="BK187" s="200">
        <f>ROUND(I187*H187,2)</f>
        <v>0</v>
      </c>
      <c r="BL187" s="17" t="s">
        <v>196</v>
      </c>
      <c r="BM187" s="199" t="s">
        <v>500</v>
      </c>
    </row>
    <row r="188" spans="1:65" s="2" customFormat="1" ht="24.2" customHeight="1">
      <c r="A188" s="34"/>
      <c r="B188" s="35"/>
      <c r="C188" s="187" t="s">
        <v>279</v>
      </c>
      <c r="D188" s="187" t="s">
        <v>135</v>
      </c>
      <c r="E188" s="188" t="s">
        <v>501</v>
      </c>
      <c r="F188" s="189" t="s">
        <v>502</v>
      </c>
      <c r="G188" s="190" t="s">
        <v>145</v>
      </c>
      <c r="H188" s="191">
        <v>20.16</v>
      </c>
      <c r="I188" s="192"/>
      <c r="J188" s="193">
        <f>ROUND(I188*H188,2)</f>
        <v>0</v>
      </c>
      <c r="K188" s="194"/>
      <c r="L188" s="39"/>
      <c r="M188" s="195" t="s">
        <v>0</v>
      </c>
      <c r="N188" s="196" t="s">
        <v>36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139</v>
      </c>
      <c r="AT188" s="199" t="s">
        <v>135</v>
      </c>
      <c r="AU188" s="199" t="s">
        <v>81</v>
      </c>
      <c r="AY188" s="17" t="s">
        <v>132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79</v>
      </c>
      <c r="BK188" s="200">
        <f>ROUND(I188*H188,2)</f>
        <v>0</v>
      </c>
      <c r="BL188" s="17" t="s">
        <v>139</v>
      </c>
      <c r="BM188" s="199" t="s">
        <v>503</v>
      </c>
    </row>
    <row r="189" spans="1:65" s="2" customFormat="1" ht="24.2" customHeight="1">
      <c r="A189" s="34"/>
      <c r="B189" s="35"/>
      <c r="C189" s="187" t="s">
        <v>285</v>
      </c>
      <c r="D189" s="187" t="s">
        <v>135</v>
      </c>
      <c r="E189" s="188" t="s">
        <v>504</v>
      </c>
      <c r="F189" s="189" t="s">
        <v>505</v>
      </c>
      <c r="G189" s="190" t="s">
        <v>145</v>
      </c>
      <c r="H189" s="191">
        <v>20.16</v>
      </c>
      <c r="I189" s="192"/>
      <c r="J189" s="193">
        <f>ROUND(I189*H189,2)</f>
        <v>0</v>
      </c>
      <c r="K189" s="194"/>
      <c r="L189" s="39"/>
      <c r="M189" s="195" t="s">
        <v>0</v>
      </c>
      <c r="N189" s="196" t="s">
        <v>36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2.5000000000000001E-3</v>
      </c>
      <c r="T189" s="198">
        <f>S189*H189</f>
        <v>5.04E-2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196</v>
      </c>
      <c r="AT189" s="199" t="s">
        <v>135</v>
      </c>
      <c r="AU189" s="199" t="s">
        <v>81</v>
      </c>
      <c r="AY189" s="17" t="s">
        <v>132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79</v>
      </c>
      <c r="BK189" s="200">
        <f>ROUND(I189*H189,2)</f>
        <v>0</v>
      </c>
      <c r="BL189" s="17" t="s">
        <v>196</v>
      </c>
      <c r="BM189" s="199" t="s">
        <v>506</v>
      </c>
    </row>
    <row r="190" spans="1:65" s="13" customFormat="1" ht="11.25">
      <c r="B190" s="201"/>
      <c r="C190" s="202"/>
      <c r="D190" s="203" t="s">
        <v>147</v>
      </c>
      <c r="E190" s="204" t="s">
        <v>0</v>
      </c>
      <c r="F190" s="205" t="s">
        <v>153</v>
      </c>
      <c r="G190" s="202"/>
      <c r="H190" s="204" t="s">
        <v>0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147</v>
      </c>
      <c r="AU190" s="211" t="s">
        <v>81</v>
      </c>
      <c r="AV190" s="13" t="s">
        <v>79</v>
      </c>
      <c r="AW190" s="13" t="s">
        <v>29</v>
      </c>
      <c r="AX190" s="13" t="s">
        <v>71</v>
      </c>
      <c r="AY190" s="211" t="s">
        <v>132</v>
      </c>
    </row>
    <row r="191" spans="1:65" s="14" customFormat="1" ht="11.25">
      <c r="B191" s="212"/>
      <c r="C191" s="213"/>
      <c r="D191" s="203" t="s">
        <v>147</v>
      </c>
      <c r="E191" s="214" t="s">
        <v>0</v>
      </c>
      <c r="F191" s="215" t="s">
        <v>154</v>
      </c>
      <c r="G191" s="213"/>
      <c r="H191" s="216">
        <v>20.16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147</v>
      </c>
      <c r="AU191" s="222" t="s">
        <v>81</v>
      </c>
      <c r="AV191" s="14" t="s">
        <v>81</v>
      </c>
      <c r="AW191" s="14" t="s">
        <v>29</v>
      </c>
      <c r="AX191" s="14" t="s">
        <v>79</v>
      </c>
      <c r="AY191" s="222" t="s">
        <v>132</v>
      </c>
    </row>
    <row r="192" spans="1:65" s="2" customFormat="1" ht="16.5" customHeight="1">
      <c r="A192" s="34"/>
      <c r="B192" s="35"/>
      <c r="C192" s="187" t="s">
        <v>202</v>
      </c>
      <c r="D192" s="187" t="s">
        <v>135</v>
      </c>
      <c r="E192" s="188" t="s">
        <v>507</v>
      </c>
      <c r="F192" s="189" t="s">
        <v>508</v>
      </c>
      <c r="G192" s="190" t="s">
        <v>145</v>
      </c>
      <c r="H192" s="191">
        <v>20.16</v>
      </c>
      <c r="I192" s="192"/>
      <c r="J192" s="193">
        <f>ROUND(I192*H192,2)</f>
        <v>0</v>
      </c>
      <c r="K192" s="194"/>
      <c r="L192" s="39"/>
      <c r="M192" s="195" t="s">
        <v>0</v>
      </c>
      <c r="N192" s="196" t="s">
        <v>36</v>
      </c>
      <c r="O192" s="71"/>
      <c r="P192" s="197">
        <f>O192*H192</f>
        <v>0</v>
      </c>
      <c r="Q192" s="197">
        <v>2.9999999999999997E-4</v>
      </c>
      <c r="R192" s="197">
        <f>Q192*H192</f>
        <v>6.0479999999999996E-3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196</v>
      </c>
      <c r="AT192" s="199" t="s">
        <v>135</v>
      </c>
      <c r="AU192" s="199" t="s">
        <v>81</v>
      </c>
      <c r="AY192" s="17" t="s">
        <v>132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79</v>
      </c>
      <c r="BK192" s="200">
        <f>ROUND(I192*H192,2)</f>
        <v>0</v>
      </c>
      <c r="BL192" s="17" t="s">
        <v>196</v>
      </c>
      <c r="BM192" s="199" t="s">
        <v>509</v>
      </c>
    </row>
    <row r="193" spans="1:65" s="2" customFormat="1" ht="44.25" customHeight="1">
      <c r="A193" s="34"/>
      <c r="B193" s="35"/>
      <c r="C193" s="234" t="s">
        <v>292</v>
      </c>
      <c r="D193" s="234" t="s">
        <v>199</v>
      </c>
      <c r="E193" s="235" t="s">
        <v>510</v>
      </c>
      <c r="F193" s="236" t="s">
        <v>511</v>
      </c>
      <c r="G193" s="237" t="s">
        <v>145</v>
      </c>
      <c r="H193" s="238">
        <v>22.175999999999998</v>
      </c>
      <c r="I193" s="239"/>
      <c r="J193" s="240">
        <f>ROUND(I193*H193,2)</f>
        <v>0</v>
      </c>
      <c r="K193" s="241"/>
      <c r="L193" s="242"/>
      <c r="M193" s="243" t="s">
        <v>0</v>
      </c>
      <c r="N193" s="244" t="s">
        <v>36</v>
      </c>
      <c r="O193" s="71"/>
      <c r="P193" s="197">
        <f>O193*H193</f>
        <v>0</v>
      </c>
      <c r="Q193" s="197">
        <v>2E-3</v>
      </c>
      <c r="R193" s="197">
        <f>Q193*H193</f>
        <v>4.4351999999999996E-2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202</v>
      </c>
      <c r="AT193" s="199" t="s">
        <v>199</v>
      </c>
      <c r="AU193" s="199" t="s">
        <v>81</v>
      </c>
      <c r="AY193" s="17" t="s">
        <v>132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79</v>
      </c>
      <c r="BK193" s="200">
        <f>ROUND(I193*H193,2)</f>
        <v>0</v>
      </c>
      <c r="BL193" s="17" t="s">
        <v>196</v>
      </c>
      <c r="BM193" s="199" t="s">
        <v>512</v>
      </c>
    </row>
    <row r="194" spans="1:65" s="14" customFormat="1" ht="11.25">
      <c r="B194" s="212"/>
      <c r="C194" s="213"/>
      <c r="D194" s="203" t="s">
        <v>147</v>
      </c>
      <c r="E194" s="213"/>
      <c r="F194" s="215" t="s">
        <v>513</v>
      </c>
      <c r="G194" s="213"/>
      <c r="H194" s="216">
        <v>22.175999999999998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147</v>
      </c>
      <c r="AU194" s="222" t="s">
        <v>81</v>
      </c>
      <c r="AV194" s="14" t="s">
        <v>81</v>
      </c>
      <c r="AW194" s="14" t="s">
        <v>3</v>
      </c>
      <c r="AX194" s="14" t="s">
        <v>79</v>
      </c>
      <c r="AY194" s="222" t="s">
        <v>132</v>
      </c>
    </row>
    <row r="195" spans="1:65" s="2" customFormat="1" ht="24.2" customHeight="1">
      <c r="A195" s="34"/>
      <c r="B195" s="35"/>
      <c r="C195" s="187" t="s">
        <v>296</v>
      </c>
      <c r="D195" s="187" t="s">
        <v>135</v>
      </c>
      <c r="E195" s="188" t="s">
        <v>514</v>
      </c>
      <c r="F195" s="189" t="s">
        <v>515</v>
      </c>
      <c r="G195" s="190" t="s">
        <v>357</v>
      </c>
      <c r="H195" s="191">
        <v>5</v>
      </c>
      <c r="I195" s="192"/>
      <c r="J195" s="193">
        <f>ROUND(I195*H195,2)</f>
        <v>0</v>
      </c>
      <c r="K195" s="194"/>
      <c r="L195" s="39"/>
      <c r="M195" s="195" t="s">
        <v>0</v>
      </c>
      <c r="N195" s="196" t="s">
        <v>36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196</v>
      </c>
      <c r="AT195" s="199" t="s">
        <v>135</v>
      </c>
      <c r="AU195" s="199" t="s">
        <v>81</v>
      </c>
      <c r="AY195" s="17" t="s">
        <v>132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79</v>
      </c>
      <c r="BK195" s="200">
        <f>ROUND(I195*H195,2)</f>
        <v>0</v>
      </c>
      <c r="BL195" s="17" t="s">
        <v>196</v>
      </c>
      <c r="BM195" s="199" t="s">
        <v>516</v>
      </c>
    </row>
    <row r="196" spans="1:65" s="2" customFormat="1" ht="21.75" customHeight="1">
      <c r="A196" s="34"/>
      <c r="B196" s="35"/>
      <c r="C196" s="187" t="s">
        <v>300</v>
      </c>
      <c r="D196" s="187" t="s">
        <v>135</v>
      </c>
      <c r="E196" s="188" t="s">
        <v>517</v>
      </c>
      <c r="F196" s="189" t="s">
        <v>518</v>
      </c>
      <c r="G196" s="190" t="s">
        <v>357</v>
      </c>
      <c r="H196" s="191">
        <v>18</v>
      </c>
      <c r="I196" s="192"/>
      <c r="J196" s="193">
        <f>ROUND(I196*H196,2)</f>
        <v>0</v>
      </c>
      <c r="K196" s="194"/>
      <c r="L196" s="39"/>
      <c r="M196" s="195" t="s">
        <v>0</v>
      </c>
      <c r="N196" s="196" t="s">
        <v>36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2.9999999999999997E-4</v>
      </c>
      <c r="T196" s="198">
        <f>S196*H196</f>
        <v>5.3999999999999994E-3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196</v>
      </c>
      <c r="AT196" s="199" t="s">
        <v>135</v>
      </c>
      <c r="AU196" s="199" t="s">
        <v>81</v>
      </c>
      <c r="AY196" s="17" t="s">
        <v>132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79</v>
      </c>
      <c r="BK196" s="200">
        <f>ROUND(I196*H196,2)</f>
        <v>0</v>
      </c>
      <c r="BL196" s="17" t="s">
        <v>196</v>
      </c>
      <c r="BM196" s="199" t="s">
        <v>519</v>
      </c>
    </row>
    <row r="197" spans="1:65" s="14" customFormat="1" ht="11.25">
      <c r="B197" s="212"/>
      <c r="C197" s="213"/>
      <c r="D197" s="203" t="s">
        <v>147</v>
      </c>
      <c r="E197" s="214" t="s">
        <v>0</v>
      </c>
      <c r="F197" s="215" t="s">
        <v>520</v>
      </c>
      <c r="G197" s="213"/>
      <c r="H197" s="216">
        <v>18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147</v>
      </c>
      <c r="AU197" s="222" t="s">
        <v>81</v>
      </c>
      <c r="AV197" s="14" t="s">
        <v>81</v>
      </c>
      <c r="AW197" s="14" t="s">
        <v>29</v>
      </c>
      <c r="AX197" s="14" t="s">
        <v>79</v>
      </c>
      <c r="AY197" s="222" t="s">
        <v>132</v>
      </c>
    </row>
    <row r="198" spans="1:65" s="2" customFormat="1" ht="16.5" customHeight="1">
      <c r="A198" s="34"/>
      <c r="B198" s="35"/>
      <c r="C198" s="187" t="s">
        <v>304</v>
      </c>
      <c r="D198" s="187" t="s">
        <v>135</v>
      </c>
      <c r="E198" s="188" t="s">
        <v>366</v>
      </c>
      <c r="F198" s="189" t="s">
        <v>367</v>
      </c>
      <c r="G198" s="190" t="s">
        <v>357</v>
      </c>
      <c r="H198" s="191">
        <v>18</v>
      </c>
      <c r="I198" s="192"/>
      <c r="J198" s="193">
        <f>ROUND(I198*H198,2)</f>
        <v>0</v>
      </c>
      <c r="K198" s="194"/>
      <c r="L198" s="39"/>
      <c r="M198" s="195" t="s">
        <v>0</v>
      </c>
      <c r="N198" s="196" t="s">
        <v>36</v>
      </c>
      <c r="O198" s="71"/>
      <c r="P198" s="197">
        <f>O198*H198</f>
        <v>0</v>
      </c>
      <c r="Q198" s="197">
        <v>1.0000000000000001E-5</v>
      </c>
      <c r="R198" s="197">
        <f>Q198*H198</f>
        <v>1.8000000000000001E-4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196</v>
      </c>
      <c r="AT198" s="199" t="s">
        <v>135</v>
      </c>
      <c r="AU198" s="199" t="s">
        <v>81</v>
      </c>
      <c r="AY198" s="17" t="s">
        <v>132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79</v>
      </c>
      <c r="BK198" s="200">
        <f>ROUND(I198*H198,2)</f>
        <v>0</v>
      </c>
      <c r="BL198" s="17" t="s">
        <v>196</v>
      </c>
      <c r="BM198" s="199" t="s">
        <v>521</v>
      </c>
    </row>
    <row r="199" spans="1:65" s="2" customFormat="1" ht="16.5" customHeight="1">
      <c r="A199" s="34"/>
      <c r="B199" s="35"/>
      <c r="C199" s="234" t="s">
        <v>308</v>
      </c>
      <c r="D199" s="234" t="s">
        <v>199</v>
      </c>
      <c r="E199" s="235" t="s">
        <v>371</v>
      </c>
      <c r="F199" s="236" t="s">
        <v>372</v>
      </c>
      <c r="G199" s="237" t="s">
        <v>357</v>
      </c>
      <c r="H199" s="238">
        <v>18.899999999999999</v>
      </c>
      <c r="I199" s="239"/>
      <c r="J199" s="240">
        <f>ROUND(I199*H199,2)</f>
        <v>0</v>
      </c>
      <c r="K199" s="241"/>
      <c r="L199" s="242"/>
      <c r="M199" s="243" t="s">
        <v>0</v>
      </c>
      <c r="N199" s="244" t="s">
        <v>36</v>
      </c>
      <c r="O199" s="71"/>
      <c r="P199" s="197">
        <f>O199*H199</f>
        <v>0</v>
      </c>
      <c r="Q199" s="197">
        <v>2.9999999999999997E-4</v>
      </c>
      <c r="R199" s="197">
        <f>Q199*H199</f>
        <v>5.6699999999999988E-3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202</v>
      </c>
      <c r="AT199" s="199" t="s">
        <v>199</v>
      </c>
      <c r="AU199" s="199" t="s">
        <v>81</v>
      </c>
      <c r="AY199" s="17" t="s">
        <v>132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79</v>
      </c>
      <c r="BK199" s="200">
        <f>ROUND(I199*H199,2)</f>
        <v>0</v>
      </c>
      <c r="BL199" s="17" t="s">
        <v>196</v>
      </c>
      <c r="BM199" s="199" t="s">
        <v>522</v>
      </c>
    </row>
    <row r="200" spans="1:65" s="14" customFormat="1" ht="11.25">
      <c r="B200" s="212"/>
      <c r="C200" s="213"/>
      <c r="D200" s="203" t="s">
        <v>147</v>
      </c>
      <c r="E200" s="213"/>
      <c r="F200" s="215" t="s">
        <v>523</v>
      </c>
      <c r="G200" s="213"/>
      <c r="H200" s="216">
        <v>18.899999999999999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147</v>
      </c>
      <c r="AU200" s="222" t="s">
        <v>81</v>
      </c>
      <c r="AV200" s="14" t="s">
        <v>81</v>
      </c>
      <c r="AW200" s="14" t="s">
        <v>3</v>
      </c>
      <c r="AX200" s="14" t="s">
        <v>79</v>
      </c>
      <c r="AY200" s="222" t="s">
        <v>132</v>
      </c>
    </row>
    <row r="201" spans="1:65" s="2" customFormat="1" ht="24.2" customHeight="1">
      <c r="A201" s="34"/>
      <c r="B201" s="35"/>
      <c r="C201" s="187" t="s">
        <v>312</v>
      </c>
      <c r="D201" s="187" t="s">
        <v>135</v>
      </c>
      <c r="E201" s="188" t="s">
        <v>524</v>
      </c>
      <c r="F201" s="189" t="s">
        <v>525</v>
      </c>
      <c r="G201" s="190" t="s">
        <v>161</v>
      </c>
      <c r="H201" s="191">
        <v>5.6000000000000001E-2</v>
      </c>
      <c r="I201" s="192"/>
      <c r="J201" s="193">
        <f>ROUND(I201*H201,2)</f>
        <v>0</v>
      </c>
      <c r="K201" s="194"/>
      <c r="L201" s="39"/>
      <c r="M201" s="195" t="s">
        <v>0</v>
      </c>
      <c r="N201" s="196" t="s">
        <v>36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196</v>
      </c>
      <c r="AT201" s="199" t="s">
        <v>135</v>
      </c>
      <c r="AU201" s="199" t="s">
        <v>81</v>
      </c>
      <c r="AY201" s="17" t="s">
        <v>132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79</v>
      </c>
      <c r="BK201" s="200">
        <f>ROUND(I201*H201,2)</f>
        <v>0</v>
      </c>
      <c r="BL201" s="17" t="s">
        <v>196</v>
      </c>
      <c r="BM201" s="199" t="s">
        <v>526</v>
      </c>
    </row>
    <row r="202" spans="1:65" s="2" customFormat="1" ht="24.2" customHeight="1">
      <c r="A202" s="34"/>
      <c r="B202" s="35"/>
      <c r="C202" s="187" t="s">
        <v>316</v>
      </c>
      <c r="D202" s="187" t="s">
        <v>135</v>
      </c>
      <c r="E202" s="188" t="s">
        <v>527</v>
      </c>
      <c r="F202" s="189" t="s">
        <v>528</v>
      </c>
      <c r="G202" s="190" t="s">
        <v>161</v>
      </c>
      <c r="H202" s="191">
        <v>5.6000000000000001E-2</v>
      </c>
      <c r="I202" s="192"/>
      <c r="J202" s="193">
        <f>ROUND(I202*H202,2)</f>
        <v>0</v>
      </c>
      <c r="K202" s="194"/>
      <c r="L202" s="39"/>
      <c r="M202" s="195" t="s">
        <v>0</v>
      </c>
      <c r="N202" s="196" t="s">
        <v>36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196</v>
      </c>
      <c r="AT202" s="199" t="s">
        <v>135</v>
      </c>
      <c r="AU202" s="199" t="s">
        <v>81</v>
      </c>
      <c r="AY202" s="17" t="s">
        <v>132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79</v>
      </c>
      <c r="BK202" s="200">
        <f>ROUND(I202*H202,2)</f>
        <v>0</v>
      </c>
      <c r="BL202" s="17" t="s">
        <v>196</v>
      </c>
      <c r="BM202" s="199" t="s">
        <v>529</v>
      </c>
    </row>
    <row r="203" spans="1:65" s="2" customFormat="1" ht="24.2" customHeight="1">
      <c r="A203" s="34"/>
      <c r="B203" s="35"/>
      <c r="C203" s="187" t="s">
        <v>320</v>
      </c>
      <c r="D203" s="187" t="s">
        <v>135</v>
      </c>
      <c r="E203" s="188" t="s">
        <v>530</v>
      </c>
      <c r="F203" s="189" t="s">
        <v>531</v>
      </c>
      <c r="G203" s="190" t="s">
        <v>161</v>
      </c>
      <c r="H203" s="191">
        <v>5.6000000000000001E-2</v>
      </c>
      <c r="I203" s="192"/>
      <c r="J203" s="193">
        <f>ROUND(I203*H203,2)</f>
        <v>0</v>
      </c>
      <c r="K203" s="194"/>
      <c r="L203" s="39"/>
      <c r="M203" s="195" t="s">
        <v>0</v>
      </c>
      <c r="N203" s="196" t="s">
        <v>36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196</v>
      </c>
      <c r="AT203" s="199" t="s">
        <v>135</v>
      </c>
      <c r="AU203" s="199" t="s">
        <v>81</v>
      </c>
      <c r="AY203" s="17" t="s">
        <v>132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79</v>
      </c>
      <c r="BK203" s="200">
        <f>ROUND(I203*H203,2)</f>
        <v>0</v>
      </c>
      <c r="BL203" s="17" t="s">
        <v>196</v>
      </c>
      <c r="BM203" s="199" t="s">
        <v>532</v>
      </c>
    </row>
    <row r="204" spans="1:65" s="12" customFormat="1" ht="22.9" customHeight="1">
      <c r="B204" s="171"/>
      <c r="C204" s="172"/>
      <c r="D204" s="173" t="s">
        <v>70</v>
      </c>
      <c r="E204" s="185" t="s">
        <v>352</v>
      </c>
      <c r="F204" s="185" t="s">
        <v>353</v>
      </c>
      <c r="G204" s="172"/>
      <c r="H204" s="172"/>
      <c r="I204" s="175"/>
      <c r="J204" s="186">
        <f>BK204</f>
        <v>0</v>
      </c>
      <c r="K204" s="172"/>
      <c r="L204" s="177"/>
      <c r="M204" s="178"/>
      <c r="N204" s="179"/>
      <c r="O204" s="179"/>
      <c r="P204" s="180">
        <f>SUM(P205:P214)</f>
        <v>0</v>
      </c>
      <c r="Q204" s="179"/>
      <c r="R204" s="180">
        <f>SUM(R205:R214)</f>
        <v>1.4512000000000001E-3</v>
      </c>
      <c r="S204" s="179"/>
      <c r="T204" s="181">
        <f>SUM(T205:T214)</f>
        <v>0</v>
      </c>
      <c r="AR204" s="182" t="s">
        <v>81</v>
      </c>
      <c r="AT204" s="183" t="s">
        <v>70</v>
      </c>
      <c r="AU204" s="183" t="s">
        <v>79</v>
      </c>
      <c r="AY204" s="182" t="s">
        <v>132</v>
      </c>
      <c r="BK204" s="184">
        <f>SUM(BK205:BK214)</f>
        <v>0</v>
      </c>
    </row>
    <row r="205" spans="1:65" s="2" customFormat="1" ht="16.5" customHeight="1">
      <c r="A205" s="34"/>
      <c r="B205" s="35"/>
      <c r="C205" s="187" t="s">
        <v>324</v>
      </c>
      <c r="D205" s="187" t="s">
        <v>135</v>
      </c>
      <c r="E205" s="188" t="s">
        <v>355</v>
      </c>
      <c r="F205" s="189" t="s">
        <v>356</v>
      </c>
      <c r="G205" s="190" t="s">
        <v>357</v>
      </c>
      <c r="H205" s="191">
        <v>20</v>
      </c>
      <c r="I205" s="192"/>
      <c r="J205" s="193">
        <f>ROUND(I205*H205,2)</f>
        <v>0</v>
      </c>
      <c r="K205" s="194"/>
      <c r="L205" s="39"/>
      <c r="M205" s="195" t="s">
        <v>0</v>
      </c>
      <c r="N205" s="196" t="s">
        <v>36</v>
      </c>
      <c r="O205" s="71"/>
      <c r="P205" s="197">
        <f>O205*H205</f>
        <v>0</v>
      </c>
      <c r="Q205" s="197">
        <v>3.0000000000000001E-5</v>
      </c>
      <c r="R205" s="197">
        <f>Q205*H205</f>
        <v>6.0000000000000006E-4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196</v>
      </c>
      <c r="AT205" s="199" t="s">
        <v>135</v>
      </c>
      <c r="AU205" s="199" t="s">
        <v>81</v>
      </c>
      <c r="AY205" s="17" t="s">
        <v>132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79</v>
      </c>
      <c r="BK205" s="200">
        <f>ROUND(I205*H205,2)</f>
        <v>0</v>
      </c>
      <c r="BL205" s="17" t="s">
        <v>196</v>
      </c>
      <c r="BM205" s="199" t="s">
        <v>533</v>
      </c>
    </row>
    <row r="206" spans="1:65" s="2" customFormat="1" ht="24.2" customHeight="1">
      <c r="A206" s="34"/>
      <c r="B206" s="35"/>
      <c r="C206" s="187" t="s">
        <v>328</v>
      </c>
      <c r="D206" s="187" t="s">
        <v>135</v>
      </c>
      <c r="E206" s="188" t="s">
        <v>360</v>
      </c>
      <c r="F206" s="189" t="s">
        <v>361</v>
      </c>
      <c r="G206" s="190" t="s">
        <v>145</v>
      </c>
      <c r="H206" s="191">
        <v>17.024000000000001</v>
      </c>
      <c r="I206" s="192"/>
      <c r="J206" s="193">
        <f>ROUND(I206*H206,2)</f>
        <v>0</v>
      </c>
      <c r="K206" s="194"/>
      <c r="L206" s="39"/>
      <c r="M206" s="195" t="s">
        <v>0</v>
      </c>
      <c r="N206" s="196" t="s">
        <v>36</v>
      </c>
      <c r="O206" s="71"/>
      <c r="P206" s="197">
        <f>O206*H206</f>
        <v>0</v>
      </c>
      <c r="Q206" s="197">
        <v>5.0000000000000002E-5</v>
      </c>
      <c r="R206" s="197">
        <f>Q206*H206</f>
        <v>8.5120000000000009E-4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196</v>
      </c>
      <c r="AT206" s="199" t="s">
        <v>135</v>
      </c>
      <c r="AU206" s="199" t="s">
        <v>81</v>
      </c>
      <c r="AY206" s="17" t="s">
        <v>132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79</v>
      </c>
      <c r="BK206" s="200">
        <f>ROUND(I206*H206,2)</f>
        <v>0</v>
      </c>
      <c r="BL206" s="17" t="s">
        <v>196</v>
      </c>
      <c r="BM206" s="199" t="s">
        <v>534</v>
      </c>
    </row>
    <row r="207" spans="1:65" s="13" customFormat="1" ht="11.25">
      <c r="B207" s="201"/>
      <c r="C207" s="202"/>
      <c r="D207" s="203" t="s">
        <v>147</v>
      </c>
      <c r="E207" s="204" t="s">
        <v>0</v>
      </c>
      <c r="F207" s="205" t="s">
        <v>151</v>
      </c>
      <c r="G207" s="202"/>
      <c r="H207" s="204" t="s">
        <v>0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147</v>
      </c>
      <c r="AU207" s="211" t="s">
        <v>81</v>
      </c>
      <c r="AV207" s="13" t="s">
        <v>79</v>
      </c>
      <c r="AW207" s="13" t="s">
        <v>29</v>
      </c>
      <c r="AX207" s="13" t="s">
        <v>71</v>
      </c>
      <c r="AY207" s="211" t="s">
        <v>132</v>
      </c>
    </row>
    <row r="208" spans="1:65" s="14" customFormat="1" ht="11.25">
      <c r="B208" s="212"/>
      <c r="C208" s="213"/>
      <c r="D208" s="203" t="s">
        <v>147</v>
      </c>
      <c r="E208" s="214" t="s">
        <v>0</v>
      </c>
      <c r="F208" s="215" t="s">
        <v>363</v>
      </c>
      <c r="G208" s="213"/>
      <c r="H208" s="216">
        <v>15.644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147</v>
      </c>
      <c r="AU208" s="222" t="s">
        <v>81</v>
      </c>
      <c r="AV208" s="14" t="s">
        <v>81</v>
      </c>
      <c r="AW208" s="14" t="s">
        <v>29</v>
      </c>
      <c r="AX208" s="14" t="s">
        <v>71</v>
      </c>
      <c r="AY208" s="222" t="s">
        <v>132</v>
      </c>
    </row>
    <row r="209" spans="1:65" s="13" customFormat="1" ht="11.25">
      <c r="B209" s="201"/>
      <c r="C209" s="202"/>
      <c r="D209" s="203" t="s">
        <v>147</v>
      </c>
      <c r="E209" s="204" t="s">
        <v>0</v>
      </c>
      <c r="F209" s="205" t="s">
        <v>220</v>
      </c>
      <c r="G209" s="202"/>
      <c r="H209" s="204" t="s">
        <v>0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147</v>
      </c>
      <c r="AU209" s="211" t="s">
        <v>81</v>
      </c>
      <c r="AV209" s="13" t="s">
        <v>79</v>
      </c>
      <c r="AW209" s="13" t="s">
        <v>29</v>
      </c>
      <c r="AX209" s="13" t="s">
        <v>71</v>
      </c>
      <c r="AY209" s="211" t="s">
        <v>132</v>
      </c>
    </row>
    <row r="210" spans="1:65" s="14" customFormat="1" ht="11.25">
      <c r="B210" s="212"/>
      <c r="C210" s="213"/>
      <c r="D210" s="203" t="s">
        <v>147</v>
      </c>
      <c r="E210" s="214" t="s">
        <v>0</v>
      </c>
      <c r="F210" s="215" t="s">
        <v>364</v>
      </c>
      <c r="G210" s="213"/>
      <c r="H210" s="216">
        <v>1.38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147</v>
      </c>
      <c r="AU210" s="222" t="s">
        <v>81</v>
      </c>
      <c r="AV210" s="14" t="s">
        <v>81</v>
      </c>
      <c r="AW210" s="14" t="s">
        <v>29</v>
      </c>
      <c r="AX210" s="14" t="s">
        <v>71</v>
      </c>
      <c r="AY210" s="222" t="s">
        <v>132</v>
      </c>
    </row>
    <row r="211" spans="1:65" s="15" customFormat="1" ht="11.25">
      <c r="B211" s="223"/>
      <c r="C211" s="224"/>
      <c r="D211" s="203" t="s">
        <v>147</v>
      </c>
      <c r="E211" s="225" t="s">
        <v>0</v>
      </c>
      <c r="F211" s="226" t="s">
        <v>155</v>
      </c>
      <c r="G211" s="224"/>
      <c r="H211" s="227">
        <v>17.024000000000001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147</v>
      </c>
      <c r="AU211" s="233" t="s">
        <v>81</v>
      </c>
      <c r="AV211" s="15" t="s">
        <v>139</v>
      </c>
      <c r="AW211" s="15" t="s">
        <v>29</v>
      </c>
      <c r="AX211" s="15" t="s">
        <v>79</v>
      </c>
      <c r="AY211" s="233" t="s">
        <v>132</v>
      </c>
    </row>
    <row r="212" spans="1:65" s="2" customFormat="1" ht="24.2" customHeight="1">
      <c r="A212" s="34"/>
      <c r="B212" s="35"/>
      <c r="C212" s="187" t="s">
        <v>332</v>
      </c>
      <c r="D212" s="187" t="s">
        <v>135</v>
      </c>
      <c r="E212" s="188" t="s">
        <v>535</v>
      </c>
      <c r="F212" s="189" t="s">
        <v>536</v>
      </c>
      <c r="G212" s="190" t="s">
        <v>161</v>
      </c>
      <c r="H212" s="191">
        <v>1E-3</v>
      </c>
      <c r="I212" s="192"/>
      <c r="J212" s="193">
        <f>ROUND(I212*H212,2)</f>
        <v>0</v>
      </c>
      <c r="K212" s="194"/>
      <c r="L212" s="39"/>
      <c r="M212" s="195" t="s">
        <v>0</v>
      </c>
      <c r="N212" s="196" t="s">
        <v>36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196</v>
      </c>
      <c r="AT212" s="199" t="s">
        <v>135</v>
      </c>
      <c r="AU212" s="199" t="s">
        <v>81</v>
      </c>
      <c r="AY212" s="17" t="s">
        <v>132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79</v>
      </c>
      <c r="BK212" s="200">
        <f>ROUND(I212*H212,2)</f>
        <v>0</v>
      </c>
      <c r="BL212" s="17" t="s">
        <v>196</v>
      </c>
      <c r="BM212" s="199" t="s">
        <v>537</v>
      </c>
    </row>
    <row r="213" spans="1:65" s="2" customFormat="1" ht="24.2" customHeight="1">
      <c r="A213" s="34"/>
      <c r="B213" s="35"/>
      <c r="C213" s="187" t="s">
        <v>336</v>
      </c>
      <c r="D213" s="187" t="s">
        <v>135</v>
      </c>
      <c r="E213" s="188" t="s">
        <v>380</v>
      </c>
      <c r="F213" s="189" t="s">
        <v>381</v>
      </c>
      <c r="G213" s="190" t="s">
        <v>161</v>
      </c>
      <c r="H213" s="191">
        <v>1E-3</v>
      </c>
      <c r="I213" s="192"/>
      <c r="J213" s="193">
        <f>ROUND(I213*H213,2)</f>
        <v>0</v>
      </c>
      <c r="K213" s="194"/>
      <c r="L213" s="39"/>
      <c r="M213" s="195" t="s">
        <v>0</v>
      </c>
      <c r="N213" s="196" t="s">
        <v>36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196</v>
      </c>
      <c r="AT213" s="199" t="s">
        <v>135</v>
      </c>
      <c r="AU213" s="199" t="s">
        <v>81</v>
      </c>
      <c r="AY213" s="17" t="s">
        <v>132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79</v>
      </c>
      <c r="BK213" s="200">
        <f>ROUND(I213*H213,2)</f>
        <v>0</v>
      </c>
      <c r="BL213" s="17" t="s">
        <v>196</v>
      </c>
      <c r="BM213" s="199" t="s">
        <v>538</v>
      </c>
    </row>
    <row r="214" spans="1:65" s="2" customFormat="1" ht="24.2" customHeight="1">
      <c r="A214" s="34"/>
      <c r="B214" s="35"/>
      <c r="C214" s="187" t="s">
        <v>340</v>
      </c>
      <c r="D214" s="187" t="s">
        <v>135</v>
      </c>
      <c r="E214" s="188" t="s">
        <v>384</v>
      </c>
      <c r="F214" s="189" t="s">
        <v>385</v>
      </c>
      <c r="G214" s="190" t="s">
        <v>161</v>
      </c>
      <c r="H214" s="191">
        <v>1E-3</v>
      </c>
      <c r="I214" s="192"/>
      <c r="J214" s="193">
        <f>ROUND(I214*H214,2)</f>
        <v>0</v>
      </c>
      <c r="K214" s="194"/>
      <c r="L214" s="39"/>
      <c r="M214" s="195" t="s">
        <v>0</v>
      </c>
      <c r="N214" s="196" t="s">
        <v>36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196</v>
      </c>
      <c r="AT214" s="199" t="s">
        <v>135</v>
      </c>
      <c r="AU214" s="199" t="s">
        <v>81</v>
      </c>
      <c r="AY214" s="17" t="s">
        <v>132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79</v>
      </c>
      <c r="BK214" s="200">
        <f>ROUND(I214*H214,2)</f>
        <v>0</v>
      </c>
      <c r="BL214" s="17" t="s">
        <v>196</v>
      </c>
      <c r="BM214" s="199" t="s">
        <v>539</v>
      </c>
    </row>
    <row r="215" spans="1:65" s="12" customFormat="1" ht="22.9" customHeight="1">
      <c r="B215" s="171"/>
      <c r="C215" s="172"/>
      <c r="D215" s="173" t="s">
        <v>70</v>
      </c>
      <c r="E215" s="185" t="s">
        <v>387</v>
      </c>
      <c r="F215" s="185" t="s">
        <v>388</v>
      </c>
      <c r="G215" s="172"/>
      <c r="H215" s="172"/>
      <c r="I215" s="175"/>
      <c r="J215" s="186">
        <f>BK215</f>
        <v>0</v>
      </c>
      <c r="K215" s="172"/>
      <c r="L215" s="177"/>
      <c r="M215" s="178"/>
      <c r="N215" s="179"/>
      <c r="O215" s="179"/>
      <c r="P215" s="180">
        <f>SUM(P216:P248)</f>
        <v>0</v>
      </c>
      <c r="Q215" s="179"/>
      <c r="R215" s="180">
        <f>SUM(R216:R248)</f>
        <v>0.12993196000000001</v>
      </c>
      <c r="S215" s="179"/>
      <c r="T215" s="181">
        <f>SUM(T216:T248)</f>
        <v>2.7567060000000001E-2</v>
      </c>
      <c r="AR215" s="182" t="s">
        <v>81</v>
      </c>
      <c r="AT215" s="183" t="s">
        <v>70</v>
      </c>
      <c r="AU215" s="183" t="s">
        <v>79</v>
      </c>
      <c r="AY215" s="182" t="s">
        <v>132</v>
      </c>
      <c r="BK215" s="184">
        <f>SUM(BK216:BK248)</f>
        <v>0</v>
      </c>
    </row>
    <row r="216" spans="1:65" s="2" customFormat="1" ht="24.2" customHeight="1">
      <c r="A216" s="34"/>
      <c r="B216" s="35"/>
      <c r="C216" s="187" t="s">
        <v>344</v>
      </c>
      <c r="D216" s="187" t="s">
        <v>135</v>
      </c>
      <c r="E216" s="188" t="s">
        <v>390</v>
      </c>
      <c r="F216" s="189" t="s">
        <v>391</v>
      </c>
      <c r="G216" s="190" t="s">
        <v>145</v>
      </c>
      <c r="H216" s="191">
        <v>88.926000000000002</v>
      </c>
      <c r="I216" s="192"/>
      <c r="J216" s="193">
        <f>ROUND(I216*H216,2)</f>
        <v>0</v>
      </c>
      <c r="K216" s="194"/>
      <c r="L216" s="39"/>
      <c r="M216" s="195" t="s">
        <v>0</v>
      </c>
      <c r="N216" s="196" t="s">
        <v>36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196</v>
      </c>
      <c r="AT216" s="199" t="s">
        <v>135</v>
      </c>
      <c r="AU216" s="199" t="s">
        <v>81</v>
      </c>
      <c r="AY216" s="17" t="s">
        <v>132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79</v>
      </c>
      <c r="BK216" s="200">
        <f>ROUND(I216*H216,2)</f>
        <v>0</v>
      </c>
      <c r="BL216" s="17" t="s">
        <v>196</v>
      </c>
      <c r="BM216" s="199" t="s">
        <v>540</v>
      </c>
    </row>
    <row r="217" spans="1:65" s="2" customFormat="1" ht="16.5" customHeight="1">
      <c r="A217" s="34"/>
      <c r="B217" s="35"/>
      <c r="C217" s="187" t="s">
        <v>348</v>
      </c>
      <c r="D217" s="187" t="s">
        <v>135</v>
      </c>
      <c r="E217" s="188" t="s">
        <v>394</v>
      </c>
      <c r="F217" s="189" t="s">
        <v>395</v>
      </c>
      <c r="G217" s="190" t="s">
        <v>145</v>
      </c>
      <c r="H217" s="191">
        <v>88.926000000000002</v>
      </c>
      <c r="I217" s="192"/>
      <c r="J217" s="193">
        <f>ROUND(I217*H217,2)</f>
        <v>0</v>
      </c>
      <c r="K217" s="194"/>
      <c r="L217" s="39"/>
      <c r="M217" s="195" t="s">
        <v>0</v>
      </c>
      <c r="N217" s="196" t="s">
        <v>36</v>
      </c>
      <c r="O217" s="71"/>
      <c r="P217" s="197">
        <f>O217*H217</f>
        <v>0</v>
      </c>
      <c r="Q217" s="197">
        <v>1E-3</v>
      </c>
      <c r="R217" s="197">
        <f>Q217*H217</f>
        <v>8.8926000000000005E-2</v>
      </c>
      <c r="S217" s="197">
        <v>3.1E-4</v>
      </c>
      <c r="T217" s="198">
        <f>S217*H217</f>
        <v>2.7567060000000001E-2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196</v>
      </c>
      <c r="AT217" s="199" t="s">
        <v>135</v>
      </c>
      <c r="AU217" s="199" t="s">
        <v>81</v>
      </c>
      <c r="AY217" s="17" t="s">
        <v>132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79</v>
      </c>
      <c r="BK217" s="200">
        <f>ROUND(I217*H217,2)</f>
        <v>0</v>
      </c>
      <c r="BL217" s="17" t="s">
        <v>196</v>
      </c>
      <c r="BM217" s="199" t="s">
        <v>541</v>
      </c>
    </row>
    <row r="218" spans="1:65" s="2" customFormat="1" ht="24.2" customHeight="1">
      <c r="A218" s="34"/>
      <c r="B218" s="35"/>
      <c r="C218" s="187" t="s">
        <v>354</v>
      </c>
      <c r="D218" s="187" t="s">
        <v>135</v>
      </c>
      <c r="E218" s="188" t="s">
        <v>398</v>
      </c>
      <c r="F218" s="189" t="s">
        <v>399</v>
      </c>
      <c r="G218" s="190" t="s">
        <v>145</v>
      </c>
      <c r="H218" s="191">
        <v>88.926000000000002</v>
      </c>
      <c r="I218" s="192"/>
      <c r="J218" s="193">
        <f>ROUND(I218*H218,2)</f>
        <v>0</v>
      </c>
      <c r="K218" s="194"/>
      <c r="L218" s="39"/>
      <c r="M218" s="195" t="s">
        <v>0</v>
      </c>
      <c r="N218" s="196" t="s">
        <v>36</v>
      </c>
      <c r="O218" s="71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196</v>
      </c>
      <c r="AT218" s="199" t="s">
        <v>135</v>
      </c>
      <c r="AU218" s="199" t="s">
        <v>81</v>
      </c>
      <c r="AY218" s="17" t="s">
        <v>132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79</v>
      </c>
      <c r="BK218" s="200">
        <f>ROUND(I218*H218,2)</f>
        <v>0</v>
      </c>
      <c r="BL218" s="17" t="s">
        <v>196</v>
      </c>
      <c r="BM218" s="199" t="s">
        <v>542</v>
      </c>
    </row>
    <row r="219" spans="1:65" s="2" customFormat="1" ht="24.2" customHeight="1">
      <c r="A219" s="34"/>
      <c r="B219" s="35"/>
      <c r="C219" s="187" t="s">
        <v>359</v>
      </c>
      <c r="D219" s="187" t="s">
        <v>135</v>
      </c>
      <c r="E219" s="188" t="s">
        <v>402</v>
      </c>
      <c r="F219" s="189" t="s">
        <v>403</v>
      </c>
      <c r="G219" s="190" t="s">
        <v>357</v>
      </c>
      <c r="H219" s="191">
        <v>10</v>
      </c>
      <c r="I219" s="192"/>
      <c r="J219" s="193">
        <f>ROUND(I219*H219,2)</f>
        <v>0</v>
      </c>
      <c r="K219" s="194"/>
      <c r="L219" s="39"/>
      <c r="M219" s="195" t="s">
        <v>0</v>
      </c>
      <c r="N219" s="196" t="s">
        <v>36</v>
      </c>
      <c r="O219" s="71"/>
      <c r="P219" s="197">
        <f>O219*H219</f>
        <v>0</v>
      </c>
      <c r="Q219" s="197">
        <v>1.0000000000000001E-5</v>
      </c>
      <c r="R219" s="197">
        <f>Q219*H219</f>
        <v>1E-4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196</v>
      </c>
      <c r="AT219" s="199" t="s">
        <v>135</v>
      </c>
      <c r="AU219" s="199" t="s">
        <v>81</v>
      </c>
      <c r="AY219" s="17" t="s">
        <v>132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79</v>
      </c>
      <c r="BK219" s="200">
        <f>ROUND(I219*H219,2)</f>
        <v>0</v>
      </c>
      <c r="BL219" s="17" t="s">
        <v>196</v>
      </c>
      <c r="BM219" s="199" t="s">
        <v>543</v>
      </c>
    </row>
    <row r="220" spans="1:65" s="2" customFormat="1" ht="16.5" customHeight="1">
      <c r="A220" s="34"/>
      <c r="B220" s="35"/>
      <c r="C220" s="187" t="s">
        <v>365</v>
      </c>
      <c r="D220" s="187" t="s">
        <v>135</v>
      </c>
      <c r="E220" s="188" t="s">
        <v>406</v>
      </c>
      <c r="F220" s="189" t="s">
        <v>407</v>
      </c>
      <c r="G220" s="190" t="s">
        <v>145</v>
      </c>
      <c r="H220" s="191">
        <v>26.32</v>
      </c>
      <c r="I220" s="192"/>
      <c r="J220" s="193">
        <f>ROUND(I220*H220,2)</f>
        <v>0</v>
      </c>
      <c r="K220" s="194"/>
      <c r="L220" s="39"/>
      <c r="M220" s="195" t="s">
        <v>0</v>
      </c>
      <c r="N220" s="196" t="s">
        <v>36</v>
      </c>
      <c r="O220" s="71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196</v>
      </c>
      <c r="AT220" s="199" t="s">
        <v>135</v>
      </c>
      <c r="AU220" s="199" t="s">
        <v>81</v>
      </c>
      <c r="AY220" s="17" t="s">
        <v>132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79</v>
      </c>
      <c r="BK220" s="200">
        <f>ROUND(I220*H220,2)</f>
        <v>0</v>
      </c>
      <c r="BL220" s="17" t="s">
        <v>196</v>
      </c>
      <c r="BM220" s="199" t="s">
        <v>544</v>
      </c>
    </row>
    <row r="221" spans="1:65" s="13" customFormat="1" ht="11.25">
      <c r="B221" s="201"/>
      <c r="C221" s="202"/>
      <c r="D221" s="203" t="s">
        <v>147</v>
      </c>
      <c r="E221" s="204" t="s">
        <v>0</v>
      </c>
      <c r="F221" s="205" t="s">
        <v>409</v>
      </c>
      <c r="G221" s="202"/>
      <c r="H221" s="204" t="s">
        <v>0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147</v>
      </c>
      <c r="AU221" s="211" t="s">
        <v>81</v>
      </c>
      <c r="AV221" s="13" t="s">
        <v>79</v>
      </c>
      <c r="AW221" s="13" t="s">
        <v>29</v>
      </c>
      <c r="AX221" s="13" t="s">
        <v>71</v>
      </c>
      <c r="AY221" s="211" t="s">
        <v>132</v>
      </c>
    </row>
    <row r="222" spans="1:65" s="14" customFormat="1" ht="11.25">
      <c r="B222" s="212"/>
      <c r="C222" s="213"/>
      <c r="D222" s="203" t="s">
        <v>147</v>
      </c>
      <c r="E222" s="214" t="s">
        <v>0</v>
      </c>
      <c r="F222" s="215" t="s">
        <v>410</v>
      </c>
      <c r="G222" s="213"/>
      <c r="H222" s="216">
        <v>26.32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147</v>
      </c>
      <c r="AU222" s="222" t="s">
        <v>81</v>
      </c>
      <c r="AV222" s="14" t="s">
        <v>81</v>
      </c>
      <c r="AW222" s="14" t="s">
        <v>29</v>
      </c>
      <c r="AX222" s="14" t="s">
        <v>71</v>
      </c>
      <c r="AY222" s="222" t="s">
        <v>132</v>
      </c>
    </row>
    <row r="223" spans="1:65" s="15" customFormat="1" ht="11.25">
      <c r="B223" s="223"/>
      <c r="C223" s="224"/>
      <c r="D223" s="203" t="s">
        <v>147</v>
      </c>
      <c r="E223" s="225" t="s">
        <v>0</v>
      </c>
      <c r="F223" s="226" t="s">
        <v>155</v>
      </c>
      <c r="G223" s="224"/>
      <c r="H223" s="227">
        <v>26.32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147</v>
      </c>
      <c r="AU223" s="233" t="s">
        <v>81</v>
      </c>
      <c r="AV223" s="15" t="s">
        <v>139</v>
      </c>
      <c r="AW223" s="15" t="s">
        <v>29</v>
      </c>
      <c r="AX223" s="15" t="s">
        <v>79</v>
      </c>
      <c r="AY223" s="233" t="s">
        <v>132</v>
      </c>
    </row>
    <row r="224" spans="1:65" s="2" customFormat="1" ht="16.5" customHeight="1">
      <c r="A224" s="34"/>
      <c r="B224" s="35"/>
      <c r="C224" s="234" t="s">
        <v>370</v>
      </c>
      <c r="D224" s="234" t="s">
        <v>199</v>
      </c>
      <c r="E224" s="235" t="s">
        <v>412</v>
      </c>
      <c r="F224" s="236" t="s">
        <v>413</v>
      </c>
      <c r="G224" s="237" t="s">
        <v>145</v>
      </c>
      <c r="H224" s="238">
        <v>31.584</v>
      </c>
      <c r="I224" s="239"/>
      <c r="J224" s="240">
        <f>ROUND(I224*H224,2)</f>
        <v>0</v>
      </c>
      <c r="K224" s="241"/>
      <c r="L224" s="242"/>
      <c r="M224" s="243" t="s">
        <v>0</v>
      </c>
      <c r="N224" s="244" t="s">
        <v>36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202</v>
      </c>
      <c r="AT224" s="199" t="s">
        <v>199</v>
      </c>
      <c r="AU224" s="199" t="s">
        <v>81</v>
      </c>
      <c r="AY224" s="17" t="s">
        <v>132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79</v>
      </c>
      <c r="BK224" s="200">
        <f>ROUND(I224*H224,2)</f>
        <v>0</v>
      </c>
      <c r="BL224" s="17" t="s">
        <v>196</v>
      </c>
      <c r="BM224" s="199" t="s">
        <v>545</v>
      </c>
    </row>
    <row r="225" spans="1:65" s="14" customFormat="1" ht="11.25">
      <c r="B225" s="212"/>
      <c r="C225" s="213"/>
      <c r="D225" s="203" t="s">
        <v>147</v>
      </c>
      <c r="E225" s="213"/>
      <c r="F225" s="215" t="s">
        <v>415</v>
      </c>
      <c r="G225" s="213"/>
      <c r="H225" s="216">
        <v>31.584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147</v>
      </c>
      <c r="AU225" s="222" t="s">
        <v>81</v>
      </c>
      <c r="AV225" s="14" t="s">
        <v>81</v>
      </c>
      <c r="AW225" s="14" t="s">
        <v>3</v>
      </c>
      <c r="AX225" s="14" t="s">
        <v>79</v>
      </c>
      <c r="AY225" s="222" t="s">
        <v>132</v>
      </c>
    </row>
    <row r="226" spans="1:65" s="2" customFormat="1" ht="24.2" customHeight="1">
      <c r="A226" s="34"/>
      <c r="B226" s="35"/>
      <c r="C226" s="187" t="s">
        <v>375</v>
      </c>
      <c r="D226" s="187" t="s">
        <v>135</v>
      </c>
      <c r="E226" s="188" t="s">
        <v>417</v>
      </c>
      <c r="F226" s="189" t="s">
        <v>418</v>
      </c>
      <c r="G226" s="190" t="s">
        <v>145</v>
      </c>
      <c r="H226" s="191">
        <v>10</v>
      </c>
      <c r="I226" s="192"/>
      <c r="J226" s="193">
        <f>ROUND(I226*H226,2)</f>
        <v>0</v>
      </c>
      <c r="K226" s="194"/>
      <c r="L226" s="39"/>
      <c r="M226" s="195" t="s">
        <v>0</v>
      </c>
      <c r="N226" s="196" t="s">
        <v>36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196</v>
      </c>
      <c r="AT226" s="199" t="s">
        <v>135</v>
      </c>
      <c r="AU226" s="199" t="s">
        <v>81</v>
      </c>
      <c r="AY226" s="17" t="s">
        <v>132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79</v>
      </c>
      <c r="BK226" s="200">
        <f>ROUND(I226*H226,2)</f>
        <v>0</v>
      </c>
      <c r="BL226" s="17" t="s">
        <v>196</v>
      </c>
      <c r="BM226" s="199" t="s">
        <v>546</v>
      </c>
    </row>
    <row r="227" spans="1:65" s="2" customFormat="1" ht="16.5" customHeight="1">
      <c r="A227" s="34"/>
      <c r="B227" s="35"/>
      <c r="C227" s="234" t="s">
        <v>379</v>
      </c>
      <c r="D227" s="234" t="s">
        <v>199</v>
      </c>
      <c r="E227" s="235" t="s">
        <v>421</v>
      </c>
      <c r="F227" s="236" t="s">
        <v>422</v>
      </c>
      <c r="G227" s="237" t="s">
        <v>145</v>
      </c>
      <c r="H227" s="238">
        <v>12</v>
      </c>
      <c r="I227" s="239"/>
      <c r="J227" s="240">
        <f>ROUND(I227*H227,2)</f>
        <v>0</v>
      </c>
      <c r="K227" s="241"/>
      <c r="L227" s="242"/>
      <c r="M227" s="243" t="s">
        <v>0</v>
      </c>
      <c r="N227" s="244" t="s">
        <v>36</v>
      </c>
      <c r="O227" s="71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202</v>
      </c>
      <c r="AT227" s="199" t="s">
        <v>199</v>
      </c>
      <c r="AU227" s="199" t="s">
        <v>81</v>
      </c>
      <c r="AY227" s="17" t="s">
        <v>132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79</v>
      </c>
      <c r="BK227" s="200">
        <f>ROUND(I227*H227,2)</f>
        <v>0</v>
      </c>
      <c r="BL227" s="17" t="s">
        <v>196</v>
      </c>
      <c r="BM227" s="199" t="s">
        <v>547</v>
      </c>
    </row>
    <row r="228" spans="1:65" s="14" customFormat="1" ht="11.25">
      <c r="B228" s="212"/>
      <c r="C228" s="213"/>
      <c r="D228" s="203" t="s">
        <v>147</v>
      </c>
      <c r="E228" s="213"/>
      <c r="F228" s="215" t="s">
        <v>424</v>
      </c>
      <c r="G228" s="213"/>
      <c r="H228" s="216">
        <v>12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147</v>
      </c>
      <c r="AU228" s="222" t="s">
        <v>81</v>
      </c>
      <c r="AV228" s="14" t="s">
        <v>81</v>
      </c>
      <c r="AW228" s="14" t="s">
        <v>3</v>
      </c>
      <c r="AX228" s="14" t="s">
        <v>79</v>
      </c>
      <c r="AY228" s="222" t="s">
        <v>132</v>
      </c>
    </row>
    <row r="229" spans="1:65" s="2" customFormat="1" ht="24.2" customHeight="1">
      <c r="A229" s="34"/>
      <c r="B229" s="35"/>
      <c r="C229" s="187" t="s">
        <v>383</v>
      </c>
      <c r="D229" s="187" t="s">
        <v>135</v>
      </c>
      <c r="E229" s="188" t="s">
        <v>426</v>
      </c>
      <c r="F229" s="189" t="s">
        <v>427</v>
      </c>
      <c r="G229" s="190" t="s">
        <v>145</v>
      </c>
      <c r="H229" s="191">
        <v>88.926000000000002</v>
      </c>
      <c r="I229" s="192"/>
      <c r="J229" s="193">
        <f>ROUND(I229*H229,2)</f>
        <v>0</v>
      </c>
      <c r="K229" s="194"/>
      <c r="L229" s="39"/>
      <c r="M229" s="195" t="s">
        <v>0</v>
      </c>
      <c r="N229" s="196" t="s">
        <v>36</v>
      </c>
      <c r="O229" s="71"/>
      <c r="P229" s="197">
        <f>O229*H229</f>
        <v>0</v>
      </c>
      <c r="Q229" s="197">
        <v>2.0000000000000001E-4</v>
      </c>
      <c r="R229" s="197">
        <f>Q229*H229</f>
        <v>1.7785200000000001E-2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196</v>
      </c>
      <c r="AT229" s="199" t="s">
        <v>135</v>
      </c>
      <c r="AU229" s="199" t="s">
        <v>81</v>
      </c>
      <c r="AY229" s="17" t="s">
        <v>132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79</v>
      </c>
      <c r="BK229" s="200">
        <f>ROUND(I229*H229,2)</f>
        <v>0</v>
      </c>
      <c r="BL229" s="17" t="s">
        <v>196</v>
      </c>
      <c r="BM229" s="199" t="s">
        <v>548</v>
      </c>
    </row>
    <row r="230" spans="1:65" s="2" customFormat="1" ht="33" customHeight="1">
      <c r="A230" s="34"/>
      <c r="B230" s="35"/>
      <c r="C230" s="187" t="s">
        <v>389</v>
      </c>
      <c r="D230" s="187" t="s">
        <v>135</v>
      </c>
      <c r="E230" s="188" t="s">
        <v>430</v>
      </c>
      <c r="F230" s="189" t="s">
        <v>431</v>
      </c>
      <c r="G230" s="190" t="s">
        <v>145</v>
      </c>
      <c r="H230" s="191">
        <v>88.926000000000002</v>
      </c>
      <c r="I230" s="192"/>
      <c r="J230" s="193">
        <f>ROUND(I230*H230,2)</f>
        <v>0</v>
      </c>
      <c r="K230" s="194"/>
      <c r="L230" s="39"/>
      <c r="M230" s="195" t="s">
        <v>0</v>
      </c>
      <c r="N230" s="196" t="s">
        <v>36</v>
      </c>
      <c r="O230" s="71"/>
      <c r="P230" s="197">
        <f>O230*H230</f>
        <v>0</v>
      </c>
      <c r="Q230" s="197">
        <v>2.5999999999999998E-4</v>
      </c>
      <c r="R230" s="197">
        <f>Q230*H230</f>
        <v>2.3120759999999997E-2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196</v>
      </c>
      <c r="AT230" s="199" t="s">
        <v>135</v>
      </c>
      <c r="AU230" s="199" t="s">
        <v>81</v>
      </c>
      <c r="AY230" s="17" t="s">
        <v>132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79</v>
      </c>
      <c r="BK230" s="200">
        <f>ROUND(I230*H230,2)</f>
        <v>0</v>
      </c>
      <c r="BL230" s="17" t="s">
        <v>196</v>
      </c>
      <c r="BM230" s="199" t="s">
        <v>549</v>
      </c>
    </row>
    <row r="231" spans="1:65" s="13" customFormat="1" ht="11.25">
      <c r="B231" s="201"/>
      <c r="C231" s="202"/>
      <c r="D231" s="203" t="s">
        <v>147</v>
      </c>
      <c r="E231" s="204" t="s">
        <v>0</v>
      </c>
      <c r="F231" s="205" t="s">
        <v>433</v>
      </c>
      <c r="G231" s="202"/>
      <c r="H231" s="204" t="s">
        <v>0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147</v>
      </c>
      <c r="AU231" s="211" t="s">
        <v>81</v>
      </c>
      <c r="AV231" s="13" t="s">
        <v>79</v>
      </c>
      <c r="AW231" s="13" t="s">
        <v>29</v>
      </c>
      <c r="AX231" s="13" t="s">
        <v>71</v>
      </c>
      <c r="AY231" s="211" t="s">
        <v>132</v>
      </c>
    </row>
    <row r="232" spans="1:65" s="13" customFormat="1" ht="11.25">
      <c r="B232" s="201"/>
      <c r="C232" s="202"/>
      <c r="D232" s="203" t="s">
        <v>147</v>
      </c>
      <c r="E232" s="204" t="s">
        <v>0</v>
      </c>
      <c r="F232" s="205" t="s">
        <v>550</v>
      </c>
      <c r="G232" s="202"/>
      <c r="H232" s="204" t="s">
        <v>0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147</v>
      </c>
      <c r="AU232" s="211" t="s">
        <v>81</v>
      </c>
      <c r="AV232" s="13" t="s">
        <v>79</v>
      </c>
      <c r="AW232" s="13" t="s">
        <v>29</v>
      </c>
      <c r="AX232" s="13" t="s">
        <v>71</v>
      </c>
      <c r="AY232" s="211" t="s">
        <v>132</v>
      </c>
    </row>
    <row r="233" spans="1:65" s="13" customFormat="1" ht="11.25">
      <c r="B233" s="201"/>
      <c r="C233" s="202"/>
      <c r="D233" s="203" t="s">
        <v>147</v>
      </c>
      <c r="E233" s="204" t="s">
        <v>0</v>
      </c>
      <c r="F233" s="205" t="s">
        <v>435</v>
      </c>
      <c r="G233" s="202"/>
      <c r="H233" s="204" t="s">
        <v>0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147</v>
      </c>
      <c r="AU233" s="211" t="s">
        <v>81</v>
      </c>
      <c r="AV233" s="13" t="s">
        <v>79</v>
      </c>
      <c r="AW233" s="13" t="s">
        <v>29</v>
      </c>
      <c r="AX233" s="13" t="s">
        <v>71</v>
      </c>
      <c r="AY233" s="211" t="s">
        <v>132</v>
      </c>
    </row>
    <row r="234" spans="1:65" s="14" customFormat="1" ht="11.25">
      <c r="B234" s="212"/>
      <c r="C234" s="213"/>
      <c r="D234" s="203" t="s">
        <v>147</v>
      </c>
      <c r="E234" s="214" t="s">
        <v>0</v>
      </c>
      <c r="F234" s="215" t="s">
        <v>436</v>
      </c>
      <c r="G234" s="213"/>
      <c r="H234" s="216">
        <v>47.024000000000001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147</v>
      </c>
      <c r="AU234" s="222" t="s">
        <v>81</v>
      </c>
      <c r="AV234" s="14" t="s">
        <v>81</v>
      </c>
      <c r="AW234" s="14" t="s">
        <v>29</v>
      </c>
      <c r="AX234" s="14" t="s">
        <v>71</v>
      </c>
      <c r="AY234" s="222" t="s">
        <v>132</v>
      </c>
    </row>
    <row r="235" spans="1:65" s="13" customFormat="1" ht="11.25">
      <c r="B235" s="201"/>
      <c r="C235" s="202"/>
      <c r="D235" s="203" t="s">
        <v>147</v>
      </c>
      <c r="E235" s="204" t="s">
        <v>0</v>
      </c>
      <c r="F235" s="205" t="s">
        <v>149</v>
      </c>
      <c r="G235" s="202"/>
      <c r="H235" s="204" t="s">
        <v>0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147</v>
      </c>
      <c r="AU235" s="211" t="s">
        <v>81</v>
      </c>
      <c r="AV235" s="13" t="s">
        <v>79</v>
      </c>
      <c r="AW235" s="13" t="s">
        <v>29</v>
      </c>
      <c r="AX235" s="13" t="s">
        <v>71</v>
      </c>
      <c r="AY235" s="211" t="s">
        <v>132</v>
      </c>
    </row>
    <row r="236" spans="1:65" s="14" customFormat="1" ht="11.25">
      <c r="B236" s="212"/>
      <c r="C236" s="213"/>
      <c r="D236" s="203" t="s">
        <v>147</v>
      </c>
      <c r="E236" s="214" t="s">
        <v>0</v>
      </c>
      <c r="F236" s="215" t="s">
        <v>437</v>
      </c>
      <c r="G236" s="213"/>
      <c r="H236" s="216">
        <v>10.661999999999999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147</v>
      </c>
      <c r="AU236" s="222" t="s">
        <v>81</v>
      </c>
      <c r="AV236" s="14" t="s">
        <v>81</v>
      </c>
      <c r="AW236" s="14" t="s">
        <v>29</v>
      </c>
      <c r="AX236" s="14" t="s">
        <v>71</v>
      </c>
      <c r="AY236" s="222" t="s">
        <v>132</v>
      </c>
    </row>
    <row r="237" spans="1:65" s="13" customFormat="1" ht="11.25">
      <c r="B237" s="201"/>
      <c r="C237" s="202"/>
      <c r="D237" s="203" t="s">
        <v>147</v>
      </c>
      <c r="E237" s="204" t="s">
        <v>0</v>
      </c>
      <c r="F237" s="205" t="s">
        <v>151</v>
      </c>
      <c r="G237" s="202"/>
      <c r="H237" s="204" t="s">
        <v>0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147</v>
      </c>
      <c r="AU237" s="211" t="s">
        <v>81</v>
      </c>
      <c r="AV237" s="13" t="s">
        <v>79</v>
      </c>
      <c r="AW237" s="13" t="s">
        <v>29</v>
      </c>
      <c r="AX237" s="13" t="s">
        <v>71</v>
      </c>
      <c r="AY237" s="211" t="s">
        <v>132</v>
      </c>
    </row>
    <row r="238" spans="1:65" s="14" customFormat="1" ht="11.25">
      <c r="B238" s="212"/>
      <c r="C238" s="213"/>
      <c r="D238" s="203" t="s">
        <v>147</v>
      </c>
      <c r="E238" s="214" t="s">
        <v>0</v>
      </c>
      <c r="F238" s="215" t="s">
        <v>438</v>
      </c>
      <c r="G238" s="213"/>
      <c r="H238" s="216">
        <v>4.919999999999999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147</v>
      </c>
      <c r="AU238" s="222" t="s">
        <v>81</v>
      </c>
      <c r="AV238" s="14" t="s">
        <v>81</v>
      </c>
      <c r="AW238" s="14" t="s">
        <v>29</v>
      </c>
      <c r="AX238" s="14" t="s">
        <v>71</v>
      </c>
      <c r="AY238" s="222" t="s">
        <v>132</v>
      </c>
    </row>
    <row r="239" spans="1:65" s="13" customFormat="1" ht="11.25">
      <c r="B239" s="201"/>
      <c r="C239" s="202"/>
      <c r="D239" s="203" t="s">
        <v>147</v>
      </c>
      <c r="E239" s="204" t="s">
        <v>0</v>
      </c>
      <c r="F239" s="205" t="s">
        <v>439</v>
      </c>
      <c r="G239" s="202"/>
      <c r="H239" s="204" t="s">
        <v>0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147</v>
      </c>
      <c r="AU239" s="211" t="s">
        <v>81</v>
      </c>
      <c r="AV239" s="13" t="s">
        <v>79</v>
      </c>
      <c r="AW239" s="13" t="s">
        <v>29</v>
      </c>
      <c r="AX239" s="13" t="s">
        <v>71</v>
      </c>
      <c r="AY239" s="211" t="s">
        <v>132</v>
      </c>
    </row>
    <row r="240" spans="1:65" s="14" customFormat="1" ht="11.25">
      <c r="B240" s="212"/>
      <c r="C240" s="213"/>
      <c r="D240" s="203" t="s">
        <v>147</v>
      </c>
      <c r="E240" s="214" t="s">
        <v>0</v>
      </c>
      <c r="F240" s="215" t="s">
        <v>410</v>
      </c>
      <c r="G240" s="213"/>
      <c r="H240" s="216">
        <v>26.32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147</v>
      </c>
      <c r="AU240" s="222" t="s">
        <v>81</v>
      </c>
      <c r="AV240" s="14" t="s">
        <v>81</v>
      </c>
      <c r="AW240" s="14" t="s">
        <v>29</v>
      </c>
      <c r="AX240" s="14" t="s">
        <v>71</v>
      </c>
      <c r="AY240" s="222" t="s">
        <v>132</v>
      </c>
    </row>
    <row r="241" spans="1:65" s="15" customFormat="1" ht="11.25">
      <c r="B241" s="223"/>
      <c r="C241" s="224"/>
      <c r="D241" s="203" t="s">
        <v>147</v>
      </c>
      <c r="E241" s="225" t="s">
        <v>0</v>
      </c>
      <c r="F241" s="226" t="s">
        <v>155</v>
      </c>
      <c r="G241" s="224"/>
      <c r="H241" s="227">
        <v>88.926000000000002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147</v>
      </c>
      <c r="AU241" s="233" t="s">
        <v>81</v>
      </c>
      <c r="AV241" s="15" t="s">
        <v>139</v>
      </c>
      <c r="AW241" s="15" t="s">
        <v>29</v>
      </c>
      <c r="AX241" s="15" t="s">
        <v>79</v>
      </c>
      <c r="AY241" s="233" t="s">
        <v>132</v>
      </c>
    </row>
    <row r="242" spans="1:65" s="2" customFormat="1" ht="24.2" customHeight="1">
      <c r="A242" s="34"/>
      <c r="B242" s="35"/>
      <c r="C242" s="187" t="s">
        <v>393</v>
      </c>
      <c r="D242" s="187" t="s">
        <v>135</v>
      </c>
      <c r="E242" s="188" t="s">
        <v>441</v>
      </c>
      <c r="F242" s="189" t="s">
        <v>442</v>
      </c>
      <c r="G242" s="190" t="s">
        <v>145</v>
      </c>
      <c r="H242" s="191">
        <v>9.1</v>
      </c>
      <c r="I242" s="192"/>
      <c r="J242" s="193">
        <f>ROUND(I242*H242,2)</f>
        <v>0</v>
      </c>
      <c r="K242" s="194"/>
      <c r="L242" s="39"/>
      <c r="M242" s="195" t="s">
        <v>0</v>
      </c>
      <c r="N242" s="196" t="s">
        <v>36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196</v>
      </c>
      <c r="AT242" s="199" t="s">
        <v>135</v>
      </c>
      <c r="AU242" s="199" t="s">
        <v>81</v>
      </c>
      <c r="AY242" s="17" t="s">
        <v>132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79</v>
      </c>
      <c r="BK242" s="200">
        <f>ROUND(I242*H242,2)</f>
        <v>0</v>
      </c>
      <c r="BL242" s="17" t="s">
        <v>196</v>
      </c>
      <c r="BM242" s="199" t="s">
        <v>551</v>
      </c>
    </row>
    <row r="243" spans="1:65" s="13" customFormat="1" ht="11.25">
      <c r="B243" s="201"/>
      <c r="C243" s="202"/>
      <c r="D243" s="203" t="s">
        <v>147</v>
      </c>
      <c r="E243" s="204" t="s">
        <v>0</v>
      </c>
      <c r="F243" s="205" t="s">
        <v>433</v>
      </c>
      <c r="G243" s="202"/>
      <c r="H243" s="204" t="s">
        <v>0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147</v>
      </c>
      <c r="AU243" s="211" t="s">
        <v>81</v>
      </c>
      <c r="AV243" s="13" t="s">
        <v>79</v>
      </c>
      <c r="AW243" s="13" t="s">
        <v>29</v>
      </c>
      <c r="AX243" s="13" t="s">
        <v>71</v>
      </c>
      <c r="AY243" s="211" t="s">
        <v>132</v>
      </c>
    </row>
    <row r="244" spans="1:65" s="13" customFormat="1" ht="11.25">
      <c r="B244" s="201"/>
      <c r="C244" s="202"/>
      <c r="D244" s="203" t="s">
        <v>147</v>
      </c>
      <c r="E244" s="204" t="s">
        <v>0</v>
      </c>
      <c r="F244" s="205" t="s">
        <v>151</v>
      </c>
      <c r="G244" s="202"/>
      <c r="H244" s="204" t="s">
        <v>0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147</v>
      </c>
      <c r="AU244" s="211" t="s">
        <v>81</v>
      </c>
      <c r="AV244" s="13" t="s">
        <v>79</v>
      </c>
      <c r="AW244" s="13" t="s">
        <v>29</v>
      </c>
      <c r="AX244" s="13" t="s">
        <v>71</v>
      </c>
      <c r="AY244" s="211" t="s">
        <v>132</v>
      </c>
    </row>
    <row r="245" spans="1:65" s="14" customFormat="1" ht="11.25">
      <c r="B245" s="212"/>
      <c r="C245" s="213"/>
      <c r="D245" s="203" t="s">
        <v>147</v>
      </c>
      <c r="E245" s="214" t="s">
        <v>0</v>
      </c>
      <c r="F245" s="215" t="s">
        <v>444</v>
      </c>
      <c r="G245" s="213"/>
      <c r="H245" s="216">
        <v>4.92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147</v>
      </c>
      <c r="AU245" s="222" t="s">
        <v>81</v>
      </c>
      <c r="AV245" s="14" t="s">
        <v>81</v>
      </c>
      <c r="AW245" s="14" t="s">
        <v>29</v>
      </c>
      <c r="AX245" s="14" t="s">
        <v>71</v>
      </c>
      <c r="AY245" s="222" t="s">
        <v>132</v>
      </c>
    </row>
    <row r="246" spans="1:65" s="13" customFormat="1" ht="11.25">
      <c r="B246" s="201"/>
      <c r="C246" s="202"/>
      <c r="D246" s="203" t="s">
        <v>147</v>
      </c>
      <c r="E246" s="204" t="s">
        <v>0</v>
      </c>
      <c r="F246" s="205" t="s">
        <v>439</v>
      </c>
      <c r="G246" s="202"/>
      <c r="H246" s="204" t="s">
        <v>0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147</v>
      </c>
      <c r="AU246" s="211" t="s">
        <v>81</v>
      </c>
      <c r="AV246" s="13" t="s">
        <v>79</v>
      </c>
      <c r="AW246" s="13" t="s">
        <v>29</v>
      </c>
      <c r="AX246" s="13" t="s">
        <v>71</v>
      </c>
      <c r="AY246" s="211" t="s">
        <v>132</v>
      </c>
    </row>
    <row r="247" spans="1:65" s="14" customFormat="1" ht="11.25">
      <c r="B247" s="212"/>
      <c r="C247" s="213"/>
      <c r="D247" s="203" t="s">
        <v>147</v>
      </c>
      <c r="E247" s="214" t="s">
        <v>0</v>
      </c>
      <c r="F247" s="215" t="s">
        <v>152</v>
      </c>
      <c r="G247" s="213"/>
      <c r="H247" s="216">
        <v>4.18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147</v>
      </c>
      <c r="AU247" s="222" t="s">
        <v>81</v>
      </c>
      <c r="AV247" s="14" t="s">
        <v>81</v>
      </c>
      <c r="AW247" s="14" t="s">
        <v>29</v>
      </c>
      <c r="AX247" s="14" t="s">
        <v>71</v>
      </c>
      <c r="AY247" s="222" t="s">
        <v>132</v>
      </c>
    </row>
    <row r="248" spans="1:65" s="15" customFormat="1" ht="11.25">
      <c r="B248" s="223"/>
      <c r="C248" s="224"/>
      <c r="D248" s="203" t="s">
        <v>147</v>
      </c>
      <c r="E248" s="225" t="s">
        <v>0</v>
      </c>
      <c r="F248" s="226" t="s">
        <v>155</v>
      </c>
      <c r="G248" s="224"/>
      <c r="H248" s="227">
        <v>9.1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147</v>
      </c>
      <c r="AU248" s="233" t="s">
        <v>81</v>
      </c>
      <c r="AV248" s="15" t="s">
        <v>139</v>
      </c>
      <c r="AW248" s="15" t="s">
        <v>29</v>
      </c>
      <c r="AX248" s="15" t="s">
        <v>79</v>
      </c>
      <c r="AY248" s="233" t="s">
        <v>132</v>
      </c>
    </row>
    <row r="249" spans="1:65" s="12" customFormat="1" ht="22.9" customHeight="1">
      <c r="B249" s="171"/>
      <c r="C249" s="172"/>
      <c r="D249" s="173" t="s">
        <v>70</v>
      </c>
      <c r="E249" s="185" t="s">
        <v>445</v>
      </c>
      <c r="F249" s="185" t="s">
        <v>446</v>
      </c>
      <c r="G249" s="172"/>
      <c r="H249" s="172"/>
      <c r="I249" s="175"/>
      <c r="J249" s="186">
        <f>BK249</f>
        <v>0</v>
      </c>
      <c r="K249" s="172"/>
      <c r="L249" s="177"/>
      <c r="M249" s="178"/>
      <c r="N249" s="179"/>
      <c r="O249" s="179"/>
      <c r="P249" s="180">
        <f>P250</f>
        <v>0</v>
      </c>
      <c r="Q249" s="179"/>
      <c r="R249" s="180">
        <f>R250</f>
        <v>0</v>
      </c>
      <c r="S249" s="179"/>
      <c r="T249" s="181">
        <f>T250</f>
        <v>0</v>
      </c>
      <c r="AR249" s="182" t="s">
        <v>81</v>
      </c>
      <c r="AT249" s="183" t="s">
        <v>70</v>
      </c>
      <c r="AU249" s="183" t="s">
        <v>79</v>
      </c>
      <c r="AY249" s="182" t="s">
        <v>132</v>
      </c>
      <c r="BK249" s="184">
        <f>BK250</f>
        <v>0</v>
      </c>
    </row>
    <row r="250" spans="1:65" s="2" customFormat="1" ht="21.75" customHeight="1">
      <c r="A250" s="34"/>
      <c r="B250" s="35"/>
      <c r="C250" s="187" t="s">
        <v>397</v>
      </c>
      <c r="D250" s="187" t="s">
        <v>135</v>
      </c>
      <c r="E250" s="188" t="s">
        <v>448</v>
      </c>
      <c r="F250" s="189" t="s">
        <v>449</v>
      </c>
      <c r="G250" s="190" t="s">
        <v>450</v>
      </c>
      <c r="H250" s="191">
        <v>1</v>
      </c>
      <c r="I250" s="192"/>
      <c r="J250" s="193">
        <f>ROUND(I250*H250,2)</f>
        <v>0</v>
      </c>
      <c r="K250" s="194"/>
      <c r="L250" s="39"/>
      <c r="M250" s="245" t="s">
        <v>0</v>
      </c>
      <c r="N250" s="246" t="s">
        <v>36</v>
      </c>
      <c r="O250" s="247"/>
      <c r="P250" s="248">
        <f>O250*H250</f>
        <v>0</v>
      </c>
      <c r="Q250" s="248">
        <v>0</v>
      </c>
      <c r="R250" s="248">
        <f>Q250*H250</f>
        <v>0</v>
      </c>
      <c r="S250" s="248">
        <v>0</v>
      </c>
      <c r="T250" s="24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196</v>
      </c>
      <c r="AT250" s="199" t="s">
        <v>135</v>
      </c>
      <c r="AU250" s="199" t="s">
        <v>81</v>
      </c>
      <c r="AY250" s="17" t="s">
        <v>132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79</v>
      </c>
      <c r="BK250" s="200">
        <f>ROUND(I250*H250,2)</f>
        <v>0</v>
      </c>
      <c r="BL250" s="17" t="s">
        <v>196</v>
      </c>
      <c r="BM250" s="199" t="s">
        <v>552</v>
      </c>
    </row>
    <row r="251" spans="1:65" s="2" customFormat="1" ht="6.95" customHeight="1">
      <c r="A251" s="34"/>
      <c r="B251" s="54"/>
      <c r="C251" s="55"/>
      <c r="D251" s="55"/>
      <c r="E251" s="55"/>
      <c r="F251" s="55"/>
      <c r="G251" s="55"/>
      <c r="H251" s="55"/>
      <c r="I251" s="55"/>
      <c r="J251" s="55"/>
      <c r="K251" s="55"/>
      <c r="L251" s="39"/>
      <c r="M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</sheetData>
  <sheetProtection algorithmName="SHA-512" hashValue="7f/j2x72VyEH0OBNAEusLPQ2Fo5Rg9SMPfcpJCcB8Hk/exZLIOrOsSjXKmzY+c0zJ+v2vKYaGRGDGqsrl7ZQVw==" saltValue="seQhFW0nF14Fg5haXJz+u9ZlShQ6kEQjwLcEjyRUOrHofDead8KYU66AvC6m8ot9pNnX3oaWwb1ZVmazpjW4Kg==" spinCount="100000" sheet="1" objects="1" scenarios="1" formatColumns="0" formatRows="0" autoFilter="0"/>
  <autoFilter ref="C127:K25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97</v>
      </c>
      <c r="L4" s="20"/>
      <c r="M4" s="111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553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0</v>
      </c>
      <c r="G11" s="34"/>
      <c r="H11" s="34"/>
      <c r="I11" s="112" t="s">
        <v>18</v>
      </c>
      <c r="J11" s="113" t="s">
        <v>0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45335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24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25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24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27</v>
      </c>
      <c r="E20" s="34"/>
      <c r="F20" s="34"/>
      <c r="G20" s="34"/>
      <c r="H20" s="34"/>
      <c r="I20" s="112" t="s">
        <v>23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24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28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24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0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31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33</v>
      </c>
      <c r="G32" s="34"/>
      <c r="H32" s="34"/>
      <c r="I32" s="121" t="s">
        <v>32</v>
      </c>
      <c r="J32" s="121" t="s">
        <v>34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35</v>
      </c>
      <c r="E33" s="112" t="s">
        <v>36</v>
      </c>
      <c r="F33" s="123">
        <f>ROUND((SUM(BE128:BE238)),  2)</f>
        <v>0</v>
      </c>
      <c r="G33" s="34"/>
      <c r="H33" s="34"/>
      <c r="I33" s="124">
        <v>0.21</v>
      </c>
      <c r="J33" s="123">
        <f>ROUND(((SUM(BE128:BE238))*I33),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37</v>
      </c>
      <c r="F34" s="123">
        <f>ROUND((SUM(BF128:BF238)),  2)</f>
        <v>0</v>
      </c>
      <c r="G34" s="34"/>
      <c r="H34" s="34"/>
      <c r="I34" s="124">
        <v>0.12</v>
      </c>
      <c r="J34" s="123">
        <f>ROUND(((SUM(BF128:BF238))*I34),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38</v>
      </c>
      <c r="F35" s="123">
        <f>ROUND((SUM(BG128:BG238)),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39</v>
      </c>
      <c r="F36" s="123">
        <f>ROUND((SUM(BH128:BH238)),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40</v>
      </c>
      <c r="F37" s="123">
        <f>ROUND((SUM(BI128:BI238)),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41</v>
      </c>
      <c r="E39" s="127"/>
      <c r="F39" s="127"/>
      <c r="G39" s="128" t="s">
        <v>42</v>
      </c>
      <c r="H39" s="129" t="s">
        <v>43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44</v>
      </c>
      <c r="E50" s="133"/>
      <c r="F50" s="133"/>
      <c r="G50" s="132" t="s">
        <v>45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46</v>
      </c>
      <c r="E61" s="135"/>
      <c r="F61" s="136" t="s">
        <v>47</v>
      </c>
      <c r="G61" s="134" t="s">
        <v>46</v>
      </c>
      <c r="H61" s="135"/>
      <c r="I61" s="135"/>
      <c r="J61" s="137" t="s">
        <v>47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48</v>
      </c>
      <c r="E65" s="138"/>
      <c r="F65" s="138"/>
      <c r="G65" s="132" t="s">
        <v>49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46</v>
      </c>
      <c r="E76" s="135"/>
      <c r="F76" s="136" t="s">
        <v>47</v>
      </c>
      <c r="G76" s="134" t="s">
        <v>46</v>
      </c>
      <c r="H76" s="135"/>
      <c r="I76" s="135"/>
      <c r="J76" s="137" t="s">
        <v>47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50" t="str">
        <f>E9</f>
        <v>05 - Oprava bytu č. 510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45335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27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28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hidden="1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J135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J148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J156</f>
        <v>0</v>
      </c>
      <c r="K101" s="154"/>
      <c r="L101" s="158"/>
    </row>
    <row r="102" spans="1:31" s="9" customFormat="1" ht="24.95" hidden="1" customHeight="1">
      <c r="B102" s="147"/>
      <c r="C102" s="148"/>
      <c r="D102" s="149" t="s">
        <v>110</v>
      </c>
      <c r="E102" s="150"/>
      <c r="F102" s="150"/>
      <c r="G102" s="150"/>
      <c r="H102" s="150"/>
      <c r="I102" s="150"/>
      <c r="J102" s="151">
        <f>J159</f>
        <v>0</v>
      </c>
      <c r="K102" s="148"/>
      <c r="L102" s="152"/>
    </row>
    <row r="103" spans="1:31" s="10" customFormat="1" ht="19.899999999999999" hidden="1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J160</f>
        <v>0</v>
      </c>
      <c r="K103" s="154"/>
      <c r="L103" s="158"/>
    </row>
    <row r="104" spans="1:31" s="10" customFormat="1" ht="19.899999999999999" hidden="1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J175</f>
        <v>0</v>
      </c>
      <c r="K104" s="154"/>
      <c r="L104" s="158"/>
    </row>
    <row r="105" spans="1:31" s="10" customFormat="1" ht="19.899999999999999" hidden="1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J181</f>
        <v>0</v>
      </c>
      <c r="K105" s="154"/>
      <c r="L105" s="158"/>
    </row>
    <row r="106" spans="1:31" s="10" customFormat="1" ht="19.899999999999999" hidden="1" customHeight="1">
      <c r="B106" s="153"/>
      <c r="C106" s="154"/>
      <c r="D106" s="155" t="s">
        <v>114</v>
      </c>
      <c r="E106" s="156"/>
      <c r="F106" s="156"/>
      <c r="G106" s="156"/>
      <c r="H106" s="156"/>
      <c r="I106" s="156"/>
      <c r="J106" s="157">
        <f>J187</f>
        <v>0</v>
      </c>
      <c r="K106" s="154"/>
      <c r="L106" s="158"/>
    </row>
    <row r="107" spans="1:31" s="10" customFormat="1" ht="19.899999999999999" hidden="1" customHeight="1">
      <c r="B107" s="153"/>
      <c r="C107" s="154"/>
      <c r="D107" s="155" t="s">
        <v>115</v>
      </c>
      <c r="E107" s="156"/>
      <c r="F107" s="156"/>
      <c r="G107" s="156"/>
      <c r="H107" s="156"/>
      <c r="I107" s="156"/>
      <c r="J107" s="157">
        <f>J203</f>
        <v>0</v>
      </c>
      <c r="K107" s="154"/>
      <c r="L107" s="158"/>
    </row>
    <row r="108" spans="1:31" s="10" customFormat="1" ht="19.899999999999999" hidden="1" customHeight="1">
      <c r="B108" s="153"/>
      <c r="C108" s="154"/>
      <c r="D108" s="155" t="s">
        <v>116</v>
      </c>
      <c r="E108" s="156"/>
      <c r="F108" s="156"/>
      <c r="G108" s="156"/>
      <c r="H108" s="156"/>
      <c r="I108" s="156"/>
      <c r="J108" s="157">
        <f>J237</f>
        <v>0</v>
      </c>
      <c r="K108" s="154"/>
      <c r="L108" s="158"/>
    </row>
    <row r="109" spans="1:31" s="2" customFormat="1" ht="21.75" hidden="1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hidden="1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ht="11.25" hidden="1"/>
    <row r="112" spans="1:31" ht="11.25" hidden="1"/>
    <row r="113" spans="1:63" ht="11.25" hidden="1"/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8" t="str">
        <f>E7</f>
        <v>Šlejnická 5, Praha 6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0" t="str">
        <f>E9</f>
        <v>05 - Oprava bytu č. 510</v>
      </c>
      <c r="F120" s="300"/>
      <c r="G120" s="300"/>
      <c r="H120" s="30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19</v>
      </c>
      <c r="D122" s="36"/>
      <c r="E122" s="36"/>
      <c r="F122" s="27" t="str">
        <f>F12</f>
        <v xml:space="preserve"> </v>
      </c>
      <c r="G122" s="36"/>
      <c r="H122" s="36"/>
      <c r="I122" s="29" t="s">
        <v>21</v>
      </c>
      <c r="J122" s="66">
        <f>IF(J12="","",J12)</f>
        <v>45335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22</v>
      </c>
      <c r="D124" s="36"/>
      <c r="E124" s="36"/>
      <c r="F124" s="27" t="str">
        <f>E15</f>
        <v xml:space="preserve"> </v>
      </c>
      <c r="G124" s="36"/>
      <c r="H124" s="36"/>
      <c r="I124" s="29" t="s">
        <v>27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25</v>
      </c>
      <c r="D125" s="36"/>
      <c r="E125" s="36"/>
      <c r="F125" s="27" t="str">
        <f>IF(E18="","",E18)</f>
        <v>Vyplň údaj</v>
      </c>
      <c r="G125" s="36"/>
      <c r="H125" s="36"/>
      <c r="I125" s="29" t="s">
        <v>28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118</v>
      </c>
      <c r="D127" s="162" t="s">
        <v>56</v>
      </c>
      <c r="E127" s="162" t="s">
        <v>52</v>
      </c>
      <c r="F127" s="162" t="s">
        <v>53</v>
      </c>
      <c r="G127" s="162" t="s">
        <v>119</v>
      </c>
      <c r="H127" s="162" t="s">
        <v>120</v>
      </c>
      <c r="I127" s="162" t="s">
        <v>121</v>
      </c>
      <c r="J127" s="163" t="s">
        <v>102</v>
      </c>
      <c r="K127" s="164" t="s">
        <v>122</v>
      </c>
      <c r="L127" s="165"/>
      <c r="M127" s="75" t="s">
        <v>0</v>
      </c>
      <c r="N127" s="76" t="s">
        <v>35</v>
      </c>
      <c r="O127" s="76" t="s">
        <v>123</v>
      </c>
      <c r="P127" s="76" t="s">
        <v>124</v>
      </c>
      <c r="Q127" s="76" t="s">
        <v>125</v>
      </c>
      <c r="R127" s="76" t="s">
        <v>126</v>
      </c>
      <c r="S127" s="76" t="s">
        <v>127</v>
      </c>
      <c r="T127" s="77" t="s">
        <v>128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129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P129+P159</f>
        <v>0</v>
      </c>
      <c r="Q128" s="79"/>
      <c r="R128" s="168">
        <f>R129+R159</f>
        <v>0.32235096000000002</v>
      </c>
      <c r="S128" s="79"/>
      <c r="T128" s="169">
        <f>T129+T159</f>
        <v>9.6177060000000009E-2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70</v>
      </c>
      <c r="AU128" s="17" t="s">
        <v>104</v>
      </c>
      <c r="BK128" s="170">
        <f>BK129+BK159</f>
        <v>0</v>
      </c>
    </row>
    <row r="129" spans="1:65" s="12" customFormat="1" ht="25.9" customHeight="1">
      <c r="B129" s="171"/>
      <c r="C129" s="172"/>
      <c r="D129" s="173" t="s">
        <v>70</v>
      </c>
      <c r="E129" s="174" t="s">
        <v>130</v>
      </c>
      <c r="F129" s="174" t="s">
        <v>131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P130+P135+P148+P156</f>
        <v>0</v>
      </c>
      <c r="Q129" s="179"/>
      <c r="R129" s="180">
        <f>R130+R135+R148+R156</f>
        <v>7.5002799999999994E-2</v>
      </c>
      <c r="S129" s="179"/>
      <c r="T129" s="181">
        <f>T130+T135+T148+T156</f>
        <v>0</v>
      </c>
      <c r="AR129" s="182" t="s">
        <v>79</v>
      </c>
      <c r="AT129" s="183" t="s">
        <v>70</v>
      </c>
      <c r="AU129" s="183" t="s">
        <v>71</v>
      </c>
      <c r="AY129" s="182" t="s">
        <v>132</v>
      </c>
      <c r="BK129" s="184">
        <f>BK130+BK135+BK148+BK156</f>
        <v>0</v>
      </c>
    </row>
    <row r="130" spans="1:65" s="12" customFormat="1" ht="22.9" customHeight="1">
      <c r="B130" s="171"/>
      <c r="C130" s="172"/>
      <c r="D130" s="173" t="s">
        <v>70</v>
      </c>
      <c r="E130" s="185" t="s">
        <v>133</v>
      </c>
      <c r="F130" s="185" t="s">
        <v>134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SUM(P131:P134)</f>
        <v>0</v>
      </c>
      <c r="Q130" s="179"/>
      <c r="R130" s="180">
        <f>SUM(R131:R134)</f>
        <v>7.3899999999999993E-2</v>
      </c>
      <c r="S130" s="179"/>
      <c r="T130" s="181">
        <f>SUM(T131:T134)</f>
        <v>0</v>
      </c>
      <c r="AR130" s="182" t="s">
        <v>79</v>
      </c>
      <c r="AT130" s="183" t="s">
        <v>70</v>
      </c>
      <c r="AU130" s="183" t="s">
        <v>79</v>
      </c>
      <c r="AY130" s="182" t="s">
        <v>132</v>
      </c>
      <c r="BK130" s="184">
        <f>SUM(BK131:BK134)</f>
        <v>0</v>
      </c>
    </row>
    <row r="131" spans="1:65" s="2" customFormat="1" ht="24.2" customHeight="1">
      <c r="A131" s="34"/>
      <c r="B131" s="35"/>
      <c r="C131" s="187" t="s">
        <v>79</v>
      </c>
      <c r="D131" s="187" t="s">
        <v>135</v>
      </c>
      <c r="E131" s="188" t="s">
        <v>136</v>
      </c>
      <c r="F131" s="189" t="s">
        <v>137</v>
      </c>
      <c r="G131" s="190" t="s">
        <v>138</v>
      </c>
      <c r="H131" s="191">
        <v>10</v>
      </c>
      <c r="I131" s="192"/>
      <c r="J131" s="193">
        <f>ROUND(I131*H131,2)</f>
        <v>0</v>
      </c>
      <c r="K131" s="194"/>
      <c r="L131" s="39"/>
      <c r="M131" s="195" t="s">
        <v>0</v>
      </c>
      <c r="N131" s="196" t="s">
        <v>36</v>
      </c>
      <c r="O131" s="71"/>
      <c r="P131" s="197">
        <f>O131*H131</f>
        <v>0</v>
      </c>
      <c r="Q131" s="197">
        <v>3.3999999999999998E-3</v>
      </c>
      <c r="R131" s="197">
        <f>Q131*H131</f>
        <v>3.3999999999999996E-2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139</v>
      </c>
      <c r="AT131" s="199" t="s">
        <v>135</v>
      </c>
      <c r="AU131" s="199" t="s">
        <v>81</v>
      </c>
      <c r="AY131" s="17" t="s">
        <v>132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79</v>
      </c>
      <c r="BK131" s="200">
        <f>ROUND(I131*H131,2)</f>
        <v>0</v>
      </c>
      <c r="BL131" s="17" t="s">
        <v>139</v>
      </c>
      <c r="BM131" s="199" t="s">
        <v>554</v>
      </c>
    </row>
    <row r="132" spans="1:65" s="2" customFormat="1" ht="24.2" customHeight="1">
      <c r="A132" s="34"/>
      <c r="B132" s="35"/>
      <c r="C132" s="187" t="s">
        <v>81</v>
      </c>
      <c r="D132" s="187" t="s">
        <v>135</v>
      </c>
      <c r="E132" s="188" t="s">
        <v>555</v>
      </c>
      <c r="F132" s="189" t="s">
        <v>556</v>
      </c>
      <c r="G132" s="190" t="s">
        <v>145</v>
      </c>
      <c r="H132" s="191">
        <v>1</v>
      </c>
      <c r="I132" s="192"/>
      <c r="J132" s="193">
        <f>ROUND(I132*H132,2)</f>
        <v>0</v>
      </c>
      <c r="K132" s="194"/>
      <c r="L132" s="39"/>
      <c r="M132" s="195" t="s">
        <v>0</v>
      </c>
      <c r="N132" s="196" t="s">
        <v>36</v>
      </c>
      <c r="O132" s="71"/>
      <c r="P132" s="197">
        <f>O132*H132</f>
        <v>0</v>
      </c>
      <c r="Q132" s="197">
        <v>3.9899999999999998E-2</v>
      </c>
      <c r="R132" s="197">
        <f>Q132*H132</f>
        <v>3.9899999999999998E-2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139</v>
      </c>
      <c r="AT132" s="199" t="s">
        <v>135</v>
      </c>
      <c r="AU132" s="199" t="s">
        <v>81</v>
      </c>
      <c r="AY132" s="17" t="s">
        <v>132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79</v>
      </c>
      <c r="BK132" s="200">
        <f>ROUND(I132*H132,2)</f>
        <v>0</v>
      </c>
      <c r="BL132" s="17" t="s">
        <v>139</v>
      </c>
      <c r="BM132" s="199" t="s">
        <v>557</v>
      </c>
    </row>
    <row r="133" spans="1:65" s="13" customFormat="1" ht="11.25">
      <c r="B133" s="201"/>
      <c r="C133" s="202"/>
      <c r="D133" s="203" t="s">
        <v>147</v>
      </c>
      <c r="E133" s="204" t="s">
        <v>0</v>
      </c>
      <c r="F133" s="205" t="s">
        <v>558</v>
      </c>
      <c r="G133" s="202"/>
      <c r="H133" s="204" t="s">
        <v>0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147</v>
      </c>
      <c r="AU133" s="211" t="s">
        <v>81</v>
      </c>
      <c r="AV133" s="13" t="s">
        <v>79</v>
      </c>
      <c r="AW133" s="13" t="s">
        <v>29</v>
      </c>
      <c r="AX133" s="13" t="s">
        <v>71</v>
      </c>
      <c r="AY133" s="211" t="s">
        <v>132</v>
      </c>
    </row>
    <row r="134" spans="1:65" s="14" customFormat="1" ht="11.25">
      <c r="B134" s="212"/>
      <c r="C134" s="213"/>
      <c r="D134" s="203" t="s">
        <v>147</v>
      </c>
      <c r="E134" s="214" t="s">
        <v>0</v>
      </c>
      <c r="F134" s="215" t="s">
        <v>559</v>
      </c>
      <c r="G134" s="213"/>
      <c r="H134" s="216">
        <v>1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147</v>
      </c>
      <c r="AU134" s="222" t="s">
        <v>81</v>
      </c>
      <c r="AV134" s="14" t="s">
        <v>81</v>
      </c>
      <c r="AW134" s="14" t="s">
        <v>29</v>
      </c>
      <c r="AX134" s="14" t="s">
        <v>79</v>
      </c>
      <c r="AY134" s="222" t="s">
        <v>132</v>
      </c>
    </row>
    <row r="135" spans="1:65" s="12" customFormat="1" ht="22.9" customHeight="1">
      <c r="B135" s="171"/>
      <c r="C135" s="172"/>
      <c r="D135" s="173" t="s">
        <v>70</v>
      </c>
      <c r="E135" s="185" t="s">
        <v>141</v>
      </c>
      <c r="F135" s="185" t="s">
        <v>142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SUM(P136:P147)</f>
        <v>0</v>
      </c>
      <c r="Q135" s="179"/>
      <c r="R135" s="180">
        <f>SUM(R136:R147)</f>
        <v>1.1027999999999999E-3</v>
      </c>
      <c r="S135" s="179"/>
      <c r="T135" s="181">
        <f>SUM(T136:T147)</f>
        <v>0</v>
      </c>
      <c r="AR135" s="182" t="s">
        <v>79</v>
      </c>
      <c r="AT135" s="183" t="s">
        <v>70</v>
      </c>
      <c r="AU135" s="183" t="s">
        <v>79</v>
      </c>
      <c r="AY135" s="182" t="s">
        <v>132</v>
      </c>
      <c r="BK135" s="184">
        <f>SUM(BK136:BK147)</f>
        <v>0</v>
      </c>
    </row>
    <row r="136" spans="1:65" s="2" customFormat="1" ht="24.2" customHeight="1">
      <c r="A136" s="34"/>
      <c r="B136" s="35"/>
      <c r="C136" s="187" t="s">
        <v>158</v>
      </c>
      <c r="D136" s="187" t="s">
        <v>135</v>
      </c>
      <c r="E136" s="188" t="s">
        <v>143</v>
      </c>
      <c r="F136" s="189" t="s">
        <v>144</v>
      </c>
      <c r="G136" s="190" t="s">
        <v>145</v>
      </c>
      <c r="H136" s="191">
        <v>26.32</v>
      </c>
      <c r="I136" s="192"/>
      <c r="J136" s="193">
        <f>ROUND(I136*H136,2)</f>
        <v>0</v>
      </c>
      <c r="K136" s="194"/>
      <c r="L136" s="39"/>
      <c r="M136" s="195" t="s">
        <v>0</v>
      </c>
      <c r="N136" s="196" t="s">
        <v>36</v>
      </c>
      <c r="O136" s="71"/>
      <c r="P136" s="197">
        <f>O136*H136</f>
        <v>0</v>
      </c>
      <c r="Q136" s="197">
        <v>4.0000000000000003E-5</v>
      </c>
      <c r="R136" s="197">
        <f>Q136*H136</f>
        <v>1.0528E-3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139</v>
      </c>
      <c r="AT136" s="199" t="s">
        <v>135</v>
      </c>
      <c r="AU136" s="199" t="s">
        <v>81</v>
      </c>
      <c r="AY136" s="17" t="s">
        <v>132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79</v>
      </c>
      <c r="BK136" s="200">
        <f>ROUND(I136*H136,2)</f>
        <v>0</v>
      </c>
      <c r="BL136" s="17" t="s">
        <v>139</v>
      </c>
      <c r="BM136" s="199" t="s">
        <v>560</v>
      </c>
    </row>
    <row r="137" spans="1:65" s="13" customFormat="1" ht="22.5">
      <c r="B137" s="201"/>
      <c r="C137" s="202"/>
      <c r="D137" s="203" t="s">
        <v>147</v>
      </c>
      <c r="E137" s="204" t="s">
        <v>0</v>
      </c>
      <c r="F137" s="205" t="s">
        <v>148</v>
      </c>
      <c r="G137" s="202"/>
      <c r="H137" s="204" t="s">
        <v>0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147</v>
      </c>
      <c r="AU137" s="211" t="s">
        <v>81</v>
      </c>
      <c r="AV137" s="13" t="s">
        <v>79</v>
      </c>
      <c r="AW137" s="13" t="s">
        <v>29</v>
      </c>
      <c r="AX137" s="13" t="s">
        <v>71</v>
      </c>
      <c r="AY137" s="211" t="s">
        <v>132</v>
      </c>
    </row>
    <row r="138" spans="1:65" s="13" customFormat="1" ht="11.25">
      <c r="B138" s="201"/>
      <c r="C138" s="202"/>
      <c r="D138" s="203" t="s">
        <v>147</v>
      </c>
      <c r="E138" s="204" t="s">
        <v>0</v>
      </c>
      <c r="F138" s="205" t="s">
        <v>149</v>
      </c>
      <c r="G138" s="202"/>
      <c r="H138" s="204" t="s">
        <v>0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147</v>
      </c>
      <c r="AU138" s="211" t="s">
        <v>81</v>
      </c>
      <c r="AV138" s="13" t="s">
        <v>79</v>
      </c>
      <c r="AW138" s="13" t="s">
        <v>29</v>
      </c>
      <c r="AX138" s="13" t="s">
        <v>71</v>
      </c>
      <c r="AY138" s="211" t="s">
        <v>132</v>
      </c>
    </row>
    <row r="139" spans="1:65" s="14" customFormat="1" ht="11.25">
      <c r="B139" s="212"/>
      <c r="C139" s="213"/>
      <c r="D139" s="203" t="s">
        <v>147</v>
      </c>
      <c r="E139" s="214" t="s">
        <v>0</v>
      </c>
      <c r="F139" s="215" t="s">
        <v>150</v>
      </c>
      <c r="G139" s="213"/>
      <c r="H139" s="216">
        <v>1.9799999999999998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147</v>
      </c>
      <c r="AU139" s="222" t="s">
        <v>81</v>
      </c>
      <c r="AV139" s="14" t="s">
        <v>81</v>
      </c>
      <c r="AW139" s="14" t="s">
        <v>29</v>
      </c>
      <c r="AX139" s="14" t="s">
        <v>71</v>
      </c>
      <c r="AY139" s="222" t="s">
        <v>132</v>
      </c>
    </row>
    <row r="140" spans="1:65" s="13" customFormat="1" ht="11.25">
      <c r="B140" s="201"/>
      <c r="C140" s="202"/>
      <c r="D140" s="203" t="s">
        <v>147</v>
      </c>
      <c r="E140" s="204" t="s">
        <v>0</v>
      </c>
      <c r="F140" s="205" t="s">
        <v>151</v>
      </c>
      <c r="G140" s="202"/>
      <c r="H140" s="204" t="s">
        <v>0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147</v>
      </c>
      <c r="AU140" s="211" t="s">
        <v>81</v>
      </c>
      <c r="AV140" s="13" t="s">
        <v>79</v>
      </c>
      <c r="AW140" s="13" t="s">
        <v>29</v>
      </c>
      <c r="AX140" s="13" t="s">
        <v>71</v>
      </c>
      <c r="AY140" s="211" t="s">
        <v>132</v>
      </c>
    </row>
    <row r="141" spans="1:65" s="14" customFormat="1" ht="11.25">
      <c r="B141" s="212"/>
      <c r="C141" s="213"/>
      <c r="D141" s="203" t="s">
        <v>147</v>
      </c>
      <c r="E141" s="214" t="s">
        <v>0</v>
      </c>
      <c r="F141" s="215" t="s">
        <v>152</v>
      </c>
      <c r="G141" s="213"/>
      <c r="H141" s="216">
        <v>4.18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147</v>
      </c>
      <c r="AU141" s="222" t="s">
        <v>81</v>
      </c>
      <c r="AV141" s="14" t="s">
        <v>81</v>
      </c>
      <c r="AW141" s="14" t="s">
        <v>29</v>
      </c>
      <c r="AX141" s="14" t="s">
        <v>71</v>
      </c>
      <c r="AY141" s="222" t="s">
        <v>132</v>
      </c>
    </row>
    <row r="142" spans="1:65" s="13" customFormat="1" ht="11.25">
      <c r="B142" s="201"/>
      <c r="C142" s="202"/>
      <c r="D142" s="203" t="s">
        <v>147</v>
      </c>
      <c r="E142" s="204" t="s">
        <v>0</v>
      </c>
      <c r="F142" s="205" t="s">
        <v>153</v>
      </c>
      <c r="G142" s="202"/>
      <c r="H142" s="204" t="s">
        <v>0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147</v>
      </c>
      <c r="AU142" s="211" t="s">
        <v>81</v>
      </c>
      <c r="AV142" s="13" t="s">
        <v>79</v>
      </c>
      <c r="AW142" s="13" t="s">
        <v>29</v>
      </c>
      <c r="AX142" s="13" t="s">
        <v>71</v>
      </c>
      <c r="AY142" s="211" t="s">
        <v>132</v>
      </c>
    </row>
    <row r="143" spans="1:65" s="14" customFormat="1" ht="11.25">
      <c r="B143" s="212"/>
      <c r="C143" s="213"/>
      <c r="D143" s="203" t="s">
        <v>147</v>
      </c>
      <c r="E143" s="214" t="s">
        <v>0</v>
      </c>
      <c r="F143" s="215" t="s">
        <v>154</v>
      </c>
      <c r="G143" s="213"/>
      <c r="H143" s="216">
        <v>20.16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147</v>
      </c>
      <c r="AU143" s="222" t="s">
        <v>81</v>
      </c>
      <c r="AV143" s="14" t="s">
        <v>81</v>
      </c>
      <c r="AW143" s="14" t="s">
        <v>29</v>
      </c>
      <c r="AX143" s="14" t="s">
        <v>71</v>
      </c>
      <c r="AY143" s="222" t="s">
        <v>132</v>
      </c>
    </row>
    <row r="144" spans="1:65" s="15" customFormat="1" ht="11.25">
      <c r="B144" s="223"/>
      <c r="C144" s="224"/>
      <c r="D144" s="203" t="s">
        <v>147</v>
      </c>
      <c r="E144" s="225" t="s">
        <v>0</v>
      </c>
      <c r="F144" s="226" t="s">
        <v>155</v>
      </c>
      <c r="G144" s="224"/>
      <c r="H144" s="227">
        <v>26.32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147</v>
      </c>
      <c r="AU144" s="233" t="s">
        <v>81</v>
      </c>
      <c r="AV144" s="15" t="s">
        <v>139</v>
      </c>
      <c r="AW144" s="15" t="s">
        <v>29</v>
      </c>
      <c r="AX144" s="15" t="s">
        <v>79</v>
      </c>
      <c r="AY144" s="233" t="s">
        <v>132</v>
      </c>
    </row>
    <row r="145" spans="1:65" s="2" customFormat="1" ht="16.5" customHeight="1">
      <c r="A145" s="34"/>
      <c r="B145" s="35"/>
      <c r="C145" s="187" t="s">
        <v>139</v>
      </c>
      <c r="D145" s="187" t="s">
        <v>135</v>
      </c>
      <c r="E145" s="188" t="s">
        <v>456</v>
      </c>
      <c r="F145" s="189" t="s">
        <v>457</v>
      </c>
      <c r="G145" s="190" t="s">
        <v>145</v>
      </c>
      <c r="H145" s="191">
        <v>5</v>
      </c>
      <c r="I145" s="192"/>
      <c r="J145" s="193">
        <f>ROUND(I145*H145,2)</f>
        <v>0</v>
      </c>
      <c r="K145" s="194"/>
      <c r="L145" s="39"/>
      <c r="M145" s="195" t="s">
        <v>0</v>
      </c>
      <c r="N145" s="196" t="s">
        <v>36</v>
      </c>
      <c r="O145" s="71"/>
      <c r="P145" s="197">
        <f>O145*H145</f>
        <v>0</v>
      </c>
      <c r="Q145" s="197">
        <v>1.0000000000000001E-5</v>
      </c>
      <c r="R145" s="197">
        <f>Q145*H145</f>
        <v>5.0000000000000002E-5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139</v>
      </c>
      <c r="AT145" s="199" t="s">
        <v>135</v>
      </c>
      <c r="AU145" s="199" t="s">
        <v>81</v>
      </c>
      <c r="AY145" s="17" t="s">
        <v>132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79</v>
      </c>
      <c r="BK145" s="200">
        <f>ROUND(I145*H145,2)</f>
        <v>0</v>
      </c>
      <c r="BL145" s="17" t="s">
        <v>139</v>
      </c>
      <c r="BM145" s="199" t="s">
        <v>561</v>
      </c>
    </row>
    <row r="146" spans="1:65" s="13" customFormat="1" ht="11.25">
      <c r="B146" s="201"/>
      <c r="C146" s="202"/>
      <c r="D146" s="203" t="s">
        <v>147</v>
      </c>
      <c r="E146" s="204" t="s">
        <v>0</v>
      </c>
      <c r="F146" s="205" t="s">
        <v>459</v>
      </c>
      <c r="G146" s="202"/>
      <c r="H146" s="204" t="s">
        <v>0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147</v>
      </c>
      <c r="AU146" s="211" t="s">
        <v>81</v>
      </c>
      <c r="AV146" s="13" t="s">
        <v>79</v>
      </c>
      <c r="AW146" s="13" t="s">
        <v>29</v>
      </c>
      <c r="AX146" s="13" t="s">
        <v>71</v>
      </c>
      <c r="AY146" s="211" t="s">
        <v>132</v>
      </c>
    </row>
    <row r="147" spans="1:65" s="14" customFormat="1" ht="11.25">
      <c r="B147" s="212"/>
      <c r="C147" s="213"/>
      <c r="D147" s="203" t="s">
        <v>147</v>
      </c>
      <c r="E147" s="214" t="s">
        <v>0</v>
      </c>
      <c r="F147" s="215" t="s">
        <v>460</v>
      </c>
      <c r="G147" s="213"/>
      <c r="H147" s="216">
        <v>5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147</v>
      </c>
      <c r="AU147" s="222" t="s">
        <v>81</v>
      </c>
      <c r="AV147" s="14" t="s">
        <v>81</v>
      </c>
      <c r="AW147" s="14" t="s">
        <v>29</v>
      </c>
      <c r="AX147" s="14" t="s">
        <v>79</v>
      </c>
      <c r="AY147" s="222" t="s">
        <v>132</v>
      </c>
    </row>
    <row r="148" spans="1:65" s="12" customFormat="1" ht="22.9" customHeight="1">
      <c r="B148" s="171"/>
      <c r="C148" s="172"/>
      <c r="D148" s="173" t="s">
        <v>70</v>
      </c>
      <c r="E148" s="185" t="s">
        <v>156</v>
      </c>
      <c r="F148" s="185" t="s">
        <v>157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SUM(P149:P155)</f>
        <v>0</v>
      </c>
      <c r="Q148" s="179"/>
      <c r="R148" s="180">
        <f>SUM(R149:R155)</f>
        <v>0</v>
      </c>
      <c r="S148" s="179"/>
      <c r="T148" s="181">
        <f>SUM(T149:T155)</f>
        <v>0</v>
      </c>
      <c r="AR148" s="182" t="s">
        <v>79</v>
      </c>
      <c r="AT148" s="183" t="s">
        <v>70</v>
      </c>
      <c r="AU148" s="183" t="s">
        <v>79</v>
      </c>
      <c r="AY148" s="182" t="s">
        <v>132</v>
      </c>
      <c r="BK148" s="184">
        <f>SUM(BK149:BK155)</f>
        <v>0</v>
      </c>
    </row>
    <row r="149" spans="1:65" s="2" customFormat="1" ht="24.2" customHeight="1">
      <c r="A149" s="34"/>
      <c r="B149" s="35"/>
      <c r="C149" s="187" t="s">
        <v>167</v>
      </c>
      <c r="D149" s="187" t="s">
        <v>135</v>
      </c>
      <c r="E149" s="188" t="s">
        <v>461</v>
      </c>
      <c r="F149" s="189" t="s">
        <v>462</v>
      </c>
      <c r="G149" s="190" t="s">
        <v>161</v>
      </c>
      <c r="H149" s="191">
        <v>9.6000000000000002E-2</v>
      </c>
      <c r="I149" s="192"/>
      <c r="J149" s="193">
        <f>ROUND(I149*H149,2)</f>
        <v>0</v>
      </c>
      <c r="K149" s="194"/>
      <c r="L149" s="39"/>
      <c r="M149" s="195" t="s">
        <v>0</v>
      </c>
      <c r="N149" s="196" t="s">
        <v>36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139</v>
      </c>
      <c r="AT149" s="199" t="s">
        <v>135</v>
      </c>
      <c r="AU149" s="199" t="s">
        <v>81</v>
      </c>
      <c r="AY149" s="17" t="s">
        <v>132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79</v>
      </c>
      <c r="BK149" s="200">
        <f>ROUND(I149*H149,2)</f>
        <v>0</v>
      </c>
      <c r="BL149" s="17" t="s">
        <v>139</v>
      </c>
      <c r="BM149" s="199" t="s">
        <v>562</v>
      </c>
    </row>
    <row r="150" spans="1:65" s="2" customFormat="1" ht="33" customHeight="1">
      <c r="A150" s="34"/>
      <c r="B150" s="35"/>
      <c r="C150" s="187" t="s">
        <v>133</v>
      </c>
      <c r="D150" s="187" t="s">
        <v>135</v>
      </c>
      <c r="E150" s="188" t="s">
        <v>163</v>
      </c>
      <c r="F150" s="189" t="s">
        <v>164</v>
      </c>
      <c r="G150" s="190" t="s">
        <v>161</v>
      </c>
      <c r="H150" s="191">
        <v>0.192</v>
      </c>
      <c r="I150" s="192"/>
      <c r="J150" s="193">
        <f>ROUND(I150*H150,2)</f>
        <v>0</v>
      </c>
      <c r="K150" s="194"/>
      <c r="L150" s="39"/>
      <c r="M150" s="195" t="s">
        <v>0</v>
      </c>
      <c r="N150" s="196" t="s">
        <v>36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139</v>
      </c>
      <c r="AT150" s="199" t="s">
        <v>135</v>
      </c>
      <c r="AU150" s="199" t="s">
        <v>81</v>
      </c>
      <c r="AY150" s="17" t="s">
        <v>132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79</v>
      </c>
      <c r="BK150" s="200">
        <f>ROUND(I150*H150,2)</f>
        <v>0</v>
      </c>
      <c r="BL150" s="17" t="s">
        <v>139</v>
      </c>
      <c r="BM150" s="199" t="s">
        <v>563</v>
      </c>
    </row>
    <row r="151" spans="1:65" s="14" customFormat="1" ht="11.25">
      <c r="B151" s="212"/>
      <c r="C151" s="213"/>
      <c r="D151" s="203" t="s">
        <v>147</v>
      </c>
      <c r="E151" s="213"/>
      <c r="F151" s="215" t="s">
        <v>564</v>
      </c>
      <c r="G151" s="213"/>
      <c r="H151" s="216">
        <v>0.192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147</v>
      </c>
      <c r="AU151" s="222" t="s">
        <v>81</v>
      </c>
      <c r="AV151" s="14" t="s">
        <v>81</v>
      </c>
      <c r="AW151" s="14" t="s">
        <v>3</v>
      </c>
      <c r="AX151" s="14" t="s">
        <v>79</v>
      </c>
      <c r="AY151" s="222" t="s">
        <v>132</v>
      </c>
    </row>
    <row r="152" spans="1:65" s="2" customFormat="1" ht="24.2" customHeight="1">
      <c r="A152" s="34"/>
      <c r="B152" s="35"/>
      <c r="C152" s="187" t="s">
        <v>175</v>
      </c>
      <c r="D152" s="187" t="s">
        <v>135</v>
      </c>
      <c r="E152" s="188" t="s">
        <v>168</v>
      </c>
      <c r="F152" s="189" t="s">
        <v>169</v>
      </c>
      <c r="G152" s="190" t="s">
        <v>161</v>
      </c>
      <c r="H152" s="191">
        <v>9.6000000000000002E-2</v>
      </c>
      <c r="I152" s="192"/>
      <c r="J152" s="193">
        <f>ROUND(I152*H152,2)</f>
        <v>0</v>
      </c>
      <c r="K152" s="194"/>
      <c r="L152" s="39"/>
      <c r="M152" s="195" t="s">
        <v>0</v>
      </c>
      <c r="N152" s="196" t="s">
        <v>36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139</v>
      </c>
      <c r="AT152" s="199" t="s">
        <v>135</v>
      </c>
      <c r="AU152" s="199" t="s">
        <v>81</v>
      </c>
      <c r="AY152" s="17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79</v>
      </c>
      <c r="BK152" s="200">
        <f>ROUND(I152*H152,2)</f>
        <v>0</v>
      </c>
      <c r="BL152" s="17" t="s">
        <v>139</v>
      </c>
      <c r="BM152" s="199" t="s">
        <v>565</v>
      </c>
    </row>
    <row r="153" spans="1:65" s="2" customFormat="1" ht="24.2" customHeight="1">
      <c r="A153" s="34"/>
      <c r="B153" s="35"/>
      <c r="C153" s="187" t="s">
        <v>181</v>
      </c>
      <c r="D153" s="187" t="s">
        <v>135</v>
      </c>
      <c r="E153" s="188" t="s">
        <v>171</v>
      </c>
      <c r="F153" s="189" t="s">
        <v>172</v>
      </c>
      <c r="G153" s="190" t="s">
        <v>161</v>
      </c>
      <c r="H153" s="191">
        <v>1.8240000000000001</v>
      </c>
      <c r="I153" s="192"/>
      <c r="J153" s="193">
        <f>ROUND(I153*H153,2)</f>
        <v>0</v>
      </c>
      <c r="K153" s="194"/>
      <c r="L153" s="39"/>
      <c r="M153" s="195" t="s">
        <v>0</v>
      </c>
      <c r="N153" s="196" t="s">
        <v>36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139</v>
      </c>
      <c r="AT153" s="199" t="s">
        <v>135</v>
      </c>
      <c r="AU153" s="199" t="s">
        <v>81</v>
      </c>
      <c r="AY153" s="17" t="s">
        <v>132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79</v>
      </c>
      <c r="BK153" s="200">
        <f>ROUND(I153*H153,2)</f>
        <v>0</v>
      </c>
      <c r="BL153" s="17" t="s">
        <v>139</v>
      </c>
      <c r="BM153" s="199" t="s">
        <v>566</v>
      </c>
    </row>
    <row r="154" spans="1:65" s="14" customFormat="1" ht="11.25">
      <c r="B154" s="212"/>
      <c r="C154" s="213"/>
      <c r="D154" s="203" t="s">
        <v>147</v>
      </c>
      <c r="E154" s="213"/>
      <c r="F154" s="215" t="s">
        <v>567</v>
      </c>
      <c r="G154" s="213"/>
      <c r="H154" s="216">
        <v>1.8240000000000001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147</v>
      </c>
      <c r="AU154" s="222" t="s">
        <v>81</v>
      </c>
      <c r="AV154" s="14" t="s">
        <v>81</v>
      </c>
      <c r="AW154" s="14" t="s">
        <v>3</v>
      </c>
      <c r="AX154" s="14" t="s">
        <v>79</v>
      </c>
      <c r="AY154" s="222" t="s">
        <v>132</v>
      </c>
    </row>
    <row r="155" spans="1:65" s="2" customFormat="1" ht="33" customHeight="1">
      <c r="A155" s="34"/>
      <c r="B155" s="35"/>
      <c r="C155" s="187" t="s">
        <v>141</v>
      </c>
      <c r="D155" s="187" t="s">
        <v>135</v>
      </c>
      <c r="E155" s="188" t="s">
        <v>176</v>
      </c>
      <c r="F155" s="189" t="s">
        <v>177</v>
      </c>
      <c r="G155" s="190" t="s">
        <v>161</v>
      </c>
      <c r="H155" s="191">
        <v>9.6000000000000002E-2</v>
      </c>
      <c r="I155" s="192"/>
      <c r="J155" s="193">
        <f>ROUND(I155*H155,2)</f>
        <v>0</v>
      </c>
      <c r="K155" s="194"/>
      <c r="L155" s="39"/>
      <c r="M155" s="195" t="s">
        <v>0</v>
      </c>
      <c r="N155" s="196" t="s">
        <v>36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139</v>
      </c>
      <c r="AT155" s="199" t="s">
        <v>135</v>
      </c>
      <c r="AU155" s="199" t="s">
        <v>81</v>
      </c>
      <c r="AY155" s="17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79</v>
      </c>
      <c r="BK155" s="200">
        <f>ROUND(I155*H155,2)</f>
        <v>0</v>
      </c>
      <c r="BL155" s="17" t="s">
        <v>139</v>
      </c>
      <c r="BM155" s="199" t="s">
        <v>568</v>
      </c>
    </row>
    <row r="156" spans="1:65" s="12" customFormat="1" ht="22.9" customHeight="1">
      <c r="B156" s="171"/>
      <c r="C156" s="172"/>
      <c r="D156" s="173" t="s">
        <v>70</v>
      </c>
      <c r="E156" s="185" t="s">
        <v>179</v>
      </c>
      <c r="F156" s="185" t="s">
        <v>180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SUM(P157:P158)</f>
        <v>0</v>
      </c>
      <c r="Q156" s="179"/>
      <c r="R156" s="180">
        <f>SUM(R157:R158)</f>
        <v>0</v>
      </c>
      <c r="S156" s="179"/>
      <c r="T156" s="181">
        <f>SUM(T157:T158)</f>
        <v>0</v>
      </c>
      <c r="AR156" s="182" t="s">
        <v>79</v>
      </c>
      <c r="AT156" s="183" t="s">
        <v>70</v>
      </c>
      <c r="AU156" s="183" t="s">
        <v>79</v>
      </c>
      <c r="AY156" s="182" t="s">
        <v>132</v>
      </c>
      <c r="BK156" s="184">
        <f>SUM(BK157:BK158)</f>
        <v>0</v>
      </c>
    </row>
    <row r="157" spans="1:65" s="2" customFormat="1" ht="21.75" customHeight="1">
      <c r="A157" s="34"/>
      <c r="B157" s="35"/>
      <c r="C157" s="187" t="s">
        <v>192</v>
      </c>
      <c r="D157" s="187" t="s">
        <v>135</v>
      </c>
      <c r="E157" s="188" t="s">
        <v>470</v>
      </c>
      <c r="F157" s="189" t="s">
        <v>471</v>
      </c>
      <c r="G157" s="190" t="s">
        <v>161</v>
      </c>
      <c r="H157" s="191">
        <v>7.4999999999999997E-2</v>
      </c>
      <c r="I157" s="192"/>
      <c r="J157" s="193">
        <f>ROUND(I157*H157,2)</f>
        <v>0</v>
      </c>
      <c r="K157" s="194"/>
      <c r="L157" s="39"/>
      <c r="M157" s="195" t="s">
        <v>0</v>
      </c>
      <c r="N157" s="196" t="s">
        <v>36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139</v>
      </c>
      <c r="AT157" s="199" t="s">
        <v>135</v>
      </c>
      <c r="AU157" s="199" t="s">
        <v>81</v>
      </c>
      <c r="AY157" s="17" t="s">
        <v>132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79</v>
      </c>
      <c r="BK157" s="200">
        <f>ROUND(I157*H157,2)</f>
        <v>0</v>
      </c>
      <c r="BL157" s="17" t="s">
        <v>139</v>
      </c>
      <c r="BM157" s="199" t="s">
        <v>569</v>
      </c>
    </row>
    <row r="158" spans="1:65" s="2" customFormat="1" ht="24.2" customHeight="1">
      <c r="A158" s="34"/>
      <c r="B158" s="35"/>
      <c r="C158" s="187" t="s">
        <v>198</v>
      </c>
      <c r="D158" s="187" t="s">
        <v>135</v>
      </c>
      <c r="E158" s="188" t="s">
        <v>185</v>
      </c>
      <c r="F158" s="189" t="s">
        <v>186</v>
      </c>
      <c r="G158" s="190" t="s">
        <v>161</v>
      </c>
      <c r="H158" s="191">
        <v>7.4999999999999997E-2</v>
      </c>
      <c r="I158" s="192"/>
      <c r="J158" s="193">
        <f>ROUND(I158*H158,2)</f>
        <v>0</v>
      </c>
      <c r="K158" s="194"/>
      <c r="L158" s="39"/>
      <c r="M158" s="195" t="s">
        <v>0</v>
      </c>
      <c r="N158" s="196" t="s">
        <v>36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139</v>
      </c>
      <c r="AT158" s="199" t="s">
        <v>135</v>
      </c>
      <c r="AU158" s="199" t="s">
        <v>81</v>
      </c>
      <c r="AY158" s="17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79</v>
      </c>
      <c r="BK158" s="200">
        <f>ROUND(I158*H158,2)</f>
        <v>0</v>
      </c>
      <c r="BL158" s="17" t="s">
        <v>139</v>
      </c>
      <c r="BM158" s="199" t="s">
        <v>570</v>
      </c>
    </row>
    <row r="159" spans="1:65" s="12" customFormat="1" ht="25.9" customHeight="1">
      <c r="B159" s="171"/>
      <c r="C159" s="172"/>
      <c r="D159" s="173" t="s">
        <v>70</v>
      </c>
      <c r="E159" s="174" t="s">
        <v>188</v>
      </c>
      <c r="F159" s="174" t="s">
        <v>189</v>
      </c>
      <c r="G159" s="172"/>
      <c r="H159" s="172"/>
      <c r="I159" s="175"/>
      <c r="J159" s="176">
        <f>BK159</f>
        <v>0</v>
      </c>
      <c r="K159" s="172"/>
      <c r="L159" s="177"/>
      <c r="M159" s="178"/>
      <c r="N159" s="179"/>
      <c r="O159" s="179"/>
      <c r="P159" s="180">
        <f>P160+P175+P181+P187+P203+P237</f>
        <v>0</v>
      </c>
      <c r="Q159" s="179"/>
      <c r="R159" s="180">
        <f>R160+R175+R181+R187+R203+R237</f>
        <v>0.24734816000000004</v>
      </c>
      <c r="S159" s="179"/>
      <c r="T159" s="181">
        <f>T160+T175+T181+T187+T203+T237</f>
        <v>9.6177060000000009E-2</v>
      </c>
      <c r="AR159" s="182" t="s">
        <v>81</v>
      </c>
      <c r="AT159" s="183" t="s">
        <v>70</v>
      </c>
      <c r="AU159" s="183" t="s">
        <v>71</v>
      </c>
      <c r="AY159" s="182" t="s">
        <v>132</v>
      </c>
      <c r="BK159" s="184">
        <f>BK160+BK175+BK181+BK187+BK203+BK237</f>
        <v>0</v>
      </c>
    </row>
    <row r="160" spans="1:65" s="12" customFormat="1" ht="22.9" customHeight="1">
      <c r="B160" s="171"/>
      <c r="C160" s="172"/>
      <c r="D160" s="173" t="s">
        <v>70</v>
      </c>
      <c r="E160" s="185" t="s">
        <v>190</v>
      </c>
      <c r="F160" s="185" t="s">
        <v>191</v>
      </c>
      <c r="G160" s="172"/>
      <c r="H160" s="172"/>
      <c r="I160" s="175"/>
      <c r="J160" s="186">
        <f>BK160</f>
        <v>0</v>
      </c>
      <c r="K160" s="172"/>
      <c r="L160" s="177"/>
      <c r="M160" s="178"/>
      <c r="N160" s="179"/>
      <c r="O160" s="179"/>
      <c r="P160" s="180">
        <f>SUM(P161:P174)</f>
        <v>0</v>
      </c>
      <c r="Q160" s="179"/>
      <c r="R160" s="180">
        <f>SUM(R161:R174)</f>
        <v>1.3260000000000001E-2</v>
      </c>
      <c r="S160" s="179"/>
      <c r="T160" s="181">
        <f>SUM(T161:T174)</f>
        <v>6.856000000000001E-2</v>
      </c>
      <c r="AR160" s="182" t="s">
        <v>81</v>
      </c>
      <c r="AT160" s="183" t="s">
        <v>70</v>
      </c>
      <c r="AU160" s="183" t="s">
        <v>79</v>
      </c>
      <c r="AY160" s="182" t="s">
        <v>132</v>
      </c>
      <c r="BK160" s="184">
        <f>SUM(BK161:BK174)</f>
        <v>0</v>
      </c>
    </row>
    <row r="161" spans="1:65" s="2" customFormat="1" ht="16.5" customHeight="1">
      <c r="A161" s="34"/>
      <c r="B161" s="35"/>
      <c r="C161" s="187" t="s">
        <v>7</v>
      </c>
      <c r="D161" s="187" t="s">
        <v>135</v>
      </c>
      <c r="E161" s="188" t="s">
        <v>571</v>
      </c>
      <c r="F161" s="189" t="s">
        <v>572</v>
      </c>
      <c r="G161" s="190" t="s">
        <v>195</v>
      </c>
      <c r="H161" s="191">
        <v>1</v>
      </c>
      <c r="I161" s="192"/>
      <c r="J161" s="193">
        <f t="shared" ref="J161:J166" si="0">ROUND(I161*H161,2)</f>
        <v>0</v>
      </c>
      <c r="K161" s="194"/>
      <c r="L161" s="39"/>
      <c r="M161" s="195" t="s">
        <v>0</v>
      </c>
      <c r="N161" s="196" t="s">
        <v>36</v>
      </c>
      <c r="O161" s="71"/>
      <c r="P161" s="197">
        <f t="shared" ref="P161:P166" si="1">O161*H161</f>
        <v>0</v>
      </c>
      <c r="Q161" s="197">
        <v>0</v>
      </c>
      <c r="R161" s="197">
        <f t="shared" ref="R161:R166" si="2">Q161*H161</f>
        <v>0</v>
      </c>
      <c r="S161" s="197">
        <v>6.7000000000000004E-2</v>
      </c>
      <c r="T161" s="198">
        <f t="shared" ref="T161:T166" si="3">S161*H161</f>
        <v>6.7000000000000004E-2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196</v>
      </c>
      <c r="AT161" s="199" t="s">
        <v>135</v>
      </c>
      <c r="AU161" s="199" t="s">
        <v>81</v>
      </c>
      <c r="AY161" s="17" t="s">
        <v>132</v>
      </c>
      <c r="BE161" s="200">
        <f t="shared" ref="BE161:BE166" si="4">IF(N161="základní",J161,0)</f>
        <v>0</v>
      </c>
      <c r="BF161" s="200">
        <f t="shared" ref="BF161:BF166" si="5">IF(N161="snížená",J161,0)</f>
        <v>0</v>
      </c>
      <c r="BG161" s="200">
        <f t="shared" ref="BG161:BG166" si="6">IF(N161="zákl. přenesená",J161,0)</f>
        <v>0</v>
      </c>
      <c r="BH161" s="200">
        <f t="shared" ref="BH161:BH166" si="7">IF(N161="sníž. přenesená",J161,0)</f>
        <v>0</v>
      </c>
      <c r="BI161" s="200">
        <f t="shared" ref="BI161:BI166" si="8">IF(N161="nulová",J161,0)</f>
        <v>0</v>
      </c>
      <c r="BJ161" s="17" t="s">
        <v>79</v>
      </c>
      <c r="BK161" s="200">
        <f t="shared" ref="BK161:BK166" si="9">ROUND(I161*H161,2)</f>
        <v>0</v>
      </c>
      <c r="BL161" s="17" t="s">
        <v>196</v>
      </c>
      <c r="BM161" s="199" t="s">
        <v>573</v>
      </c>
    </row>
    <row r="162" spans="1:65" s="2" customFormat="1" ht="16.5" customHeight="1">
      <c r="A162" s="34"/>
      <c r="B162" s="35"/>
      <c r="C162" s="187" t="s">
        <v>207</v>
      </c>
      <c r="D162" s="187" t="s">
        <v>135</v>
      </c>
      <c r="E162" s="188" t="s">
        <v>193</v>
      </c>
      <c r="F162" s="189" t="s">
        <v>194</v>
      </c>
      <c r="G162" s="190" t="s">
        <v>195</v>
      </c>
      <c r="H162" s="191">
        <v>1</v>
      </c>
      <c r="I162" s="192"/>
      <c r="J162" s="193">
        <f t="shared" si="0"/>
        <v>0</v>
      </c>
      <c r="K162" s="194"/>
      <c r="L162" s="39"/>
      <c r="M162" s="195" t="s">
        <v>0</v>
      </c>
      <c r="N162" s="196" t="s">
        <v>36</v>
      </c>
      <c r="O162" s="71"/>
      <c r="P162" s="197">
        <f t="shared" si="1"/>
        <v>0</v>
      </c>
      <c r="Q162" s="197">
        <v>2.1199999999999999E-3</v>
      </c>
      <c r="R162" s="197">
        <f t="shared" si="2"/>
        <v>2.1199999999999999E-3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196</v>
      </c>
      <c r="AT162" s="199" t="s">
        <v>135</v>
      </c>
      <c r="AU162" s="199" t="s">
        <v>81</v>
      </c>
      <c r="AY162" s="17" t="s">
        <v>132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79</v>
      </c>
      <c r="BK162" s="200">
        <f t="shared" si="9"/>
        <v>0</v>
      </c>
      <c r="BL162" s="17" t="s">
        <v>196</v>
      </c>
      <c r="BM162" s="199" t="s">
        <v>574</v>
      </c>
    </row>
    <row r="163" spans="1:65" s="2" customFormat="1" ht="16.5" customHeight="1">
      <c r="A163" s="34"/>
      <c r="B163" s="35"/>
      <c r="C163" s="234" t="s">
        <v>211</v>
      </c>
      <c r="D163" s="234" t="s">
        <v>199</v>
      </c>
      <c r="E163" s="235" t="s">
        <v>200</v>
      </c>
      <c r="F163" s="236" t="s">
        <v>201</v>
      </c>
      <c r="G163" s="237" t="s">
        <v>138</v>
      </c>
      <c r="H163" s="238">
        <v>1</v>
      </c>
      <c r="I163" s="239"/>
      <c r="J163" s="240">
        <f t="shared" si="0"/>
        <v>0</v>
      </c>
      <c r="K163" s="241"/>
      <c r="L163" s="242"/>
      <c r="M163" s="243" t="s">
        <v>0</v>
      </c>
      <c r="N163" s="244" t="s">
        <v>36</v>
      </c>
      <c r="O163" s="71"/>
      <c r="P163" s="197">
        <f t="shared" si="1"/>
        <v>0</v>
      </c>
      <c r="Q163" s="197">
        <v>8.0000000000000002E-3</v>
      </c>
      <c r="R163" s="197">
        <f t="shared" si="2"/>
        <v>8.0000000000000002E-3</v>
      </c>
      <c r="S163" s="197">
        <v>0</v>
      </c>
      <c r="T163" s="198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202</v>
      </c>
      <c r="AT163" s="199" t="s">
        <v>199</v>
      </c>
      <c r="AU163" s="199" t="s">
        <v>81</v>
      </c>
      <c r="AY163" s="17" t="s">
        <v>132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79</v>
      </c>
      <c r="BK163" s="200">
        <f t="shared" si="9"/>
        <v>0</v>
      </c>
      <c r="BL163" s="17" t="s">
        <v>196</v>
      </c>
      <c r="BM163" s="199" t="s">
        <v>575</v>
      </c>
    </row>
    <row r="164" spans="1:65" s="2" customFormat="1" ht="21.75" customHeight="1">
      <c r="A164" s="34"/>
      <c r="B164" s="35"/>
      <c r="C164" s="187" t="s">
        <v>216</v>
      </c>
      <c r="D164" s="187" t="s">
        <v>135</v>
      </c>
      <c r="E164" s="188" t="s">
        <v>204</v>
      </c>
      <c r="F164" s="189" t="s">
        <v>205</v>
      </c>
      <c r="G164" s="190" t="s">
        <v>195</v>
      </c>
      <c r="H164" s="191">
        <v>1</v>
      </c>
      <c r="I164" s="192"/>
      <c r="J164" s="193">
        <f t="shared" si="0"/>
        <v>0</v>
      </c>
      <c r="K164" s="194"/>
      <c r="L164" s="39"/>
      <c r="M164" s="195" t="s">
        <v>0</v>
      </c>
      <c r="N164" s="196" t="s">
        <v>36</v>
      </c>
      <c r="O164" s="71"/>
      <c r="P164" s="197">
        <f t="shared" si="1"/>
        <v>0</v>
      </c>
      <c r="Q164" s="197">
        <v>9.0000000000000006E-5</v>
      </c>
      <c r="R164" s="197">
        <f t="shared" si="2"/>
        <v>9.0000000000000006E-5</v>
      </c>
      <c r="S164" s="197">
        <v>0</v>
      </c>
      <c r="T164" s="198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196</v>
      </c>
      <c r="AT164" s="199" t="s">
        <v>135</v>
      </c>
      <c r="AU164" s="199" t="s">
        <v>81</v>
      </c>
      <c r="AY164" s="17" t="s">
        <v>132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79</v>
      </c>
      <c r="BK164" s="200">
        <f t="shared" si="9"/>
        <v>0</v>
      </c>
      <c r="BL164" s="17" t="s">
        <v>196</v>
      </c>
      <c r="BM164" s="199" t="s">
        <v>576</v>
      </c>
    </row>
    <row r="165" spans="1:65" s="2" customFormat="1" ht="16.5" customHeight="1">
      <c r="A165" s="34"/>
      <c r="B165" s="35"/>
      <c r="C165" s="234" t="s">
        <v>196</v>
      </c>
      <c r="D165" s="234" t="s">
        <v>199</v>
      </c>
      <c r="E165" s="235" t="s">
        <v>208</v>
      </c>
      <c r="F165" s="236" t="s">
        <v>209</v>
      </c>
      <c r="G165" s="237" t="s">
        <v>138</v>
      </c>
      <c r="H165" s="238">
        <v>1</v>
      </c>
      <c r="I165" s="239"/>
      <c r="J165" s="240">
        <f t="shared" si="0"/>
        <v>0</v>
      </c>
      <c r="K165" s="241"/>
      <c r="L165" s="242"/>
      <c r="M165" s="243" t="s">
        <v>0</v>
      </c>
      <c r="N165" s="244" t="s">
        <v>36</v>
      </c>
      <c r="O165" s="71"/>
      <c r="P165" s="197">
        <f t="shared" si="1"/>
        <v>0</v>
      </c>
      <c r="Q165" s="197">
        <v>1.4999999999999999E-4</v>
      </c>
      <c r="R165" s="197">
        <f t="shared" si="2"/>
        <v>1.4999999999999999E-4</v>
      </c>
      <c r="S165" s="197">
        <v>0</v>
      </c>
      <c r="T165" s="198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202</v>
      </c>
      <c r="AT165" s="199" t="s">
        <v>199</v>
      </c>
      <c r="AU165" s="199" t="s">
        <v>81</v>
      </c>
      <c r="AY165" s="17" t="s">
        <v>132</v>
      </c>
      <c r="BE165" s="200">
        <f t="shared" si="4"/>
        <v>0</v>
      </c>
      <c r="BF165" s="200">
        <f t="shared" si="5"/>
        <v>0</v>
      </c>
      <c r="BG165" s="200">
        <f t="shared" si="6"/>
        <v>0</v>
      </c>
      <c r="BH165" s="200">
        <f t="shared" si="7"/>
        <v>0</v>
      </c>
      <c r="BI165" s="200">
        <f t="shared" si="8"/>
        <v>0</v>
      </c>
      <c r="BJ165" s="17" t="s">
        <v>79</v>
      </c>
      <c r="BK165" s="200">
        <f t="shared" si="9"/>
        <v>0</v>
      </c>
      <c r="BL165" s="17" t="s">
        <v>196</v>
      </c>
      <c r="BM165" s="199" t="s">
        <v>577</v>
      </c>
    </row>
    <row r="166" spans="1:65" s="2" customFormat="1" ht="16.5" customHeight="1">
      <c r="A166" s="34"/>
      <c r="B166" s="35"/>
      <c r="C166" s="187" t="s">
        <v>225</v>
      </c>
      <c r="D166" s="187" t="s">
        <v>135</v>
      </c>
      <c r="E166" s="188" t="s">
        <v>212</v>
      </c>
      <c r="F166" s="189" t="s">
        <v>213</v>
      </c>
      <c r="G166" s="190" t="s">
        <v>195</v>
      </c>
      <c r="H166" s="191">
        <v>1</v>
      </c>
      <c r="I166" s="192"/>
      <c r="J166" s="193">
        <f t="shared" si="0"/>
        <v>0</v>
      </c>
      <c r="K166" s="194"/>
      <c r="L166" s="39"/>
      <c r="M166" s="195" t="s">
        <v>0</v>
      </c>
      <c r="N166" s="196" t="s">
        <v>36</v>
      </c>
      <c r="O166" s="71"/>
      <c r="P166" s="197">
        <f t="shared" si="1"/>
        <v>0</v>
      </c>
      <c r="Q166" s="197">
        <v>0</v>
      </c>
      <c r="R166" s="197">
        <f t="shared" si="2"/>
        <v>0</v>
      </c>
      <c r="S166" s="197">
        <v>1.56E-3</v>
      </c>
      <c r="T166" s="198">
        <f t="shared" si="3"/>
        <v>1.56E-3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196</v>
      </c>
      <c r="AT166" s="199" t="s">
        <v>135</v>
      </c>
      <c r="AU166" s="199" t="s">
        <v>81</v>
      </c>
      <c r="AY166" s="17" t="s">
        <v>132</v>
      </c>
      <c r="BE166" s="200">
        <f t="shared" si="4"/>
        <v>0</v>
      </c>
      <c r="BF166" s="200">
        <f t="shared" si="5"/>
        <v>0</v>
      </c>
      <c r="BG166" s="200">
        <f t="shared" si="6"/>
        <v>0</v>
      </c>
      <c r="BH166" s="200">
        <f t="shared" si="7"/>
        <v>0</v>
      </c>
      <c r="BI166" s="200">
        <f t="shared" si="8"/>
        <v>0</v>
      </c>
      <c r="BJ166" s="17" t="s">
        <v>79</v>
      </c>
      <c r="BK166" s="200">
        <f t="shared" si="9"/>
        <v>0</v>
      </c>
      <c r="BL166" s="17" t="s">
        <v>196</v>
      </c>
      <c r="BM166" s="199" t="s">
        <v>578</v>
      </c>
    </row>
    <row r="167" spans="1:65" s="13" customFormat="1" ht="11.25">
      <c r="B167" s="201"/>
      <c r="C167" s="202"/>
      <c r="D167" s="203" t="s">
        <v>147</v>
      </c>
      <c r="E167" s="204" t="s">
        <v>0</v>
      </c>
      <c r="F167" s="205" t="s">
        <v>215</v>
      </c>
      <c r="G167" s="202"/>
      <c r="H167" s="204" t="s">
        <v>0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147</v>
      </c>
      <c r="AU167" s="211" t="s">
        <v>81</v>
      </c>
      <c r="AV167" s="13" t="s">
        <v>79</v>
      </c>
      <c r="AW167" s="13" t="s">
        <v>29</v>
      </c>
      <c r="AX167" s="13" t="s">
        <v>71</v>
      </c>
      <c r="AY167" s="211" t="s">
        <v>132</v>
      </c>
    </row>
    <row r="168" spans="1:65" s="14" customFormat="1" ht="11.25">
      <c r="B168" s="212"/>
      <c r="C168" s="213"/>
      <c r="D168" s="203" t="s">
        <v>147</v>
      </c>
      <c r="E168" s="214" t="s">
        <v>0</v>
      </c>
      <c r="F168" s="215" t="s">
        <v>79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147</v>
      </c>
      <c r="AU168" s="222" t="s">
        <v>81</v>
      </c>
      <c r="AV168" s="14" t="s">
        <v>81</v>
      </c>
      <c r="AW168" s="14" t="s">
        <v>29</v>
      </c>
      <c r="AX168" s="14" t="s">
        <v>79</v>
      </c>
      <c r="AY168" s="222" t="s">
        <v>132</v>
      </c>
    </row>
    <row r="169" spans="1:65" s="2" customFormat="1" ht="24.2" customHeight="1">
      <c r="A169" s="34"/>
      <c r="B169" s="35"/>
      <c r="C169" s="187" t="s">
        <v>229</v>
      </c>
      <c r="D169" s="187" t="s">
        <v>135</v>
      </c>
      <c r="E169" s="188" t="s">
        <v>238</v>
      </c>
      <c r="F169" s="189" t="s">
        <v>239</v>
      </c>
      <c r="G169" s="190" t="s">
        <v>138</v>
      </c>
      <c r="H169" s="191">
        <v>1</v>
      </c>
      <c r="I169" s="192"/>
      <c r="J169" s="193">
        <f t="shared" ref="J169:J174" si="10">ROUND(I169*H169,2)</f>
        <v>0</v>
      </c>
      <c r="K169" s="194"/>
      <c r="L169" s="39"/>
      <c r="M169" s="195" t="s">
        <v>0</v>
      </c>
      <c r="N169" s="196" t="s">
        <v>36</v>
      </c>
      <c r="O169" s="71"/>
      <c r="P169" s="197">
        <f t="shared" ref="P169:P174" si="11">O169*H169</f>
        <v>0</v>
      </c>
      <c r="Q169" s="197">
        <v>1.2E-4</v>
      </c>
      <c r="R169" s="197">
        <f t="shared" ref="R169:R174" si="12">Q169*H169</f>
        <v>1.2E-4</v>
      </c>
      <c r="S169" s="197">
        <v>0</v>
      </c>
      <c r="T169" s="198">
        <f t="shared" ref="T169:T174" si="13"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196</v>
      </c>
      <c r="AT169" s="199" t="s">
        <v>135</v>
      </c>
      <c r="AU169" s="199" t="s">
        <v>81</v>
      </c>
      <c r="AY169" s="17" t="s">
        <v>132</v>
      </c>
      <c r="BE169" s="200">
        <f t="shared" ref="BE169:BE174" si="14">IF(N169="základní",J169,0)</f>
        <v>0</v>
      </c>
      <c r="BF169" s="200">
        <f t="shared" ref="BF169:BF174" si="15">IF(N169="snížená",J169,0)</f>
        <v>0</v>
      </c>
      <c r="BG169" s="200">
        <f t="shared" ref="BG169:BG174" si="16">IF(N169="zákl. přenesená",J169,0)</f>
        <v>0</v>
      </c>
      <c r="BH169" s="200">
        <f t="shared" ref="BH169:BH174" si="17">IF(N169="sníž. přenesená",J169,0)</f>
        <v>0</v>
      </c>
      <c r="BI169" s="200">
        <f t="shared" ref="BI169:BI174" si="18">IF(N169="nulová",J169,0)</f>
        <v>0</v>
      </c>
      <c r="BJ169" s="17" t="s">
        <v>79</v>
      </c>
      <c r="BK169" s="200">
        <f t="shared" ref="BK169:BK174" si="19">ROUND(I169*H169,2)</f>
        <v>0</v>
      </c>
      <c r="BL169" s="17" t="s">
        <v>196</v>
      </c>
      <c r="BM169" s="199" t="s">
        <v>579</v>
      </c>
    </row>
    <row r="170" spans="1:65" s="2" customFormat="1" ht="16.5" customHeight="1">
      <c r="A170" s="34"/>
      <c r="B170" s="35"/>
      <c r="C170" s="234" t="s">
        <v>233</v>
      </c>
      <c r="D170" s="234" t="s">
        <v>199</v>
      </c>
      <c r="E170" s="235" t="s">
        <v>241</v>
      </c>
      <c r="F170" s="236" t="s">
        <v>242</v>
      </c>
      <c r="G170" s="237" t="s">
        <v>138</v>
      </c>
      <c r="H170" s="238">
        <v>1</v>
      </c>
      <c r="I170" s="239"/>
      <c r="J170" s="240">
        <f t="shared" si="10"/>
        <v>0</v>
      </c>
      <c r="K170" s="241"/>
      <c r="L170" s="242"/>
      <c r="M170" s="243" t="s">
        <v>0</v>
      </c>
      <c r="N170" s="244" t="s">
        <v>36</v>
      </c>
      <c r="O170" s="71"/>
      <c r="P170" s="197">
        <f t="shared" si="11"/>
        <v>0</v>
      </c>
      <c r="Q170" s="197">
        <v>1.8E-3</v>
      </c>
      <c r="R170" s="197">
        <f t="shared" si="12"/>
        <v>1.8E-3</v>
      </c>
      <c r="S170" s="197">
        <v>0</v>
      </c>
      <c r="T170" s="198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202</v>
      </c>
      <c r="AT170" s="199" t="s">
        <v>199</v>
      </c>
      <c r="AU170" s="199" t="s">
        <v>81</v>
      </c>
      <c r="AY170" s="17" t="s">
        <v>132</v>
      </c>
      <c r="BE170" s="200">
        <f t="shared" si="14"/>
        <v>0</v>
      </c>
      <c r="BF170" s="200">
        <f t="shared" si="15"/>
        <v>0</v>
      </c>
      <c r="BG170" s="200">
        <f t="shared" si="16"/>
        <v>0</v>
      </c>
      <c r="BH170" s="200">
        <f t="shared" si="17"/>
        <v>0</v>
      </c>
      <c r="BI170" s="200">
        <f t="shared" si="18"/>
        <v>0</v>
      </c>
      <c r="BJ170" s="17" t="s">
        <v>79</v>
      </c>
      <c r="BK170" s="200">
        <f t="shared" si="19"/>
        <v>0</v>
      </c>
      <c r="BL170" s="17" t="s">
        <v>196</v>
      </c>
      <c r="BM170" s="199" t="s">
        <v>580</v>
      </c>
    </row>
    <row r="171" spans="1:65" s="2" customFormat="1" ht="16.5" customHeight="1">
      <c r="A171" s="34"/>
      <c r="B171" s="35"/>
      <c r="C171" s="234" t="s">
        <v>237</v>
      </c>
      <c r="D171" s="234" t="s">
        <v>199</v>
      </c>
      <c r="E171" s="235" t="s">
        <v>245</v>
      </c>
      <c r="F171" s="236" t="s">
        <v>246</v>
      </c>
      <c r="G171" s="237" t="s">
        <v>247</v>
      </c>
      <c r="H171" s="238">
        <v>1</v>
      </c>
      <c r="I171" s="239"/>
      <c r="J171" s="240">
        <f t="shared" si="10"/>
        <v>0</v>
      </c>
      <c r="K171" s="241"/>
      <c r="L171" s="242"/>
      <c r="M171" s="243" t="s">
        <v>0</v>
      </c>
      <c r="N171" s="244" t="s">
        <v>36</v>
      </c>
      <c r="O171" s="71"/>
      <c r="P171" s="197">
        <f t="shared" si="11"/>
        <v>0</v>
      </c>
      <c r="Q171" s="197">
        <v>9.7999999999999997E-4</v>
      </c>
      <c r="R171" s="197">
        <f t="shared" si="12"/>
        <v>9.7999999999999997E-4</v>
      </c>
      <c r="S171" s="197">
        <v>0</v>
      </c>
      <c r="T171" s="198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202</v>
      </c>
      <c r="AT171" s="199" t="s">
        <v>199</v>
      </c>
      <c r="AU171" s="199" t="s">
        <v>81</v>
      </c>
      <c r="AY171" s="17" t="s">
        <v>132</v>
      </c>
      <c r="BE171" s="200">
        <f t="shared" si="14"/>
        <v>0</v>
      </c>
      <c r="BF171" s="200">
        <f t="shared" si="15"/>
        <v>0</v>
      </c>
      <c r="BG171" s="200">
        <f t="shared" si="16"/>
        <v>0</v>
      </c>
      <c r="BH171" s="200">
        <f t="shared" si="17"/>
        <v>0</v>
      </c>
      <c r="BI171" s="200">
        <f t="shared" si="18"/>
        <v>0</v>
      </c>
      <c r="BJ171" s="17" t="s">
        <v>79</v>
      </c>
      <c r="BK171" s="200">
        <f t="shared" si="19"/>
        <v>0</v>
      </c>
      <c r="BL171" s="17" t="s">
        <v>196</v>
      </c>
      <c r="BM171" s="199" t="s">
        <v>581</v>
      </c>
    </row>
    <row r="172" spans="1:65" s="2" customFormat="1" ht="24.2" customHeight="1">
      <c r="A172" s="34"/>
      <c r="B172" s="35"/>
      <c r="C172" s="187" t="s">
        <v>6</v>
      </c>
      <c r="D172" s="187" t="s">
        <v>135</v>
      </c>
      <c r="E172" s="188" t="s">
        <v>485</v>
      </c>
      <c r="F172" s="189" t="s">
        <v>486</v>
      </c>
      <c r="G172" s="190" t="s">
        <v>161</v>
      </c>
      <c r="H172" s="191">
        <v>1.2999999999999999E-2</v>
      </c>
      <c r="I172" s="192"/>
      <c r="J172" s="193">
        <f t="shared" si="10"/>
        <v>0</v>
      </c>
      <c r="K172" s="194"/>
      <c r="L172" s="39"/>
      <c r="M172" s="195" t="s">
        <v>0</v>
      </c>
      <c r="N172" s="196" t="s">
        <v>36</v>
      </c>
      <c r="O172" s="71"/>
      <c r="P172" s="197">
        <f t="shared" si="11"/>
        <v>0</v>
      </c>
      <c r="Q172" s="197">
        <v>0</v>
      </c>
      <c r="R172" s="197">
        <f t="shared" si="12"/>
        <v>0</v>
      </c>
      <c r="S172" s="197">
        <v>0</v>
      </c>
      <c r="T172" s="198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196</v>
      </c>
      <c r="AT172" s="199" t="s">
        <v>135</v>
      </c>
      <c r="AU172" s="199" t="s">
        <v>81</v>
      </c>
      <c r="AY172" s="17" t="s">
        <v>132</v>
      </c>
      <c r="BE172" s="200">
        <f t="shared" si="14"/>
        <v>0</v>
      </c>
      <c r="BF172" s="200">
        <f t="shared" si="15"/>
        <v>0</v>
      </c>
      <c r="BG172" s="200">
        <f t="shared" si="16"/>
        <v>0</v>
      </c>
      <c r="BH172" s="200">
        <f t="shared" si="17"/>
        <v>0</v>
      </c>
      <c r="BI172" s="200">
        <f t="shared" si="18"/>
        <v>0</v>
      </c>
      <c r="BJ172" s="17" t="s">
        <v>79</v>
      </c>
      <c r="BK172" s="200">
        <f t="shared" si="19"/>
        <v>0</v>
      </c>
      <c r="BL172" s="17" t="s">
        <v>196</v>
      </c>
      <c r="BM172" s="199" t="s">
        <v>582</v>
      </c>
    </row>
    <row r="173" spans="1:65" s="2" customFormat="1" ht="24.2" customHeight="1">
      <c r="A173" s="34"/>
      <c r="B173" s="35"/>
      <c r="C173" s="187" t="s">
        <v>244</v>
      </c>
      <c r="D173" s="187" t="s">
        <v>135</v>
      </c>
      <c r="E173" s="188" t="s">
        <v>262</v>
      </c>
      <c r="F173" s="189" t="s">
        <v>263</v>
      </c>
      <c r="G173" s="190" t="s">
        <v>161</v>
      </c>
      <c r="H173" s="191">
        <v>1.2999999999999999E-2</v>
      </c>
      <c r="I173" s="192"/>
      <c r="J173" s="193">
        <f t="shared" si="10"/>
        <v>0</v>
      </c>
      <c r="K173" s="194"/>
      <c r="L173" s="39"/>
      <c r="M173" s="195" t="s">
        <v>0</v>
      </c>
      <c r="N173" s="196" t="s">
        <v>36</v>
      </c>
      <c r="O173" s="71"/>
      <c r="P173" s="197">
        <f t="shared" si="11"/>
        <v>0</v>
      </c>
      <c r="Q173" s="197">
        <v>0</v>
      </c>
      <c r="R173" s="197">
        <f t="shared" si="12"/>
        <v>0</v>
      </c>
      <c r="S173" s="197">
        <v>0</v>
      </c>
      <c r="T173" s="198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196</v>
      </c>
      <c r="AT173" s="199" t="s">
        <v>135</v>
      </c>
      <c r="AU173" s="199" t="s">
        <v>81</v>
      </c>
      <c r="AY173" s="17" t="s">
        <v>132</v>
      </c>
      <c r="BE173" s="200">
        <f t="shared" si="14"/>
        <v>0</v>
      </c>
      <c r="BF173" s="200">
        <f t="shared" si="15"/>
        <v>0</v>
      </c>
      <c r="BG173" s="200">
        <f t="shared" si="16"/>
        <v>0</v>
      </c>
      <c r="BH173" s="200">
        <f t="shared" si="17"/>
        <v>0</v>
      </c>
      <c r="BI173" s="200">
        <f t="shared" si="18"/>
        <v>0</v>
      </c>
      <c r="BJ173" s="17" t="s">
        <v>79</v>
      </c>
      <c r="BK173" s="200">
        <f t="shared" si="19"/>
        <v>0</v>
      </c>
      <c r="BL173" s="17" t="s">
        <v>196</v>
      </c>
      <c r="BM173" s="199" t="s">
        <v>583</v>
      </c>
    </row>
    <row r="174" spans="1:65" s="2" customFormat="1" ht="24.2" customHeight="1">
      <c r="A174" s="34"/>
      <c r="B174" s="35"/>
      <c r="C174" s="187" t="s">
        <v>249</v>
      </c>
      <c r="D174" s="187" t="s">
        <v>135</v>
      </c>
      <c r="E174" s="188" t="s">
        <v>266</v>
      </c>
      <c r="F174" s="189" t="s">
        <v>267</v>
      </c>
      <c r="G174" s="190" t="s">
        <v>161</v>
      </c>
      <c r="H174" s="191">
        <v>1.2999999999999999E-2</v>
      </c>
      <c r="I174" s="192"/>
      <c r="J174" s="193">
        <f t="shared" si="10"/>
        <v>0</v>
      </c>
      <c r="K174" s="194"/>
      <c r="L174" s="39"/>
      <c r="M174" s="195" t="s">
        <v>0</v>
      </c>
      <c r="N174" s="196" t="s">
        <v>36</v>
      </c>
      <c r="O174" s="71"/>
      <c r="P174" s="197">
        <f t="shared" si="11"/>
        <v>0</v>
      </c>
      <c r="Q174" s="197">
        <v>0</v>
      </c>
      <c r="R174" s="197">
        <f t="shared" si="12"/>
        <v>0</v>
      </c>
      <c r="S174" s="197">
        <v>0</v>
      </c>
      <c r="T174" s="198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196</v>
      </c>
      <c r="AT174" s="199" t="s">
        <v>135</v>
      </c>
      <c r="AU174" s="199" t="s">
        <v>81</v>
      </c>
      <c r="AY174" s="17" t="s">
        <v>132</v>
      </c>
      <c r="BE174" s="200">
        <f t="shared" si="14"/>
        <v>0</v>
      </c>
      <c r="BF174" s="200">
        <f t="shared" si="15"/>
        <v>0</v>
      </c>
      <c r="BG174" s="200">
        <f t="shared" si="16"/>
        <v>0</v>
      </c>
      <c r="BH174" s="200">
        <f t="shared" si="17"/>
        <v>0</v>
      </c>
      <c r="BI174" s="200">
        <f t="shared" si="18"/>
        <v>0</v>
      </c>
      <c r="BJ174" s="17" t="s">
        <v>79</v>
      </c>
      <c r="BK174" s="200">
        <f t="shared" si="19"/>
        <v>0</v>
      </c>
      <c r="BL174" s="17" t="s">
        <v>196</v>
      </c>
      <c r="BM174" s="199" t="s">
        <v>584</v>
      </c>
    </row>
    <row r="175" spans="1:65" s="12" customFormat="1" ht="22.9" customHeight="1">
      <c r="B175" s="171"/>
      <c r="C175" s="172"/>
      <c r="D175" s="173" t="s">
        <v>70</v>
      </c>
      <c r="E175" s="185" t="s">
        <v>269</v>
      </c>
      <c r="F175" s="185" t="s">
        <v>270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SUM(P176:P180)</f>
        <v>0</v>
      </c>
      <c r="Q175" s="179"/>
      <c r="R175" s="180">
        <f>SUM(R176:R180)</f>
        <v>2.9999999999999997E-4</v>
      </c>
      <c r="S175" s="179"/>
      <c r="T175" s="181">
        <f>SUM(T176:T180)</f>
        <v>5.0000000000000002E-5</v>
      </c>
      <c r="AR175" s="182" t="s">
        <v>81</v>
      </c>
      <c r="AT175" s="183" t="s">
        <v>70</v>
      </c>
      <c r="AU175" s="183" t="s">
        <v>79</v>
      </c>
      <c r="AY175" s="182" t="s">
        <v>132</v>
      </c>
      <c r="BK175" s="184">
        <f>SUM(BK176:BK180)</f>
        <v>0</v>
      </c>
    </row>
    <row r="176" spans="1:65" s="2" customFormat="1" ht="16.5" customHeight="1">
      <c r="A176" s="34"/>
      <c r="B176" s="35"/>
      <c r="C176" s="187" t="s">
        <v>253</v>
      </c>
      <c r="D176" s="187" t="s">
        <v>135</v>
      </c>
      <c r="E176" s="188" t="s">
        <v>272</v>
      </c>
      <c r="F176" s="189" t="s">
        <v>273</v>
      </c>
      <c r="G176" s="190" t="s">
        <v>138</v>
      </c>
      <c r="H176" s="191">
        <v>1</v>
      </c>
      <c r="I176" s="192"/>
      <c r="J176" s="193">
        <f>ROUND(I176*H176,2)</f>
        <v>0</v>
      </c>
      <c r="K176" s="194"/>
      <c r="L176" s="39"/>
      <c r="M176" s="195" t="s">
        <v>0</v>
      </c>
      <c r="N176" s="196" t="s">
        <v>36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196</v>
      </c>
      <c r="AT176" s="199" t="s">
        <v>135</v>
      </c>
      <c r="AU176" s="199" t="s">
        <v>81</v>
      </c>
      <c r="AY176" s="17" t="s">
        <v>132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79</v>
      </c>
      <c r="BK176" s="200">
        <f>ROUND(I176*H176,2)</f>
        <v>0</v>
      </c>
      <c r="BL176" s="17" t="s">
        <v>196</v>
      </c>
      <c r="BM176" s="199" t="s">
        <v>585</v>
      </c>
    </row>
    <row r="177" spans="1:65" s="13" customFormat="1" ht="11.25">
      <c r="B177" s="201"/>
      <c r="C177" s="202"/>
      <c r="D177" s="203" t="s">
        <v>147</v>
      </c>
      <c r="E177" s="204" t="s">
        <v>0</v>
      </c>
      <c r="F177" s="205" t="s">
        <v>151</v>
      </c>
      <c r="G177" s="202"/>
      <c r="H177" s="204" t="s">
        <v>0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147</v>
      </c>
      <c r="AU177" s="211" t="s">
        <v>81</v>
      </c>
      <c r="AV177" s="13" t="s">
        <v>79</v>
      </c>
      <c r="AW177" s="13" t="s">
        <v>29</v>
      </c>
      <c r="AX177" s="13" t="s">
        <v>71</v>
      </c>
      <c r="AY177" s="211" t="s">
        <v>132</v>
      </c>
    </row>
    <row r="178" spans="1:65" s="14" customFormat="1" ht="11.25">
      <c r="B178" s="212"/>
      <c r="C178" s="213"/>
      <c r="D178" s="203" t="s">
        <v>147</v>
      </c>
      <c r="E178" s="214" t="s">
        <v>0</v>
      </c>
      <c r="F178" s="215" t="s">
        <v>79</v>
      </c>
      <c r="G178" s="213"/>
      <c r="H178" s="216">
        <v>1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147</v>
      </c>
      <c r="AU178" s="222" t="s">
        <v>81</v>
      </c>
      <c r="AV178" s="14" t="s">
        <v>81</v>
      </c>
      <c r="AW178" s="14" t="s">
        <v>29</v>
      </c>
      <c r="AX178" s="14" t="s">
        <v>79</v>
      </c>
      <c r="AY178" s="222" t="s">
        <v>132</v>
      </c>
    </row>
    <row r="179" spans="1:65" s="2" customFormat="1" ht="24.2" customHeight="1">
      <c r="A179" s="34"/>
      <c r="B179" s="35"/>
      <c r="C179" s="234" t="s">
        <v>257</v>
      </c>
      <c r="D179" s="234" t="s">
        <v>199</v>
      </c>
      <c r="E179" s="235" t="s">
        <v>276</v>
      </c>
      <c r="F179" s="236" t="s">
        <v>586</v>
      </c>
      <c r="G179" s="237" t="s">
        <v>138</v>
      </c>
      <c r="H179" s="238">
        <v>1</v>
      </c>
      <c r="I179" s="239"/>
      <c r="J179" s="240">
        <f>ROUND(I179*H179,2)</f>
        <v>0</v>
      </c>
      <c r="K179" s="241"/>
      <c r="L179" s="242"/>
      <c r="M179" s="243" t="s">
        <v>0</v>
      </c>
      <c r="N179" s="244" t="s">
        <v>36</v>
      </c>
      <c r="O179" s="71"/>
      <c r="P179" s="197">
        <f>O179*H179</f>
        <v>0</v>
      </c>
      <c r="Q179" s="197">
        <v>2.9999999999999997E-4</v>
      </c>
      <c r="R179" s="197">
        <f>Q179*H179</f>
        <v>2.9999999999999997E-4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202</v>
      </c>
      <c r="AT179" s="199" t="s">
        <v>199</v>
      </c>
      <c r="AU179" s="199" t="s">
        <v>81</v>
      </c>
      <c r="AY179" s="17" t="s">
        <v>132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79</v>
      </c>
      <c r="BK179" s="200">
        <f>ROUND(I179*H179,2)</f>
        <v>0</v>
      </c>
      <c r="BL179" s="17" t="s">
        <v>196</v>
      </c>
      <c r="BM179" s="199" t="s">
        <v>587</v>
      </c>
    </row>
    <row r="180" spans="1:65" s="2" customFormat="1" ht="21.75" customHeight="1">
      <c r="A180" s="34"/>
      <c r="B180" s="35"/>
      <c r="C180" s="187" t="s">
        <v>261</v>
      </c>
      <c r="D180" s="187" t="s">
        <v>135</v>
      </c>
      <c r="E180" s="188" t="s">
        <v>280</v>
      </c>
      <c r="F180" s="189" t="s">
        <v>281</v>
      </c>
      <c r="G180" s="190" t="s">
        <v>138</v>
      </c>
      <c r="H180" s="191">
        <v>1</v>
      </c>
      <c r="I180" s="192"/>
      <c r="J180" s="193">
        <f>ROUND(I180*H180,2)</f>
        <v>0</v>
      </c>
      <c r="K180" s="194"/>
      <c r="L180" s="39"/>
      <c r="M180" s="195" t="s">
        <v>0</v>
      </c>
      <c r="N180" s="196" t="s">
        <v>36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5.0000000000000002E-5</v>
      </c>
      <c r="T180" s="198">
        <f>S180*H180</f>
        <v>5.0000000000000002E-5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196</v>
      </c>
      <c r="AT180" s="199" t="s">
        <v>135</v>
      </c>
      <c r="AU180" s="199" t="s">
        <v>81</v>
      </c>
      <c r="AY180" s="17" t="s">
        <v>132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79</v>
      </c>
      <c r="BK180" s="200">
        <f>ROUND(I180*H180,2)</f>
        <v>0</v>
      </c>
      <c r="BL180" s="17" t="s">
        <v>196</v>
      </c>
      <c r="BM180" s="199" t="s">
        <v>588</v>
      </c>
    </row>
    <row r="181" spans="1:65" s="12" customFormat="1" ht="22.9" customHeight="1">
      <c r="B181" s="171"/>
      <c r="C181" s="172"/>
      <c r="D181" s="173" t="s">
        <v>70</v>
      </c>
      <c r="E181" s="185" t="s">
        <v>283</v>
      </c>
      <c r="F181" s="185" t="s">
        <v>284</v>
      </c>
      <c r="G181" s="172"/>
      <c r="H181" s="172"/>
      <c r="I181" s="175"/>
      <c r="J181" s="186">
        <f>BK181</f>
        <v>0</v>
      </c>
      <c r="K181" s="172"/>
      <c r="L181" s="177"/>
      <c r="M181" s="178"/>
      <c r="N181" s="179"/>
      <c r="O181" s="179"/>
      <c r="P181" s="180">
        <f>SUM(P182:P186)</f>
        <v>0</v>
      </c>
      <c r="Q181" s="179"/>
      <c r="R181" s="180">
        <f>SUM(R182:R186)</f>
        <v>0.1</v>
      </c>
      <c r="S181" s="179"/>
      <c r="T181" s="181">
        <f>SUM(T182:T186)</f>
        <v>0</v>
      </c>
      <c r="AR181" s="182" t="s">
        <v>81</v>
      </c>
      <c r="AT181" s="183" t="s">
        <v>70</v>
      </c>
      <c r="AU181" s="183" t="s">
        <v>79</v>
      </c>
      <c r="AY181" s="182" t="s">
        <v>132</v>
      </c>
      <c r="BK181" s="184">
        <f>SUM(BK182:BK186)</f>
        <v>0</v>
      </c>
    </row>
    <row r="182" spans="1:65" s="2" customFormat="1" ht="24.2" customHeight="1">
      <c r="A182" s="34"/>
      <c r="B182" s="35"/>
      <c r="C182" s="187" t="s">
        <v>265</v>
      </c>
      <c r="D182" s="187" t="s">
        <v>135</v>
      </c>
      <c r="E182" s="188" t="s">
        <v>321</v>
      </c>
      <c r="F182" s="189" t="s">
        <v>322</v>
      </c>
      <c r="G182" s="190" t="s">
        <v>138</v>
      </c>
      <c r="H182" s="191">
        <v>1</v>
      </c>
      <c r="I182" s="192"/>
      <c r="J182" s="193">
        <f>ROUND(I182*H182,2)</f>
        <v>0</v>
      </c>
      <c r="K182" s="194"/>
      <c r="L182" s="39"/>
      <c r="M182" s="195" t="s">
        <v>0</v>
      </c>
      <c r="N182" s="196" t="s">
        <v>36</v>
      </c>
      <c r="O182" s="71"/>
      <c r="P182" s="197">
        <f>O182*H182</f>
        <v>0</v>
      </c>
      <c r="Q182" s="197">
        <v>0.1</v>
      </c>
      <c r="R182" s="197">
        <f>Q182*H182</f>
        <v>0.1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196</v>
      </c>
      <c r="AT182" s="199" t="s">
        <v>135</v>
      </c>
      <c r="AU182" s="199" t="s">
        <v>81</v>
      </c>
      <c r="AY182" s="17" t="s">
        <v>132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79</v>
      </c>
      <c r="BK182" s="200">
        <f>ROUND(I182*H182,2)</f>
        <v>0</v>
      </c>
      <c r="BL182" s="17" t="s">
        <v>196</v>
      </c>
      <c r="BM182" s="199" t="s">
        <v>589</v>
      </c>
    </row>
    <row r="183" spans="1:65" s="2" customFormat="1" ht="16.5" customHeight="1">
      <c r="A183" s="34"/>
      <c r="B183" s="35"/>
      <c r="C183" s="234" t="s">
        <v>271</v>
      </c>
      <c r="D183" s="234" t="s">
        <v>199</v>
      </c>
      <c r="E183" s="235" t="s">
        <v>325</v>
      </c>
      <c r="F183" s="236" t="s">
        <v>326</v>
      </c>
      <c r="G183" s="237" t="s">
        <v>138</v>
      </c>
      <c r="H183" s="238">
        <v>1</v>
      </c>
      <c r="I183" s="239"/>
      <c r="J183" s="240">
        <f>ROUND(I183*H183,2)</f>
        <v>0</v>
      </c>
      <c r="K183" s="241"/>
      <c r="L183" s="242"/>
      <c r="M183" s="243" t="s">
        <v>0</v>
      </c>
      <c r="N183" s="244" t="s">
        <v>36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202</v>
      </c>
      <c r="AT183" s="199" t="s">
        <v>199</v>
      </c>
      <c r="AU183" s="199" t="s">
        <v>81</v>
      </c>
      <c r="AY183" s="17" t="s">
        <v>132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79</v>
      </c>
      <c r="BK183" s="200">
        <f>ROUND(I183*H183,2)</f>
        <v>0</v>
      </c>
      <c r="BL183" s="17" t="s">
        <v>196</v>
      </c>
      <c r="BM183" s="199" t="s">
        <v>590</v>
      </c>
    </row>
    <row r="184" spans="1:65" s="2" customFormat="1" ht="24.2" customHeight="1">
      <c r="A184" s="34"/>
      <c r="B184" s="35"/>
      <c r="C184" s="187" t="s">
        <v>275</v>
      </c>
      <c r="D184" s="187" t="s">
        <v>135</v>
      </c>
      <c r="E184" s="188" t="s">
        <v>591</v>
      </c>
      <c r="F184" s="189" t="s">
        <v>592</v>
      </c>
      <c r="G184" s="190" t="s">
        <v>161</v>
      </c>
      <c r="H184" s="191">
        <v>0.1</v>
      </c>
      <c r="I184" s="192"/>
      <c r="J184" s="193">
        <f>ROUND(I184*H184,2)</f>
        <v>0</v>
      </c>
      <c r="K184" s="194"/>
      <c r="L184" s="39"/>
      <c r="M184" s="195" t="s">
        <v>0</v>
      </c>
      <c r="N184" s="196" t="s">
        <v>36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196</v>
      </c>
      <c r="AT184" s="199" t="s">
        <v>135</v>
      </c>
      <c r="AU184" s="199" t="s">
        <v>81</v>
      </c>
      <c r="AY184" s="17" t="s">
        <v>132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79</v>
      </c>
      <c r="BK184" s="200">
        <f>ROUND(I184*H184,2)</f>
        <v>0</v>
      </c>
      <c r="BL184" s="17" t="s">
        <v>196</v>
      </c>
      <c r="BM184" s="199" t="s">
        <v>593</v>
      </c>
    </row>
    <row r="185" spans="1:65" s="2" customFormat="1" ht="24.2" customHeight="1">
      <c r="A185" s="34"/>
      <c r="B185" s="35"/>
      <c r="C185" s="187" t="s">
        <v>279</v>
      </c>
      <c r="D185" s="187" t="s">
        <v>135</v>
      </c>
      <c r="E185" s="188" t="s">
        <v>345</v>
      </c>
      <c r="F185" s="189" t="s">
        <v>346</v>
      </c>
      <c r="G185" s="190" t="s">
        <v>161</v>
      </c>
      <c r="H185" s="191">
        <v>0.1</v>
      </c>
      <c r="I185" s="192"/>
      <c r="J185" s="193">
        <f>ROUND(I185*H185,2)</f>
        <v>0</v>
      </c>
      <c r="K185" s="194"/>
      <c r="L185" s="39"/>
      <c r="M185" s="195" t="s">
        <v>0</v>
      </c>
      <c r="N185" s="196" t="s">
        <v>36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196</v>
      </c>
      <c r="AT185" s="199" t="s">
        <v>135</v>
      </c>
      <c r="AU185" s="199" t="s">
        <v>81</v>
      </c>
      <c r="AY185" s="17" t="s">
        <v>132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79</v>
      </c>
      <c r="BK185" s="200">
        <f>ROUND(I185*H185,2)</f>
        <v>0</v>
      </c>
      <c r="BL185" s="17" t="s">
        <v>196</v>
      </c>
      <c r="BM185" s="199" t="s">
        <v>594</v>
      </c>
    </row>
    <row r="186" spans="1:65" s="2" customFormat="1" ht="24.2" customHeight="1">
      <c r="A186" s="34"/>
      <c r="B186" s="35"/>
      <c r="C186" s="187" t="s">
        <v>285</v>
      </c>
      <c r="D186" s="187" t="s">
        <v>135</v>
      </c>
      <c r="E186" s="188" t="s">
        <v>349</v>
      </c>
      <c r="F186" s="189" t="s">
        <v>350</v>
      </c>
      <c r="G186" s="190" t="s">
        <v>161</v>
      </c>
      <c r="H186" s="191">
        <v>0.1</v>
      </c>
      <c r="I186" s="192"/>
      <c r="J186" s="193">
        <f>ROUND(I186*H186,2)</f>
        <v>0</v>
      </c>
      <c r="K186" s="194"/>
      <c r="L186" s="39"/>
      <c r="M186" s="195" t="s">
        <v>0</v>
      </c>
      <c r="N186" s="196" t="s">
        <v>36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196</v>
      </c>
      <c r="AT186" s="199" t="s">
        <v>135</v>
      </c>
      <c r="AU186" s="199" t="s">
        <v>81</v>
      </c>
      <c r="AY186" s="17" t="s">
        <v>132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79</v>
      </c>
      <c r="BK186" s="200">
        <f>ROUND(I186*H186,2)</f>
        <v>0</v>
      </c>
      <c r="BL186" s="17" t="s">
        <v>196</v>
      </c>
      <c r="BM186" s="199" t="s">
        <v>595</v>
      </c>
    </row>
    <row r="187" spans="1:65" s="12" customFormat="1" ht="22.9" customHeight="1">
      <c r="B187" s="171"/>
      <c r="C187" s="172"/>
      <c r="D187" s="173" t="s">
        <v>70</v>
      </c>
      <c r="E187" s="185" t="s">
        <v>352</v>
      </c>
      <c r="F187" s="185" t="s">
        <v>353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SUM(P188:P202)</f>
        <v>0</v>
      </c>
      <c r="Q187" s="179"/>
      <c r="R187" s="180">
        <f>SUM(R188:R202)</f>
        <v>3.8561999999999997E-3</v>
      </c>
      <c r="S187" s="179"/>
      <c r="T187" s="181">
        <f>SUM(T188:T202)</f>
        <v>0</v>
      </c>
      <c r="AR187" s="182" t="s">
        <v>81</v>
      </c>
      <c r="AT187" s="183" t="s">
        <v>70</v>
      </c>
      <c r="AU187" s="183" t="s">
        <v>79</v>
      </c>
      <c r="AY187" s="182" t="s">
        <v>132</v>
      </c>
      <c r="BK187" s="184">
        <f>SUM(BK188:BK202)</f>
        <v>0</v>
      </c>
    </row>
    <row r="188" spans="1:65" s="2" customFormat="1" ht="16.5" customHeight="1">
      <c r="A188" s="34"/>
      <c r="B188" s="35"/>
      <c r="C188" s="187" t="s">
        <v>202</v>
      </c>
      <c r="D188" s="187" t="s">
        <v>135</v>
      </c>
      <c r="E188" s="188" t="s">
        <v>366</v>
      </c>
      <c r="F188" s="189" t="s">
        <v>367</v>
      </c>
      <c r="G188" s="190" t="s">
        <v>357</v>
      </c>
      <c r="H188" s="191">
        <v>7.4</v>
      </c>
      <c r="I188" s="192"/>
      <c r="J188" s="193">
        <f>ROUND(I188*H188,2)</f>
        <v>0</v>
      </c>
      <c r="K188" s="194"/>
      <c r="L188" s="39"/>
      <c r="M188" s="195" t="s">
        <v>0</v>
      </c>
      <c r="N188" s="196" t="s">
        <v>36</v>
      </c>
      <c r="O188" s="71"/>
      <c r="P188" s="197">
        <f>O188*H188</f>
        <v>0</v>
      </c>
      <c r="Q188" s="197">
        <v>1.0000000000000001E-5</v>
      </c>
      <c r="R188" s="197">
        <f>Q188*H188</f>
        <v>7.400000000000001E-5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196</v>
      </c>
      <c r="AT188" s="199" t="s">
        <v>135</v>
      </c>
      <c r="AU188" s="199" t="s">
        <v>81</v>
      </c>
      <c r="AY188" s="17" t="s">
        <v>132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79</v>
      </c>
      <c r="BK188" s="200">
        <f>ROUND(I188*H188,2)</f>
        <v>0</v>
      </c>
      <c r="BL188" s="17" t="s">
        <v>196</v>
      </c>
      <c r="BM188" s="199" t="s">
        <v>596</v>
      </c>
    </row>
    <row r="189" spans="1:65" s="13" customFormat="1" ht="11.25">
      <c r="B189" s="201"/>
      <c r="C189" s="202"/>
      <c r="D189" s="203" t="s">
        <v>147</v>
      </c>
      <c r="E189" s="204" t="s">
        <v>0</v>
      </c>
      <c r="F189" s="205" t="s">
        <v>151</v>
      </c>
      <c r="G189" s="202"/>
      <c r="H189" s="204" t="s">
        <v>0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147</v>
      </c>
      <c r="AU189" s="211" t="s">
        <v>81</v>
      </c>
      <c r="AV189" s="13" t="s">
        <v>79</v>
      </c>
      <c r="AW189" s="13" t="s">
        <v>29</v>
      </c>
      <c r="AX189" s="13" t="s">
        <v>71</v>
      </c>
      <c r="AY189" s="211" t="s">
        <v>132</v>
      </c>
    </row>
    <row r="190" spans="1:65" s="14" customFormat="1" ht="11.25">
      <c r="B190" s="212"/>
      <c r="C190" s="213"/>
      <c r="D190" s="203" t="s">
        <v>147</v>
      </c>
      <c r="E190" s="214" t="s">
        <v>0</v>
      </c>
      <c r="F190" s="215" t="s">
        <v>369</v>
      </c>
      <c r="G190" s="213"/>
      <c r="H190" s="216">
        <v>7.4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147</v>
      </c>
      <c r="AU190" s="222" t="s">
        <v>81</v>
      </c>
      <c r="AV190" s="14" t="s">
        <v>81</v>
      </c>
      <c r="AW190" s="14" t="s">
        <v>29</v>
      </c>
      <c r="AX190" s="14" t="s">
        <v>79</v>
      </c>
      <c r="AY190" s="222" t="s">
        <v>132</v>
      </c>
    </row>
    <row r="191" spans="1:65" s="2" customFormat="1" ht="16.5" customHeight="1">
      <c r="A191" s="34"/>
      <c r="B191" s="35"/>
      <c r="C191" s="234" t="s">
        <v>292</v>
      </c>
      <c r="D191" s="234" t="s">
        <v>199</v>
      </c>
      <c r="E191" s="235" t="s">
        <v>371</v>
      </c>
      <c r="F191" s="236" t="s">
        <v>372</v>
      </c>
      <c r="G191" s="237" t="s">
        <v>357</v>
      </c>
      <c r="H191" s="238">
        <v>7.77</v>
      </c>
      <c r="I191" s="239"/>
      <c r="J191" s="240">
        <f>ROUND(I191*H191,2)</f>
        <v>0</v>
      </c>
      <c r="K191" s="241"/>
      <c r="L191" s="242"/>
      <c r="M191" s="243" t="s">
        <v>0</v>
      </c>
      <c r="N191" s="244" t="s">
        <v>36</v>
      </c>
      <c r="O191" s="71"/>
      <c r="P191" s="197">
        <f>O191*H191</f>
        <v>0</v>
      </c>
      <c r="Q191" s="197">
        <v>2.9999999999999997E-4</v>
      </c>
      <c r="R191" s="197">
        <f>Q191*H191</f>
        <v>2.3309999999999997E-3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202</v>
      </c>
      <c r="AT191" s="199" t="s">
        <v>199</v>
      </c>
      <c r="AU191" s="199" t="s">
        <v>81</v>
      </c>
      <c r="AY191" s="17" t="s">
        <v>132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79</v>
      </c>
      <c r="BK191" s="200">
        <f>ROUND(I191*H191,2)</f>
        <v>0</v>
      </c>
      <c r="BL191" s="17" t="s">
        <v>196</v>
      </c>
      <c r="BM191" s="199" t="s">
        <v>597</v>
      </c>
    </row>
    <row r="192" spans="1:65" s="14" customFormat="1" ht="11.25">
      <c r="B192" s="212"/>
      <c r="C192" s="213"/>
      <c r="D192" s="203" t="s">
        <v>147</v>
      </c>
      <c r="E192" s="213"/>
      <c r="F192" s="215" t="s">
        <v>374</v>
      </c>
      <c r="G192" s="213"/>
      <c r="H192" s="216">
        <v>7.77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147</v>
      </c>
      <c r="AU192" s="222" t="s">
        <v>81</v>
      </c>
      <c r="AV192" s="14" t="s">
        <v>81</v>
      </c>
      <c r="AW192" s="14" t="s">
        <v>3</v>
      </c>
      <c r="AX192" s="14" t="s">
        <v>79</v>
      </c>
      <c r="AY192" s="222" t="s">
        <v>132</v>
      </c>
    </row>
    <row r="193" spans="1:65" s="2" customFormat="1" ht="16.5" customHeight="1">
      <c r="A193" s="34"/>
      <c r="B193" s="35"/>
      <c r="C193" s="187" t="s">
        <v>296</v>
      </c>
      <c r="D193" s="187" t="s">
        <v>135</v>
      </c>
      <c r="E193" s="188" t="s">
        <v>355</v>
      </c>
      <c r="F193" s="189" t="s">
        <v>356</v>
      </c>
      <c r="G193" s="190" t="s">
        <v>357</v>
      </c>
      <c r="H193" s="191">
        <v>20</v>
      </c>
      <c r="I193" s="192"/>
      <c r="J193" s="193">
        <f>ROUND(I193*H193,2)</f>
        <v>0</v>
      </c>
      <c r="K193" s="194"/>
      <c r="L193" s="39"/>
      <c r="M193" s="195" t="s">
        <v>0</v>
      </c>
      <c r="N193" s="196" t="s">
        <v>36</v>
      </c>
      <c r="O193" s="71"/>
      <c r="P193" s="197">
        <f>O193*H193</f>
        <v>0</v>
      </c>
      <c r="Q193" s="197">
        <v>3.0000000000000001E-5</v>
      </c>
      <c r="R193" s="197">
        <f>Q193*H193</f>
        <v>6.0000000000000006E-4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196</v>
      </c>
      <c r="AT193" s="199" t="s">
        <v>135</v>
      </c>
      <c r="AU193" s="199" t="s">
        <v>81</v>
      </c>
      <c r="AY193" s="17" t="s">
        <v>132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79</v>
      </c>
      <c r="BK193" s="200">
        <f>ROUND(I193*H193,2)</f>
        <v>0</v>
      </c>
      <c r="BL193" s="17" t="s">
        <v>196</v>
      </c>
      <c r="BM193" s="199" t="s">
        <v>598</v>
      </c>
    </row>
    <row r="194" spans="1:65" s="2" customFormat="1" ht="24.2" customHeight="1">
      <c r="A194" s="34"/>
      <c r="B194" s="35"/>
      <c r="C194" s="187" t="s">
        <v>300</v>
      </c>
      <c r="D194" s="187" t="s">
        <v>135</v>
      </c>
      <c r="E194" s="188" t="s">
        <v>360</v>
      </c>
      <c r="F194" s="189" t="s">
        <v>361</v>
      </c>
      <c r="G194" s="190" t="s">
        <v>145</v>
      </c>
      <c r="H194" s="191">
        <v>17.024000000000001</v>
      </c>
      <c r="I194" s="192"/>
      <c r="J194" s="193">
        <f>ROUND(I194*H194,2)</f>
        <v>0</v>
      </c>
      <c r="K194" s="194"/>
      <c r="L194" s="39"/>
      <c r="M194" s="195" t="s">
        <v>0</v>
      </c>
      <c r="N194" s="196" t="s">
        <v>36</v>
      </c>
      <c r="O194" s="71"/>
      <c r="P194" s="197">
        <f>O194*H194</f>
        <v>0</v>
      </c>
      <c r="Q194" s="197">
        <v>5.0000000000000002E-5</v>
      </c>
      <c r="R194" s="197">
        <f>Q194*H194</f>
        <v>8.5120000000000009E-4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196</v>
      </c>
      <c r="AT194" s="199" t="s">
        <v>135</v>
      </c>
      <c r="AU194" s="199" t="s">
        <v>81</v>
      </c>
      <c r="AY194" s="17" t="s">
        <v>132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79</v>
      </c>
      <c r="BK194" s="200">
        <f>ROUND(I194*H194,2)</f>
        <v>0</v>
      </c>
      <c r="BL194" s="17" t="s">
        <v>196</v>
      </c>
      <c r="BM194" s="199" t="s">
        <v>599</v>
      </c>
    </row>
    <row r="195" spans="1:65" s="13" customFormat="1" ht="11.25">
      <c r="B195" s="201"/>
      <c r="C195" s="202"/>
      <c r="D195" s="203" t="s">
        <v>147</v>
      </c>
      <c r="E195" s="204" t="s">
        <v>0</v>
      </c>
      <c r="F195" s="205" t="s">
        <v>151</v>
      </c>
      <c r="G195" s="202"/>
      <c r="H195" s="204" t="s">
        <v>0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147</v>
      </c>
      <c r="AU195" s="211" t="s">
        <v>81</v>
      </c>
      <c r="AV195" s="13" t="s">
        <v>79</v>
      </c>
      <c r="AW195" s="13" t="s">
        <v>29</v>
      </c>
      <c r="AX195" s="13" t="s">
        <v>71</v>
      </c>
      <c r="AY195" s="211" t="s">
        <v>132</v>
      </c>
    </row>
    <row r="196" spans="1:65" s="14" customFormat="1" ht="11.25">
      <c r="B196" s="212"/>
      <c r="C196" s="213"/>
      <c r="D196" s="203" t="s">
        <v>147</v>
      </c>
      <c r="E196" s="214" t="s">
        <v>0</v>
      </c>
      <c r="F196" s="215" t="s">
        <v>363</v>
      </c>
      <c r="G196" s="213"/>
      <c r="H196" s="216">
        <v>15.644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147</v>
      </c>
      <c r="AU196" s="222" t="s">
        <v>81</v>
      </c>
      <c r="AV196" s="14" t="s">
        <v>81</v>
      </c>
      <c r="AW196" s="14" t="s">
        <v>29</v>
      </c>
      <c r="AX196" s="14" t="s">
        <v>71</v>
      </c>
      <c r="AY196" s="222" t="s">
        <v>132</v>
      </c>
    </row>
    <row r="197" spans="1:65" s="13" customFormat="1" ht="11.25">
      <c r="B197" s="201"/>
      <c r="C197" s="202"/>
      <c r="D197" s="203" t="s">
        <v>147</v>
      </c>
      <c r="E197" s="204" t="s">
        <v>0</v>
      </c>
      <c r="F197" s="205" t="s">
        <v>220</v>
      </c>
      <c r="G197" s="202"/>
      <c r="H197" s="204" t="s">
        <v>0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147</v>
      </c>
      <c r="AU197" s="211" t="s">
        <v>81</v>
      </c>
      <c r="AV197" s="13" t="s">
        <v>79</v>
      </c>
      <c r="AW197" s="13" t="s">
        <v>29</v>
      </c>
      <c r="AX197" s="13" t="s">
        <v>71</v>
      </c>
      <c r="AY197" s="211" t="s">
        <v>132</v>
      </c>
    </row>
    <row r="198" spans="1:65" s="14" customFormat="1" ht="11.25">
      <c r="B198" s="212"/>
      <c r="C198" s="213"/>
      <c r="D198" s="203" t="s">
        <v>147</v>
      </c>
      <c r="E198" s="214" t="s">
        <v>0</v>
      </c>
      <c r="F198" s="215" t="s">
        <v>364</v>
      </c>
      <c r="G198" s="213"/>
      <c r="H198" s="216">
        <v>1.38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147</v>
      </c>
      <c r="AU198" s="222" t="s">
        <v>81</v>
      </c>
      <c r="AV198" s="14" t="s">
        <v>81</v>
      </c>
      <c r="AW198" s="14" t="s">
        <v>29</v>
      </c>
      <c r="AX198" s="14" t="s">
        <v>71</v>
      </c>
      <c r="AY198" s="222" t="s">
        <v>132</v>
      </c>
    </row>
    <row r="199" spans="1:65" s="15" customFormat="1" ht="11.25">
      <c r="B199" s="223"/>
      <c r="C199" s="224"/>
      <c r="D199" s="203" t="s">
        <v>147</v>
      </c>
      <c r="E199" s="225" t="s">
        <v>0</v>
      </c>
      <c r="F199" s="226" t="s">
        <v>155</v>
      </c>
      <c r="G199" s="224"/>
      <c r="H199" s="227">
        <v>17.024000000000001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147</v>
      </c>
      <c r="AU199" s="233" t="s">
        <v>81</v>
      </c>
      <c r="AV199" s="15" t="s">
        <v>139</v>
      </c>
      <c r="AW199" s="15" t="s">
        <v>29</v>
      </c>
      <c r="AX199" s="15" t="s">
        <v>79</v>
      </c>
      <c r="AY199" s="233" t="s">
        <v>132</v>
      </c>
    </row>
    <row r="200" spans="1:65" s="2" customFormat="1" ht="24.2" customHeight="1">
      <c r="A200" s="34"/>
      <c r="B200" s="35"/>
      <c r="C200" s="187" t="s">
        <v>304</v>
      </c>
      <c r="D200" s="187" t="s">
        <v>135</v>
      </c>
      <c r="E200" s="188" t="s">
        <v>535</v>
      </c>
      <c r="F200" s="189" t="s">
        <v>536</v>
      </c>
      <c r="G200" s="190" t="s">
        <v>161</v>
      </c>
      <c r="H200" s="191">
        <v>4.0000000000000001E-3</v>
      </c>
      <c r="I200" s="192"/>
      <c r="J200" s="193">
        <f>ROUND(I200*H200,2)</f>
        <v>0</v>
      </c>
      <c r="K200" s="194"/>
      <c r="L200" s="39"/>
      <c r="M200" s="195" t="s">
        <v>0</v>
      </c>
      <c r="N200" s="196" t="s">
        <v>36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196</v>
      </c>
      <c r="AT200" s="199" t="s">
        <v>135</v>
      </c>
      <c r="AU200" s="199" t="s">
        <v>81</v>
      </c>
      <c r="AY200" s="17" t="s">
        <v>132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79</v>
      </c>
      <c r="BK200" s="200">
        <f>ROUND(I200*H200,2)</f>
        <v>0</v>
      </c>
      <c r="BL200" s="17" t="s">
        <v>196</v>
      </c>
      <c r="BM200" s="199" t="s">
        <v>600</v>
      </c>
    </row>
    <row r="201" spans="1:65" s="2" customFormat="1" ht="24.2" customHeight="1">
      <c r="A201" s="34"/>
      <c r="B201" s="35"/>
      <c r="C201" s="187" t="s">
        <v>308</v>
      </c>
      <c r="D201" s="187" t="s">
        <v>135</v>
      </c>
      <c r="E201" s="188" t="s">
        <v>380</v>
      </c>
      <c r="F201" s="189" t="s">
        <v>381</v>
      </c>
      <c r="G201" s="190" t="s">
        <v>161</v>
      </c>
      <c r="H201" s="191">
        <v>4.0000000000000001E-3</v>
      </c>
      <c r="I201" s="192"/>
      <c r="J201" s="193">
        <f>ROUND(I201*H201,2)</f>
        <v>0</v>
      </c>
      <c r="K201" s="194"/>
      <c r="L201" s="39"/>
      <c r="M201" s="195" t="s">
        <v>0</v>
      </c>
      <c r="N201" s="196" t="s">
        <v>36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196</v>
      </c>
      <c r="AT201" s="199" t="s">
        <v>135</v>
      </c>
      <c r="AU201" s="199" t="s">
        <v>81</v>
      </c>
      <c r="AY201" s="17" t="s">
        <v>132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79</v>
      </c>
      <c r="BK201" s="200">
        <f>ROUND(I201*H201,2)</f>
        <v>0</v>
      </c>
      <c r="BL201" s="17" t="s">
        <v>196</v>
      </c>
      <c r="BM201" s="199" t="s">
        <v>601</v>
      </c>
    </row>
    <row r="202" spans="1:65" s="2" customFormat="1" ht="24.2" customHeight="1">
      <c r="A202" s="34"/>
      <c r="B202" s="35"/>
      <c r="C202" s="187" t="s">
        <v>312</v>
      </c>
      <c r="D202" s="187" t="s">
        <v>135</v>
      </c>
      <c r="E202" s="188" t="s">
        <v>384</v>
      </c>
      <c r="F202" s="189" t="s">
        <v>385</v>
      </c>
      <c r="G202" s="190" t="s">
        <v>161</v>
      </c>
      <c r="H202" s="191">
        <v>4.0000000000000001E-3</v>
      </c>
      <c r="I202" s="192"/>
      <c r="J202" s="193">
        <f>ROUND(I202*H202,2)</f>
        <v>0</v>
      </c>
      <c r="K202" s="194"/>
      <c r="L202" s="39"/>
      <c r="M202" s="195" t="s">
        <v>0</v>
      </c>
      <c r="N202" s="196" t="s">
        <v>36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196</v>
      </c>
      <c r="AT202" s="199" t="s">
        <v>135</v>
      </c>
      <c r="AU202" s="199" t="s">
        <v>81</v>
      </c>
      <c r="AY202" s="17" t="s">
        <v>132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79</v>
      </c>
      <c r="BK202" s="200">
        <f>ROUND(I202*H202,2)</f>
        <v>0</v>
      </c>
      <c r="BL202" s="17" t="s">
        <v>196</v>
      </c>
      <c r="BM202" s="199" t="s">
        <v>602</v>
      </c>
    </row>
    <row r="203" spans="1:65" s="12" customFormat="1" ht="22.9" customHeight="1">
      <c r="B203" s="171"/>
      <c r="C203" s="172"/>
      <c r="D203" s="173" t="s">
        <v>70</v>
      </c>
      <c r="E203" s="185" t="s">
        <v>387</v>
      </c>
      <c r="F203" s="185" t="s">
        <v>388</v>
      </c>
      <c r="G203" s="172"/>
      <c r="H203" s="172"/>
      <c r="I203" s="175"/>
      <c r="J203" s="186">
        <f>BK203</f>
        <v>0</v>
      </c>
      <c r="K203" s="172"/>
      <c r="L203" s="177"/>
      <c r="M203" s="178"/>
      <c r="N203" s="179"/>
      <c r="O203" s="179"/>
      <c r="P203" s="180">
        <f>SUM(P204:P236)</f>
        <v>0</v>
      </c>
      <c r="Q203" s="179"/>
      <c r="R203" s="180">
        <f>SUM(R204:R236)</f>
        <v>0.12993196000000001</v>
      </c>
      <c r="S203" s="179"/>
      <c r="T203" s="181">
        <f>SUM(T204:T236)</f>
        <v>2.7567060000000001E-2</v>
      </c>
      <c r="AR203" s="182" t="s">
        <v>81</v>
      </c>
      <c r="AT203" s="183" t="s">
        <v>70</v>
      </c>
      <c r="AU203" s="183" t="s">
        <v>79</v>
      </c>
      <c r="AY203" s="182" t="s">
        <v>132</v>
      </c>
      <c r="BK203" s="184">
        <f>SUM(BK204:BK236)</f>
        <v>0</v>
      </c>
    </row>
    <row r="204" spans="1:65" s="2" customFormat="1" ht="24.2" customHeight="1">
      <c r="A204" s="34"/>
      <c r="B204" s="35"/>
      <c r="C204" s="187" t="s">
        <v>316</v>
      </c>
      <c r="D204" s="187" t="s">
        <v>135</v>
      </c>
      <c r="E204" s="188" t="s">
        <v>390</v>
      </c>
      <c r="F204" s="189" t="s">
        <v>391</v>
      </c>
      <c r="G204" s="190" t="s">
        <v>145</v>
      </c>
      <c r="H204" s="191">
        <v>88.926000000000002</v>
      </c>
      <c r="I204" s="192"/>
      <c r="J204" s="193">
        <f>ROUND(I204*H204,2)</f>
        <v>0</v>
      </c>
      <c r="K204" s="194"/>
      <c r="L204" s="39"/>
      <c r="M204" s="195" t="s">
        <v>0</v>
      </c>
      <c r="N204" s="196" t="s">
        <v>36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196</v>
      </c>
      <c r="AT204" s="199" t="s">
        <v>135</v>
      </c>
      <c r="AU204" s="199" t="s">
        <v>81</v>
      </c>
      <c r="AY204" s="17" t="s">
        <v>132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79</v>
      </c>
      <c r="BK204" s="200">
        <f>ROUND(I204*H204,2)</f>
        <v>0</v>
      </c>
      <c r="BL204" s="17" t="s">
        <v>196</v>
      </c>
      <c r="BM204" s="199" t="s">
        <v>603</v>
      </c>
    </row>
    <row r="205" spans="1:65" s="2" customFormat="1" ht="16.5" customHeight="1">
      <c r="A205" s="34"/>
      <c r="B205" s="35"/>
      <c r="C205" s="187" t="s">
        <v>320</v>
      </c>
      <c r="D205" s="187" t="s">
        <v>135</v>
      </c>
      <c r="E205" s="188" t="s">
        <v>394</v>
      </c>
      <c r="F205" s="189" t="s">
        <v>395</v>
      </c>
      <c r="G205" s="190" t="s">
        <v>145</v>
      </c>
      <c r="H205" s="191">
        <v>88.926000000000002</v>
      </c>
      <c r="I205" s="192"/>
      <c r="J205" s="193">
        <f>ROUND(I205*H205,2)</f>
        <v>0</v>
      </c>
      <c r="K205" s="194"/>
      <c r="L205" s="39"/>
      <c r="M205" s="195" t="s">
        <v>0</v>
      </c>
      <c r="N205" s="196" t="s">
        <v>36</v>
      </c>
      <c r="O205" s="71"/>
      <c r="P205" s="197">
        <f>O205*H205</f>
        <v>0</v>
      </c>
      <c r="Q205" s="197">
        <v>1E-3</v>
      </c>
      <c r="R205" s="197">
        <f>Q205*H205</f>
        <v>8.8926000000000005E-2</v>
      </c>
      <c r="S205" s="197">
        <v>3.1E-4</v>
      </c>
      <c r="T205" s="198">
        <f>S205*H205</f>
        <v>2.7567060000000001E-2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196</v>
      </c>
      <c r="AT205" s="199" t="s">
        <v>135</v>
      </c>
      <c r="AU205" s="199" t="s">
        <v>81</v>
      </c>
      <c r="AY205" s="17" t="s">
        <v>132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79</v>
      </c>
      <c r="BK205" s="200">
        <f>ROUND(I205*H205,2)</f>
        <v>0</v>
      </c>
      <c r="BL205" s="17" t="s">
        <v>196</v>
      </c>
      <c r="BM205" s="199" t="s">
        <v>604</v>
      </c>
    </row>
    <row r="206" spans="1:65" s="2" customFormat="1" ht="24.2" customHeight="1">
      <c r="A206" s="34"/>
      <c r="B206" s="35"/>
      <c r="C206" s="187" t="s">
        <v>324</v>
      </c>
      <c r="D206" s="187" t="s">
        <v>135</v>
      </c>
      <c r="E206" s="188" t="s">
        <v>398</v>
      </c>
      <c r="F206" s="189" t="s">
        <v>399</v>
      </c>
      <c r="G206" s="190" t="s">
        <v>145</v>
      </c>
      <c r="H206" s="191">
        <v>88.926000000000002</v>
      </c>
      <c r="I206" s="192"/>
      <c r="J206" s="193">
        <f>ROUND(I206*H206,2)</f>
        <v>0</v>
      </c>
      <c r="K206" s="194"/>
      <c r="L206" s="39"/>
      <c r="M206" s="195" t="s">
        <v>0</v>
      </c>
      <c r="N206" s="196" t="s">
        <v>36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196</v>
      </c>
      <c r="AT206" s="199" t="s">
        <v>135</v>
      </c>
      <c r="AU206" s="199" t="s">
        <v>81</v>
      </c>
      <c r="AY206" s="17" t="s">
        <v>132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79</v>
      </c>
      <c r="BK206" s="200">
        <f>ROUND(I206*H206,2)</f>
        <v>0</v>
      </c>
      <c r="BL206" s="17" t="s">
        <v>196</v>
      </c>
      <c r="BM206" s="199" t="s">
        <v>605</v>
      </c>
    </row>
    <row r="207" spans="1:65" s="2" customFormat="1" ht="24.2" customHeight="1">
      <c r="A207" s="34"/>
      <c r="B207" s="35"/>
      <c r="C207" s="187" t="s">
        <v>328</v>
      </c>
      <c r="D207" s="187" t="s">
        <v>135</v>
      </c>
      <c r="E207" s="188" t="s">
        <v>402</v>
      </c>
      <c r="F207" s="189" t="s">
        <v>403</v>
      </c>
      <c r="G207" s="190" t="s">
        <v>357</v>
      </c>
      <c r="H207" s="191">
        <v>10</v>
      </c>
      <c r="I207" s="192"/>
      <c r="J207" s="193">
        <f>ROUND(I207*H207,2)</f>
        <v>0</v>
      </c>
      <c r="K207" s="194"/>
      <c r="L207" s="39"/>
      <c r="M207" s="195" t="s">
        <v>0</v>
      </c>
      <c r="N207" s="196" t="s">
        <v>36</v>
      </c>
      <c r="O207" s="71"/>
      <c r="P207" s="197">
        <f>O207*H207</f>
        <v>0</v>
      </c>
      <c r="Q207" s="197">
        <v>1.0000000000000001E-5</v>
      </c>
      <c r="R207" s="197">
        <f>Q207*H207</f>
        <v>1E-4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196</v>
      </c>
      <c r="AT207" s="199" t="s">
        <v>135</v>
      </c>
      <c r="AU207" s="199" t="s">
        <v>81</v>
      </c>
      <c r="AY207" s="17" t="s">
        <v>132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79</v>
      </c>
      <c r="BK207" s="200">
        <f>ROUND(I207*H207,2)</f>
        <v>0</v>
      </c>
      <c r="BL207" s="17" t="s">
        <v>196</v>
      </c>
      <c r="BM207" s="199" t="s">
        <v>606</v>
      </c>
    </row>
    <row r="208" spans="1:65" s="2" customFormat="1" ht="16.5" customHeight="1">
      <c r="A208" s="34"/>
      <c r="B208" s="35"/>
      <c r="C208" s="187" t="s">
        <v>332</v>
      </c>
      <c r="D208" s="187" t="s">
        <v>135</v>
      </c>
      <c r="E208" s="188" t="s">
        <v>406</v>
      </c>
      <c r="F208" s="189" t="s">
        <v>407</v>
      </c>
      <c r="G208" s="190" t="s">
        <v>145</v>
      </c>
      <c r="H208" s="191">
        <v>26.32</v>
      </c>
      <c r="I208" s="192"/>
      <c r="J208" s="193">
        <f>ROUND(I208*H208,2)</f>
        <v>0</v>
      </c>
      <c r="K208" s="194"/>
      <c r="L208" s="39"/>
      <c r="M208" s="195" t="s">
        <v>0</v>
      </c>
      <c r="N208" s="196" t="s">
        <v>36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196</v>
      </c>
      <c r="AT208" s="199" t="s">
        <v>135</v>
      </c>
      <c r="AU208" s="199" t="s">
        <v>81</v>
      </c>
      <c r="AY208" s="17" t="s">
        <v>132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79</v>
      </c>
      <c r="BK208" s="200">
        <f>ROUND(I208*H208,2)</f>
        <v>0</v>
      </c>
      <c r="BL208" s="17" t="s">
        <v>196</v>
      </c>
      <c r="BM208" s="199" t="s">
        <v>607</v>
      </c>
    </row>
    <row r="209" spans="1:65" s="13" customFormat="1" ht="11.25">
      <c r="B209" s="201"/>
      <c r="C209" s="202"/>
      <c r="D209" s="203" t="s">
        <v>147</v>
      </c>
      <c r="E209" s="204" t="s">
        <v>0</v>
      </c>
      <c r="F209" s="205" t="s">
        <v>409</v>
      </c>
      <c r="G209" s="202"/>
      <c r="H209" s="204" t="s">
        <v>0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147</v>
      </c>
      <c r="AU209" s="211" t="s">
        <v>81</v>
      </c>
      <c r="AV209" s="13" t="s">
        <v>79</v>
      </c>
      <c r="AW209" s="13" t="s">
        <v>29</v>
      </c>
      <c r="AX209" s="13" t="s">
        <v>71</v>
      </c>
      <c r="AY209" s="211" t="s">
        <v>132</v>
      </c>
    </row>
    <row r="210" spans="1:65" s="14" customFormat="1" ht="11.25">
      <c r="B210" s="212"/>
      <c r="C210" s="213"/>
      <c r="D210" s="203" t="s">
        <v>147</v>
      </c>
      <c r="E210" s="214" t="s">
        <v>0</v>
      </c>
      <c r="F210" s="215" t="s">
        <v>410</v>
      </c>
      <c r="G210" s="213"/>
      <c r="H210" s="216">
        <v>26.32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147</v>
      </c>
      <c r="AU210" s="222" t="s">
        <v>81</v>
      </c>
      <c r="AV210" s="14" t="s">
        <v>81</v>
      </c>
      <c r="AW210" s="14" t="s">
        <v>29</v>
      </c>
      <c r="AX210" s="14" t="s">
        <v>71</v>
      </c>
      <c r="AY210" s="222" t="s">
        <v>132</v>
      </c>
    </row>
    <row r="211" spans="1:65" s="15" customFormat="1" ht="11.25">
      <c r="B211" s="223"/>
      <c r="C211" s="224"/>
      <c r="D211" s="203" t="s">
        <v>147</v>
      </c>
      <c r="E211" s="225" t="s">
        <v>0</v>
      </c>
      <c r="F211" s="226" t="s">
        <v>155</v>
      </c>
      <c r="G211" s="224"/>
      <c r="H211" s="227">
        <v>26.32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147</v>
      </c>
      <c r="AU211" s="233" t="s">
        <v>81</v>
      </c>
      <c r="AV211" s="15" t="s">
        <v>139</v>
      </c>
      <c r="AW211" s="15" t="s">
        <v>29</v>
      </c>
      <c r="AX211" s="15" t="s">
        <v>79</v>
      </c>
      <c r="AY211" s="233" t="s">
        <v>132</v>
      </c>
    </row>
    <row r="212" spans="1:65" s="2" customFormat="1" ht="16.5" customHeight="1">
      <c r="A212" s="34"/>
      <c r="B212" s="35"/>
      <c r="C212" s="234" t="s">
        <v>336</v>
      </c>
      <c r="D212" s="234" t="s">
        <v>199</v>
      </c>
      <c r="E212" s="235" t="s">
        <v>412</v>
      </c>
      <c r="F212" s="236" t="s">
        <v>413</v>
      </c>
      <c r="G212" s="237" t="s">
        <v>145</v>
      </c>
      <c r="H212" s="238">
        <v>31.584</v>
      </c>
      <c r="I212" s="239"/>
      <c r="J212" s="240">
        <f>ROUND(I212*H212,2)</f>
        <v>0</v>
      </c>
      <c r="K212" s="241"/>
      <c r="L212" s="242"/>
      <c r="M212" s="243" t="s">
        <v>0</v>
      </c>
      <c r="N212" s="244" t="s">
        <v>36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202</v>
      </c>
      <c r="AT212" s="199" t="s">
        <v>199</v>
      </c>
      <c r="AU212" s="199" t="s">
        <v>81</v>
      </c>
      <c r="AY212" s="17" t="s">
        <v>132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79</v>
      </c>
      <c r="BK212" s="200">
        <f>ROUND(I212*H212,2)</f>
        <v>0</v>
      </c>
      <c r="BL212" s="17" t="s">
        <v>196</v>
      </c>
      <c r="BM212" s="199" t="s">
        <v>608</v>
      </c>
    </row>
    <row r="213" spans="1:65" s="14" customFormat="1" ht="11.25">
      <c r="B213" s="212"/>
      <c r="C213" s="213"/>
      <c r="D213" s="203" t="s">
        <v>147</v>
      </c>
      <c r="E213" s="213"/>
      <c r="F213" s="215" t="s">
        <v>415</v>
      </c>
      <c r="G213" s="213"/>
      <c r="H213" s="216">
        <v>31.584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147</v>
      </c>
      <c r="AU213" s="222" t="s">
        <v>81</v>
      </c>
      <c r="AV213" s="14" t="s">
        <v>81</v>
      </c>
      <c r="AW213" s="14" t="s">
        <v>3</v>
      </c>
      <c r="AX213" s="14" t="s">
        <v>79</v>
      </c>
      <c r="AY213" s="222" t="s">
        <v>132</v>
      </c>
    </row>
    <row r="214" spans="1:65" s="2" customFormat="1" ht="24.2" customHeight="1">
      <c r="A214" s="34"/>
      <c r="B214" s="35"/>
      <c r="C214" s="187" t="s">
        <v>340</v>
      </c>
      <c r="D214" s="187" t="s">
        <v>135</v>
      </c>
      <c r="E214" s="188" t="s">
        <v>417</v>
      </c>
      <c r="F214" s="189" t="s">
        <v>418</v>
      </c>
      <c r="G214" s="190" t="s">
        <v>145</v>
      </c>
      <c r="H214" s="191">
        <v>10</v>
      </c>
      <c r="I214" s="192"/>
      <c r="J214" s="193">
        <f>ROUND(I214*H214,2)</f>
        <v>0</v>
      </c>
      <c r="K214" s="194"/>
      <c r="L214" s="39"/>
      <c r="M214" s="195" t="s">
        <v>0</v>
      </c>
      <c r="N214" s="196" t="s">
        <v>36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196</v>
      </c>
      <c r="AT214" s="199" t="s">
        <v>135</v>
      </c>
      <c r="AU214" s="199" t="s">
        <v>81</v>
      </c>
      <c r="AY214" s="17" t="s">
        <v>132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79</v>
      </c>
      <c r="BK214" s="200">
        <f>ROUND(I214*H214,2)</f>
        <v>0</v>
      </c>
      <c r="BL214" s="17" t="s">
        <v>196</v>
      </c>
      <c r="BM214" s="199" t="s">
        <v>609</v>
      </c>
    </row>
    <row r="215" spans="1:65" s="2" customFormat="1" ht="16.5" customHeight="1">
      <c r="A215" s="34"/>
      <c r="B215" s="35"/>
      <c r="C215" s="234" t="s">
        <v>344</v>
      </c>
      <c r="D215" s="234" t="s">
        <v>199</v>
      </c>
      <c r="E215" s="235" t="s">
        <v>421</v>
      </c>
      <c r="F215" s="236" t="s">
        <v>422</v>
      </c>
      <c r="G215" s="237" t="s">
        <v>145</v>
      </c>
      <c r="H215" s="238">
        <v>12</v>
      </c>
      <c r="I215" s="239"/>
      <c r="J215" s="240">
        <f>ROUND(I215*H215,2)</f>
        <v>0</v>
      </c>
      <c r="K215" s="241"/>
      <c r="L215" s="242"/>
      <c r="M215" s="243" t="s">
        <v>0</v>
      </c>
      <c r="N215" s="244" t="s">
        <v>36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202</v>
      </c>
      <c r="AT215" s="199" t="s">
        <v>199</v>
      </c>
      <c r="AU215" s="199" t="s">
        <v>81</v>
      </c>
      <c r="AY215" s="17" t="s">
        <v>132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79</v>
      </c>
      <c r="BK215" s="200">
        <f>ROUND(I215*H215,2)</f>
        <v>0</v>
      </c>
      <c r="BL215" s="17" t="s">
        <v>196</v>
      </c>
      <c r="BM215" s="199" t="s">
        <v>610</v>
      </c>
    </row>
    <row r="216" spans="1:65" s="14" customFormat="1" ht="11.25">
      <c r="B216" s="212"/>
      <c r="C216" s="213"/>
      <c r="D216" s="203" t="s">
        <v>147</v>
      </c>
      <c r="E216" s="213"/>
      <c r="F216" s="215" t="s">
        <v>424</v>
      </c>
      <c r="G216" s="213"/>
      <c r="H216" s="216">
        <v>12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147</v>
      </c>
      <c r="AU216" s="222" t="s">
        <v>81</v>
      </c>
      <c r="AV216" s="14" t="s">
        <v>81</v>
      </c>
      <c r="AW216" s="14" t="s">
        <v>3</v>
      </c>
      <c r="AX216" s="14" t="s">
        <v>79</v>
      </c>
      <c r="AY216" s="222" t="s">
        <v>132</v>
      </c>
    </row>
    <row r="217" spans="1:65" s="2" customFormat="1" ht="24.2" customHeight="1">
      <c r="A217" s="34"/>
      <c r="B217" s="35"/>
      <c r="C217" s="187" t="s">
        <v>348</v>
      </c>
      <c r="D217" s="187" t="s">
        <v>135</v>
      </c>
      <c r="E217" s="188" t="s">
        <v>426</v>
      </c>
      <c r="F217" s="189" t="s">
        <v>427</v>
      </c>
      <c r="G217" s="190" t="s">
        <v>145</v>
      </c>
      <c r="H217" s="191">
        <v>88.926000000000002</v>
      </c>
      <c r="I217" s="192"/>
      <c r="J217" s="193">
        <f>ROUND(I217*H217,2)</f>
        <v>0</v>
      </c>
      <c r="K217" s="194"/>
      <c r="L217" s="39"/>
      <c r="M217" s="195" t="s">
        <v>0</v>
      </c>
      <c r="N217" s="196" t="s">
        <v>36</v>
      </c>
      <c r="O217" s="71"/>
      <c r="P217" s="197">
        <f>O217*H217</f>
        <v>0</v>
      </c>
      <c r="Q217" s="197">
        <v>2.0000000000000001E-4</v>
      </c>
      <c r="R217" s="197">
        <f>Q217*H217</f>
        <v>1.7785200000000001E-2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196</v>
      </c>
      <c r="AT217" s="199" t="s">
        <v>135</v>
      </c>
      <c r="AU217" s="199" t="s">
        <v>81</v>
      </c>
      <c r="AY217" s="17" t="s">
        <v>132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79</v>
      </c>
      <c r="BK217" s="200">
        <f>ROUND(I217*H217,2)</f>
        <v>0</v>
      </c>
      <c r="BL217" s="17" t="s">
        <v>196</v>
      </c>
      <c r="BM217" s="199" t="s">
        <v>611</v>
      </c>
    </row>
    <row r="218" spans="1:65" s="2" customFormat="1" ht="33" customHeight="1">
      <c r="A218" s="34"/>
      <c r="B218" s="35"/>
      <c r="C218" s="187" t="s">
        <v>354</v>
      </c>
      <c r="D218" s="187" t="s">
        <v>135</v>
      </c>
      <c r="E218" s="188" t="s">
        <v>430</v>
      </c>
      <c r="F218" s="189" t="s">
        <v>431</v>
      </c>
      <c r="G218" s="190" t="s">
        <v>145</v>
      </c>
      <c r="H218" s="191">
        <v>88.926000000000002</v>
      </c>
      <c r="I218" s="192"/>
      <c r="J218" s="193">
        <f>ROUND(I218*H218,2)</f>
        <v>0</v>
      </c>
      <c r="K218" s="194"/>
      <c r="L218" s="39"/>
      <c r="M218" s="195" t="s">
        <v>0</v>
      </c>
      <c r="N218" s="196" t="s">
        <v>36</v>
      </c>
      <c r="O218" s="71"/>
      <c r="P218" s="197">
        <f>O218*H218</f>
        <v>0</v>
      </c>
      <c r="Q218" s="197">
        <v>2.5999999999999998E-4</v>
      </c>
      <c r="R218" s="197">
        <f>Q218*H218</f>
        <v>2.3120759999999997E-2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196</v>
      </c>
      <c r="AT218" s="199" t="s">
        <v>135</v>
      </c>
      <c r="AU218" s="199" t="s">
        <v>81</v>
      </c>
      <c r="AY218" s="17" t="s">
        <v>132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79</v>
      </c>
      <c r="BK218" s="200">
        <f>ROUND(I218*H218,2)</f>
        <v>0</v>
      </c>
      <c r="BL218" s="17" t="s">
        <v>196</v>
      </c>
      <c r="BM218" s="199" t="s">
        <v>612</v>
      </c>
    </row>
    <row r="219" spans="1:65" s="13" customFormat="1" ht="11.25">
      <c r="B219" s="201"/>
      <c r="C219" s="202"/>
      <c r="D219" s="203" t="s">
        <v>147</v>
      </c>
      <c r="E219" s="204" t="s">
        <v>0</v>
      </c>
      <c r="F219" s="205" t="s">
        <v>433</v>
      </c>
      <c r="G219" s="202"/>
      <c r="H219" s="204" t="s">
        <v>0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147</v>
      </c>
      <c r="AU219" s="211" t="s">
        <v>81</v>
      </c>
      <c r="AV219" s="13" t="s">
        <v>79</v>
      </c>
      <c r="AW219" s="13" t="s">
        <v>29</v>
      </c>
      <c r="AX219" s="13" t="s">
        <v>71</v>
      </c>
      <c r="AY219" s="211" t="s">
        <v>132</v>
      </c>
    </row>
    <row r="220" spans="1:65" s="13" customFormat="1" ht="11.25">
      <c r="B220" s="201"/>
      <c r="C220" s="202"/>
      <c r="D220" s="203" t="s">
        <v>147</v>
      </c>
      <c r="E220" s="204" t="s">
        <v>0</v>
      </c>
      <c r="F220" s="205" t="s">
        <v>613</v>
      </c>
      <c r="G220" s="202"/>
      <c r="H220" s="204" t="s">
        <v>0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147</v>
      </c>
      <c r="AU220" s="211" t="s">
        <v>81</v>
      </c>
      <c r="AV220" s="13" t="s">
        <v>79</v>
      </c>
      <c r="AW220" s="13" t="s">
        <v>29</v>
      </c>
      <c r="AX220" s="13" t="s">
        <v>71</v>
      </c>
      <c r="AY220" s="211" t="s">
        <v>132</v>
      </c>
    </row>
    <row r="221" spans="1:65" s="13" customFormat="1" ht="11.25">
      <c r="B221" s="201"/>
      <c r="C221" s="202"/>
      <c r="D221" s="203" t="s">
        <v>147</v>
      </c>
      <c r="E221" s="204" t="s">
        <v>0</v>
      </c>
      <c r="F221" s="205" t="s">
        <v>435</v>
      </c>
      <c r="G221" s="202"/>
      <c r="H221" s="204" t="s">
        <v>0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147</v>
      </c>
      <c r="AU221" s="211" t="s">
        <v>81</v>
      </c>
      <c r="AV221" s="13" t="s">
        <v>79</v>
      </c>
      <c r="AW221" s="13" t="s">
        <v>29</v>
      </c>
      <c r="AX221" s="13" t="s">
        <v>71</v>
      </c>
      <c r="AY221" s="211" t="s">
        <v>132</v>
      </c>
    </row>
    <row r="222" spans="1:65" s="14" customFormat="1" ht="11.25">
      <c r="B222" s="212"/>
      <c r="C222" s="213"/>
      <c r="D222" s="203" t="s">
        <v>147</v>
      </c>
      <c r="E222" s="214" t="s">
        <v>0</v>
      </c>
      <c r="F222" s="215" t="s">
        <v>436</v>
      </c>
      <c r="G222" s="213"/>
      <c r="H222" s="216">
        <v>47.024000000000001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147</v>
      </c>
      <c r="AU222" s="222" t="s">
        <v>81</v>
      </c>
      <c r="AV222" s="14" t="s">
        <v>81</v>
      </c>
      <c r="AW222" s="14" t="s">
        <v>29</v>
      </c>
      <c r="AX222" s="14" t="s">
        <v>71</v>
      </c>
      <c r="AY222" s="222" t="s">
        <v>132</v>
      </c>
    </row>
    <row r="223" spans="1:65" s="13" customFormat="1" ht="11.25">
      <c r="B223" s="201"/>
      <c r="C223" s="202"/>
      <c r="D223" s="203" t="s">
        <v>147</v>
      </c>
      <c r="E223" s="204" t="s">
        <v>0</v>
      </c>
      <c r="F223" s="205" t="s">
        <v>149</v>
      </c>
      <c r="G223" s="202"/>
      <c r="H223" s="204" t="s">
        <v>0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147</v>
      </c>
      <c r="AU223" s="211" t="s">
        <v>81</v>
      </c>
      <c r="AV223" s="13" t="s">
        <v>79</v>
      </c>
      <c r="AW223" s="13" t="s">
        <v>29</v>
      </c>
      <c r="AX223" s="13" t="s">
        <v>71</v>
      </c>
      <c r="AY223" s="211" t="s">
        <v>132</v>
      </c>
    </row>
    <row r="224" spans="1:65" s="14" customFormat="1" ht="11.25">
      <c r="B224" s="212"/>
      <c r="C224" s="213"/>
      <c r="D224" s="203" t="s">
        <v>147</v>
      </c>
      <c r="E224" s="214" t="s">
        <v>0</v>
      </c>
      <c r="F224" s="215" t="s">
        <v>437</v>
      </c>
      <c r="G224" s="213"/>
      <c r="H224" s="216">
        <v>10.661999999999999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147</v>
      </c>
      <c r="AU224" s="222" t="s">
        <v>81</v>
      </c>
      <c r="AV224" s="14" t="s">
        <v>81</v>
      </c>
      <c r="AW224" s="14" t="s">
        <v>29</v>
      </c>
      <c r="AX224" s="14" t="s">
        <v>71</v>
      </c>
      <c r="AY224" s="222" t="s">
        <v>132</v>
      </c>
    </row>
    <row r="225" spans="1:65" s="13" customFormat="1" ht="11.25">
      <c r="B225" s="201"/>
      <c r="C225" s="202"/>
      <c r="D225" s="203" t="s">
        <v>147</v>
      </c>
      <c r="E225" s="204" t="s">
        <v>0</v>
      </c>
      <c r="F225" s="205" t="s">
        <v>151</v>
      </c>
      <c r="G225" s="202"/>
      <c r="H225" s="204" t="s">
        <v>0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147</v>
      </c>
      <c r="AU225" s="211" t="s">
        <v>81</v>
      </c>
      <c r="AV225" s="13" t="s">
        <v>79</v>
      </c>
      <c r="AW225" s="13" t="s">
        <v>29</v>
      </c>
      <c r="AX225" s="13" t="s">
        <v>71</v>
      </c>
      <c r="AY225" s="211" t="s">
        <v>132</v>
      </c>
    </row>
    <row r="226" spans="1:65" s="14" customFormat="1" ht="11.25">
      <c r="B226" s="212"/>
      <c r="C226" s="213"/>
      <c r="D226" s="203" t="s">
        <v>147</v>
      </c>
      <c r="E226" s="214" t="s">
        <v>0</v>
      </c>
      <c r="F226" s="215" t="s">
        <v>438</v>
      </c>
      <c r="G226" s="213"/>
      <c r="H226" s="216">
        <v>4.919999999999999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147</v>
      </c>
      <c r="AU226" s="222" t="s">
        <v>81</v>
      </c>
      <c r="AV226" s="14" t="s">
        <v>81</v>
      </c>
      <c r="AW226" s="14" t="s">
        <v>29</v>
      </c>
      <c r="AX226" s="14" t="s">
        <v>71</v>
      </c>
      <c r="AY226" s="222" t="s">
        <v>132</v>
      </c>
    </row>
    <row r="227" spans="1:65" s="13" customFormat="1" ht="11.25">
      <c r="B227" s="201"/>
      <c r="C227" s="202"/>
      <c r="D227" s="203" t="s">
        <v>147</v>
      </c>
      <c r="E227" s="204" t="s">
        <v>0</v>
      </c>
      <c r="F227" s="205" t="s">
        <v>439</v>
      </c>
      <c r="G227" s="202"/>
      <c r="H227" s="204" t="s">
        <v>0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147</v>
      </c>
      <c r="AU227" s="211" t="s">
        <v>81</v>
      </c>
      <c r="AV227" s="13" t="s">
        <v>79</v>
      </c>
      <c r="AW227" s="13" t="s">
        <v>29</v>
      </c>
      <c r="AX227" s="13" t="s">
        <v>71</v>
      </c>
      <c r="AY227" s="211" t="s">
        <v>132</v>
      </c>
    </row>
    <row r="228" spans="1:65" s="14" customFormat="1" ht="11.25">
      <c r="B228" s="212"/>
      <c r="C228" s="213"/>
      <c r="D228" s="203" t="s">
        <v>147</v>
      </c>
      <c r="E228" s="214" t="s">
        <v>0</v>
      </c>
      <c r="F228" s="215" t="s">
        <v>410</v>
      </c>
      <c r="G228" s="213"/>
      <c r="H228" s="216">
        <v>26.32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147</v>
      </c>
      <c r="AU228" s="222" t="s">
        <v>81</v>
      </c>
      <c r="AV228" s="14" t="s">
        <v>81</v>
      </c>
      <c r="AW228" s="14" t="s">
        <v>29</v>
      </c>
      <c r="AX228" s="14" t="s">
        <v>71</v>
      </c>
      <c r="AY228" s="222" t="s">
        <v>132</v>
      </c>
    </row>
    <row r="229" spans="1:65" s="15" customFormat="1" ht="11.25">
      <c r="B229" s="223"/>
      <c r="C229" s="224"/>
      <c r="D229" s="203" t="s">
        <v>147</v>
      </c>
      <c r="E229" s="225" t="s">
        <v>0</v>
      </c>
      <c r="F229" s="226" t="s">
        <v>155</v>
      </c>
      <c r="G229" s="224"/>
      <c r="H229" s="227">
        <v>88.926000000000002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147</v>
      </c>
      <c r="AU229" s="233" t="s">
        <v>81</v>
      </c>
      <c r="AV229" s="15" t="s">
        <v>139</v>
      </c>
      <c r="AW229" s="15" t="s">
        <v>29</v>
      </c>
      <c r="AX229" s="15" t="s">
        <v>79</v>
      </c>
      <c r="AY229" s="233" t="s">
        <v>132</v>
      </c>
    </row>
    <row r="230" spans="1:65" s="2" customFormat="1" ht="24.2" customHeight="1">
      <c r="A230" s="34"/>
      <c r="B230" s="35"/>
      <c r="C230" s="187" t="s">
        <v>359</v>
      </c>
      <c r="D230" s="187" t="s">
        <v>135</v>
      </c>
      <c r="E230" s="188" t="s">
        <v>441</v>
      </c>
      <c r="F230" s="189" t="s">
        <v>442</v>
      </c>
      <c r="G230" s="190" t="s">
        <v>145</v>
      </c>
      <c r="H230" s="191">
        <v>9.1</v>
      </c>
      <c r="I230" s="192"/>
      <c r="J230" s="193">
        <f>ROUND(I230*H230,2)</f>
        <v>0</v>
      </c>
      <c r="K230" s="194"/>
      <c r="L230" s="39"/>
      <c r="M230" s="195" t="s">
        <v>0</v>
      </c>
      <c r="N230" s="196" t="s">
        <v>36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196</v>
      </c>
      <c r="AT230" s="199" t="s">
        <v>135</v>
      </c>
      <c r="AU230" s="199" t="s">
        <v>81</v>
      </c>
      <c r="AY230" s="17" t="s">
        <v>132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79</v>
      </c>
      <c r="BK230" s="200">
        <f>ROUND(I230*H230,2)</f>
        <v>0</v>
      </c>
      <c r="BL230" s="17" t="s">
        <v>196</v>
      </c>
      <c r="BM230" s="199" t="s">
        <v>614</v>
      </c>
    </row>
    <row r="231" spans="1:65" s="13" customFormat="1" ht="11.25">
      <c r="B231" s="201"/>
      <c r="C231" s="202"/>
      <c r="D231" s="203" t="s">
        <v>147</v>
      </c>
      <c r="E231" s="204" t="s">
        <v>0</v>
      </c>
      <c r="F231" s="205" t="s">
        <v>433</v>
      </c>
      <c r="G231" s="202"/>
      <c r="H231" s="204" t="s">
        <v>0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147</v>
      </c>
      <c r="AU231" s="211" t="s">
        <v>81</v>
      </c>
      <c r="AV231" s="13" t="s">
        <v>79</v>
      </c>
      <c r="AW231" s="13" t="s">
        <v>29</v>
      </c>
      <c r="AX231" s="13" t="s">
        <v>71</v>
      </c>
      <c r="AY231" s="211" t="s">
        <v>132</v>
      </c>
    </row>
    <row r="232" spans="1:65" s="13" customFormat="1" ht="11.25">
      <c r="B232" s="201"/>
      <c r="C232" s="202"/>
      <c r="D232" s="203" t="s">
        <v>147</v>
      </c>
      <c r="E232" s="204" t="s">
        <v>0</v>
      </c>
      <c r="F232" s="205" t="s">
        <v>151</v>
      </c>
      <c r="G232" s="202"/>
      <c r="H232" s="204" t="s">
        <v>0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147</v>
      </c>
      <c r="AU232" s="211" t="s">
        <v>81</v>
      </c>
      <c r="AV232" s="13" t="s">
        <v>79</v>
      </c>
      <c r="AW232" s="13" t="s">
        <v>29</v>
      </c>
      <c r="AX232" s="13" t="s">
        <v>71</v>
      </c>
      <c r="AY232" s="211" t="s">
        <v>132</v>
      </c>
    </row>
    <row r="233" spans="1:65" s="14" customFormat="1" ht="11.25">
      <c r="B233" s="212"/>
      <c r="C233" s="213"/>
      <c r="D233" s="203" t="s">
        <v>147</v>
      </c>
      <c r="E233" s="214" t="s">
        <v>0</v>
      </c>
      <c r="F233" s="215" t="s">
        <v>444</v>
      </c>
      <c r="G233" s="213"/>
      <c r="H233" s="216">
        <v>4.92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147</v>
      </c>
      <c r="AU233" s="222" t="s">
        <v>81</v>
      </c>
      <c r="AV233" s="14" t="s">
        <v>81</v>
      </c>
      <c r="AW233" s="14" t="s">
        <v>29</v>
      </c>
      <c r="AX233" s="14" t="s">
        <v>71</v>
      </c>
      <c r="AY233" s="222" t="s">
        <v>132</v>
      </c>
    </row>
    <row r="234" spans="1:65" s="13" customFormat="1" ht="11.25">
      <c r="B234" s="201"/>
      <c r="C234" s="202"/>
      <c r="D234" s="203" t="s">
        <v>147</v>
      </c>
      <c r="E234" s="204" t="s">
        <v>0</v>
      </c>
      <c r="F234" s="205" t="s">
        <v>439</v>
      </c>
      <c r="G234" s="202"/>
      <c r="H234" s="204" t="s">
        <v>0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147</v>
      </c>
      <c r="AU234" s="211" t="s">
        <v>81</v>
      </c>
      <c r="AV234" s="13" t="s">
        <v>79</v>
      </c>
      <c r="AW234" s="13" t="s">
        <v>29</v>
      </c>
      <c r="AX234" s="13" t="s">
        <v>71</v>
      </c>
      <c r="AY234" s="211" t="s">
        <v>132</v>
      </c>
    </row>
    <row r="235" spans="1:65" s="14" customFormat="1" ht="11.25">
      <c r="B235" s="212"/>
      <c r="C235" s="213"/>
      <c r="D235" s="203" t="s">
        <v>147</v>
      </c>
      <c r="E235" s="214" t="s">
        <v>0</v>
      </c>
      <c r="F235" s="215" t="s">
        <v>152</v>
      </c>
      <c r="G235" s="213"/>
      <c r="H235" s="216">
        <v>4.18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147</v>
      </c>
      <c r="AU235" s="222" t="s">
        <v>81</v>
      </c>
      <c r="AV235" s="14" t="s">
        <v>81</v>
      </c>
      <c r="AW235" s="14" t="s">
        <v>29</v>
      </c>
      <c r="AX235" s="14" t="s">
        <v>71</v>
      </c>
      <c r="AY235" s="222" t="s">
        <v>132</v>
      </c>
    </row>
    <row r="236" spans="1:65" s="15" customFormat="1" ht="11.25">
      <c r="B236" s="223"/>
      <c r="C236" s="224"/>
      <c r="D236" s="203" t="s">
        <v>147</v>
      </c>
      <c r="E236" s="225" t="s">
        <v>0</v>
      </c>
      <c r="F236" s="226" t="s">
        <v>155</v>
      </c>
      <c r="G236" s="224"/>
      <c r="H236" s="227">
        <v>9.1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147</v>
      </c>
      <c r="AU236" s="233" t="s">
        <v>81</v>
      </c>
      <c r="AV236" s="15" t="s">
        <v>139</v>
      </c>
      <c r="AW236" s="15" t="s">
        <v>29</v>
      </c>
      <c r="AX236" s="15" t="s">
        <v>79</v>
      </c>
      <c r="AY236" s="233" t="s">
        <v>132</v>
      </c>
    </row>
    <row r="237" spans="1:65" s="12" customFormat="1" ht="22.9" customHeight="1">
      <c r="B237" s="171"/>
      <c r="C237" s="172"/>
      <c r="D237" s="173" t="s">
        <v>70</v>
      </c>
      <c r="E237" s="185" t="s">
        <v>445</v>
      </c>
      <c r="F237" s="185" t="s">
        <v>446</v>
      </c>
      <c r="G237" s="172"/>
      <c r="H237" s="172"/>
      <c r="I237" s="175"/>
      <c r="J237" s="186">
        <f>BK237</f>
        <v>0</v>
      </c>
      <c r="K237" s="172"/>
      <c r="L237" s="177"/>
      <c r="M237" s="178"/>
      <c r="N237" s="179"/>
      <c r="O237" s="179"/>
      <c r="P237" s="180">
        <f>P238</f>
        <v>0</v>
      </c>
      <c r="Q237" s="179"/>
      <c r="R237" s="180">
        <f>R238</f>
        <v>0</v>
      </c>
      <c r="S237" s="179"/>
      <c r="T237" s="181">
        <f>T238</f>
        <v>0</v>
      </c>
      <c r="AR237" s="182" t="s">
        <v>81</v>
      </c>
      <c r="AT237" s="183" t="s">
        <v>70</v>
      </c>
      <c r="AU237" s="183" t="s">
        <v>79</v>
      </c>
      <c r="AY237" s="182" t="s">
        <v>132</v>
      </c>
      <c r="BK237" s="184">
        <f>BK238</f>
        <v>0</v>
      </c>
    </row>
    <row r="238" spans="1:65" s="2" customFormat="1" ht="21.75" customHeight="1">
      <c r="A238" s="34"/>
      <c r="B238" s="35"/>
      <c r="C238" s="187" t="s">
        <v>365</v>
      </c>
      <c r="D238" s="187" t="s">
        <v>135</v>
      </c>
      <c r="E238" s="188" t="s">
        <v>448</v>
      </c>
      <c r="F238" s="189" t="s">
        <v>449</v>
      </c>
      <c r="G238" s="190" t="s">
        <v>450</v>
      </c>
      <c r="H238" s="191">
        <v>1</v>
      </c>
      <c r="I238" s="192"/>
      <c r="J238" s="193">
        <f>ROUND(I238*H238,2)</f>
        <v>0</v>
      </c>
      <c r="K238" s="194"/>
      <c r="L238" s="39"/>
      <c r="M238" s="245" t="s">
        <v>0</v>
      </c>
      <c r="N238" s="246" t="s">
        <v>36</v>
      </c>
      <c r="O238" s="247"/>
      <c r="P238" s="248">
        <f>O238*H238</f>
        <v>0</v>
      </c>
      <c r="Q238" s="248">
        <v>0</v>
      </c>
      <c r="R238" s="248">
        <f>Q238*H238</f>
        <v>0</v>
      </c>
      <c r="S238" s="248">
        <v>0</v>
      </c>
      <c r="T238" s="24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196</v>
      </c>
      <c r="AT238" s="199" t="s">
        <v>135</v>
      </c>
      <c r="AU238" s="199" t="s">
        <v>81</v>
      </c>
      <c r="AY238" s="17" t="s">
        <v>132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79</v>
      </c>
      <c r="BK238" s="200">
        <f>ROUND(I238*H238,2)</f>
        <v>0</v>
      </c>
      <c r="BL238" s="17" t="s">
        <v>196</v>
      </c>
      <c r="BM238" s="199" t="s">
        <v>615</v>
      </c>
    </row>
    <row r="239" spans="1:65" s="2" customFormat="1" ht="6.95" customHeight="1">
      <c r="A239" s="34"/>
      <c r="B239" s="54"/>
      <c r="C239" s="55"/>
      <c r="D239" s="55"/>
      <c r="E239" s="55"/>
      <c r="F239" s="55"/>
      <c r="G239" s="55"/>
      <c r="H239" s="55"/>
      <c r="I239" s="55"/>
      <c r="J239" s="55"/>
      <c r="K239" s="55"/>
      <c r="L239" s="39"/>
      <c r="M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</sheetData>
  <sheetProtection algorithmName="SHA-512" hashValue="NgQ2vML5TdGmD7BBtdjYkMCTGHnzjJZ/xhNFe8UUqCLsAS7/DBXQ2rnz7c4tVhmqGAayPW4bH1LHO7RbV+NPOQ==" saltValue="IhCowzPpuczjJGaC7LaB1s342gLaz34JGmC9uIMvJ5GYfzeWi9LOoGfPssYoSBcd/ZU1moLADtsc7pcDiBogdw==" spinCount="100000" sheet="1" objects="1" scenarios="1" formatColumns="0" formatRows="0" autoFilter="0"/>
  <autoFilter ref="C127:K23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97</v>
      </c>
      <c r="L4" s="20"/>
      <c r="M4" s="111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616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0</v>
      </c>
      <c r="G11" s="34"/>
      <c r="H11" s="34"/>
      <c r="I11" s="112" t="s">
        <v>18</v>
      </c>
      <c r="J11" s="113" t="s">
        <v>0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45335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24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25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24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27</v>
      </c>
      <c r="E20" s="34"/>
      <c r="F20" s="34"/>
      <c r="G20" s="34"/>
      <c r="H20" s="34"/>
      <c r="I20" s="112" t="s">
        <v>23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24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28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24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0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31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33</v>
      </c>
      <c r="G32" s="34"/>
      <c r="H32" s="34"/>
      <c r="I32" s="121" t="s">
        <v>32</v>
      </c>
      <c r="J32" s="121" t="s">
        <v>34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35</v>
      </c>
      <c r="E33" s="112" t="s">
        <v>36</v>
      </c>
      <c r="F33" s="123">
        <f>ROUND((SUM(BE128:BE248)),  2)</f>
        <v>0</v>
      </c>
      <c r="G33" s="34"/>
      <c r="H33" s="34"/>
      <c r="I33" s="124">
        <v>0.21</v>
      </c>
      <c r="J33" s="123">
        <f>ROUND(((SUM(BE128:BE248))*I33),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37</v>
      </c>
      <c r="F34" s="123">
        <f>ROUND((SUM(BF128:BF248)),  2)</f>
        <v>0</v>
      </c>
      <c r="G34" s="34"/>
      <c r="H34" s="34"/>
      <c r="I34" s="124">
        <v>0.12</v>
      </c>
      <c r="J34" s="123">
        <f>ROUND(((SUM(BF128:BF248))*I34),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38</v>
      </c>
      <c r="F35" s="123">
        <f>ROUND((SUM(BG128:BG248)),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39</v>
      </c>
      <c r="F36" s="123">
        <f>ROUND((SUM(BH128:BH248)),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40</v>
      </c>
      <c r="F37" s="123">
        <f>ROUND((SUM(BI128:BI248)),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41</v>
      </c>
      <c r="E39" s="127"/>
      <c r="F39" s="127"/>
      <c r="G39" s="128" t="s">
        <v>42</v>
      </c>
      <c r="H39" s="129" t="s">
        <v>43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44</v>
      </c>
      <c r="E50" s="133"/>
      <c r="F50" s="133"/>
      <c r="G50" s="132" t="s">
        <v>45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46</v>
      </c>
      <c r="E61" s="135"/>
      <c r="F61" s="136" t="s">
        <v>47</v>
      </c>
      <c r="G61" s="134" t="s">
        <v>46</v>
      </c>
      <c r="H61" s="135"/>
      <c r="I61" s="135"/>
      <c r="J61" s="137" t="s">
        <v>47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48</v>
      </c>
      <c r="E65" s="138"/>
      <c r="F65" s="138"/>
      <c r="G65" s="132" t="s">
        <v>49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46</v>
      </c>
      <c r="E76" s="135"/>
      <c r="F76" s="136" t="s">
        <v>47</v>
      </c>
      <c r="G76" s="134" t="s">
        <v>46</v>
      </c>
      <c r="H76" s="135"/>
      <c r="I76" s="135"/>
      <c r="J76" s="137" t="s">
        <v>47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50" t="str">
        <f>E9</f>
        <v>06 - Oprava bytu č. 604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45335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27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28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hidden="1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J135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J148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J156</f>
        <v>0</v>
      </c>
      <c r="K101" s="154"/>
      <c r="L101" s="158"/>
    </row>
    <row r="102" spans="1:31" s="9" customFormat="1" ht="24.95" hidden="1" customHeight="1">
      <c r="B102" s="147"/>
      <c r="C102" s="148"/>
      <c r="D102" s="149" t="s">
        <v>110</v>
      </c>
      <c r="E102" s="150"/>
      <c r="F102" s="150"/>
      <c r="G102" s="150"/>
      <c r="H102" s="150"/>
      <c r="I102" s="150"/>
      <c r="J102" s="151">
        <f>J159</f>
        <v>0</v>
      </c>
      <c r="K102" s="148"/>
      <c r="L102" s="152"/>
    </row>
    <row r="103" spans="1:31" s="10" customFormat="1" ht="19.899999999999999" hidden="1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J160</f>
        <v>0</v>
      </c>
      <c r="K103" s="154"/>
      <c r="L103" s="158"/>
    </row>
    <row r="104" spans="1:31" s="10" customFormat="1" ht="19.899999999999999" hidden="1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J185</f>
        <v>0</v>
      </c>
      <c r="K104" s="154"/>
      <c r="L104" s="158"/>
    </row>
    <row r="105" spans="1:31" s="10" customFormat="1" ht="19.899999999999999" hidden="1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J191</f>
        <v>0</v>
      </c>
      <c r="K105" s="154"/>
      <c r="L105" s="158"/>
    </row>
    <row r="106" spans="1:31" s="10" customFormat="1" ht="19.899999999999999" hidden="1" customHeight="1">
      <c r="B106" s="153"/>
      <c r="C106" s="154"/>
      <c r="D106" s="155" t="s">
        <v>114</v>
      </c>
      <c r="E106" s="156"/>
      <c r="F106" s="156"/>
      <c r="G106" s="156"/>
      <c r="H106" s="156"/>
      <c r="I106" s="156"/>
      <c r="J106" s="157">
        <f>J197</f>
        <v>0</v>
      </c>
      <c r="K106" s="154"/>
      <c r="L106" s="158"/>
    </row>
    <row r="107" spans="1:31" s="10" customFormat="1" ht="19.899999999999999" hidden="1" customHeight="1">
      <c r="B107" s="153"/>
      <c r="C107" s="154"/>
      <c r="D107" s="155" t="s">
        <v>115</v>
      </c>
      <c r="E107" s="156"/>
      <c r="F107" s="156"/>
      <c r="G107" s="156"/>
      <c r="H107" s="156"/>
      <c r="I107" s="156"/>
      <c r="J107" s="157">
        <f>J213</f>
        <v>0</v>
      </c>
      <c r="K107" s="154"/>
      <c r="L107" s="158"/>
    </row>
    <row r="108" spans="1:31" s="10" customFormat="1" ht="19.899999999999999" hidden="1" customHeight="1">
      <c r="B108" s="153"/>
      <c r="C108" s="154"/>
      <c r="D108" s="155" t="s">
        <v>116</v>
      </c>
      <c r="E108" s="156"/>
      <c r="F108" s="156"/>
      <c r="G108" s="156"/>
      <c r="H108" s="156"/>
      <c r="I108" s="156"/>
      <c r="J108" s="157">
        <f>J247</f>
        <v>0</v>
      </c>
      <c r="K108" s="154"/>
      <c r="L108" s="158"/>
    </row>
    <row r="109" spans="1:31" s="2" customFormat="1" ht="21.75" hidden="1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hidden="1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ht="11.25" hidden="1"/>
    <row r="112" spans="1:31" ht="11.25" hidden="1"/>
    <row r="113" spans="1:63" ht="11.25" hidden="1"/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98" t="str">
        <f>E7</f>
        <v>Šlejnická 5, Praha 6</v>
      </c>
      <c r="F118" s="299"/>
      <c r="G118" s="299"/>
      <c r="H118" s="29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0" t="str">
        <f>E9</f>
        <v>06 - Oprava bytu č. 604</v>
      </c>
      <c r="F120" s="300"/>
      <c r="G120" s="300"/>
      <c r="H120" s="30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19</v>
      </c>
      <c r="D122" s="36"/>
      <c r="E122" s="36"/>
      <c r="F122" s="27" t="str">
        <f>F12</f>
        <v xml:space="preserve"> </v>
      </c>
      <c r="G122" s="36"/>
      <c r="H122" s="36"/>
      <c r="I122" s="29" t="s">
        <v>21</v>
      </c>
      <c r="J122" s="66">
        <f>IF(J12="","",J12)</f>
        <v>45335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22</v>
      </c>
      <c r="D124" s="36"/>
      <c r="E124" s="36"/>
      <c r="F124" s="27" t="str">
        <f>E15</f>
        <v xml:space="preserve"> </v>
      </c>
      <c r="G124" s="36"/>
      <c r="H124" s="36"/>
      <c r="I124" s="29" t="s">
        <v>27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25</v>
      </c>
      <c r="D125" s="36"/>
      <c r="E125" s="36"/>
      <c r="F125" s="27" t="str">
        <f>IF(E18="","",E18)</f>
        <v>Vyplň údaj</v>
      </c>
      <c r="G125" s="36"/>
      <c r="H125" s="36"/>
      <c r="I125" s="29" t="s">
        <v>28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118</v>
      </c>
      <c r="D127" s="162" t="s">
        <v>56</v>
      </c>
      <c r="E127" s="162" t="s">
        <v>52</v>
      </c>
      <c r="F127" s="162" t="s">
        <v>53</v>
      </c>
      <c r="G127" s="162" t="s">
        <v>119</v>
      </c>
      <c r="H127" s="162" t="s">
        <v>120</v>
      </c>
      <c r="I127" s="162" t="s">
        <v>121</v>
      </c>
      <c r="J127" s="163" t="s">
        <v>102</v>
      </c>
      <c r="K127" s="164" t="s">
        <v>122</v>
      </c>
      <c r="L127" s="165"/>
      <c r="M127" s="75" t="s">
        <v>0</v>
      </c>
      <c r="N127" s="76" t="s">
        <v>35</v>
      </c>
      <c r="O127" s="76" t="s">
        <v>123</v>
      </c>
      <c r="P127" s="76" t="s">
        <v>124</v>
      </c>
      <c r="Q127" s="76" t="s">
        <v>125</v>
      </c>
      <c r="R127" s="76" t="s">
        <v>126</v>
      </c>
      <c r="S127" s="76" t="s">
        <v>127</v>
      </c>
      <c r="T127" s="77" t="s">
        <v>128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129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P129+P159</f>
        <v>0</v>
      </c>
      <c r="Q128" s="79"/>
      <c r="R128" s="168">
        <f>R129+R159</f>
        <v>0.33505392000000001</v>
      </c>
      <c r="S128" s="79"/>
      <c r="T128" s="169">
        <f>T129+T159</f>
        <v>9.987362000000001E-2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70</v>
      </c>
      <c r="AU128" s="17" t="s">
        <v>104</v>
      </c>
      <c r="BK128" s="170">
        <f>BK129+BK159</f>
        <v>0</v>
      </c>
    </row>
    <row r="129" spans="1:65" s="12" customFormat="1" ht="25.9" customHeight="1">
      <c r="B129" s="171"/>
      <c r="C129" s="172"/>
      <c r="D129" s="173" t="s">
        <v>70</v>
      </c>
      <c r="E129" s="174" t="s">
        <v>130</v>
      </c>
      <c r="F129" s="174" t="s">
        <v>131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P130+P135+P148+P156</f>
        <v>0</v>
      </c>
      <c r="Q129" s="179"/>
      <c r="R129" s="180">
        <f>R130+R135+R148+R156</f>
        <v>7.5086799999999995E-2</v>
      </c>
      <c r="S129" s="179"/>
      <c r="T129" s="181">
        <f>T130+T135+T148+T156</f>
        <v>0</v>
      </c>
      <c r="AR129" s="182" t="s">
        <v>79</v>
      </c>
      <c r="AT129" s="183" t="s">
        <v>70</v>
      </c>
      <c r="AU129" s="183" t="s">
        <v>71</v>
      </c>
      <c r="AY129" s="182" t="s">
        <v>132</v>
      </c>
      <c r="BK129" s="184">
        <f>BK130+BK135+BK148+BK156</f>
        <v>0</v>
      </c>
    </row>
    <row r="130" spans="1:65" s="12" customFormat="1" ht="22.9" customHeight="1">
      <c r="B130" s="171"/>
      <c r="C130" s="172"/>
      <c r="D130" s="173" t="s">
        <v>70</v>
      </c>
      <c r="E130" s="185" t="s">
        <v>133</v>
      </c>
      <c r="F130" s="185" t="s">
        <v>134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SUM(P131:P134)</f>
        <v>0</v>
      </c>
      <c r="Q130" s="179"/>
      <c r="R130" s="180">
        <f>SUM(R131:R134)</f>
        <v>7.3899999999999993E-2</v>
      </c>
      <c r="S130" s="179"/>
      <c r="T130" s="181">
        <f>SUM(T131:T134)</f>
        <v>0</v>
      </c>
      <c r="AR130" s="182" t="s">
        <v>79</v>
      </c>
      <c r="AT130" s="183" t="s">
        <v>70</v>
      </c>
      <c r="AU130" s="183" t="s">
        <v>79</v>
      </c>
      <c r="AY130" s="182" t="s">
        <v>132</v>
      </c>
      <c r="BK130" s="184">
        <f>SUM(BK131:BK134)</f>
        <v>0</v>
      </c>
    </row>
    <row r="131" spans="1:65" s="2" customFormat="1" ht="24.2" customHeight="1">
      <c r="A131" s="34"/>
      <c r="B131" s="35"/>
      <c r="C131" s="187" t="s">
        <v>79</v>
      </c>
      <c r="D131" s="187" t="s">
        <v>135</v>
      </c>
      <c r="E131" s="188" t="s">
        <v>136</v>
      </c>
      <c r="F131" s="189" t="s">
        <v>137</v>
      </c>
      <c r="G131" s="190" t="s">
        <v>138</v>
      </c>
      <c r="H131" s="191">
        <v>10</v>
      </c>
      <c r="I131" s="192"/>
      <c r="J131" s="193">
        <f>ROUND(I131*H131,2)</f>
        <v>0</v>
      </c>
      <c r="K131" s="194"/>
      <c r="L131" s="39"/>
      <c r="M131" s="195" t="s">
        <v>0</v>
      </c>
      <c r="N131" s="196" t="s">
        <v>36</v>
      </c>
      <c r="O131" s="71"/>
      <c r="P131" s="197">
        <f>O131*H131</f>
        <v>0</v>
      </c>
      <c r="Q131" s="197">
        <v>3.3999999999999998E-3</v>
      </c>
      <c r="R131" s="197">
        <f>Q131*H131</f>
        <v>3.3999999999999996E-2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139</v>
      </c>
      <c r="AT131" s="199" t="s">
        <v>135</v>
      </c>
      <c r="AU131" s="199" t="s">
        <v>81</v>
      </c>
      <c r="AY131" s="17" t="s">
        <v>132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79</v>
      </c>
      <c r="BK131" s="200">
        <f>ROUND(I131*H131,2)</f>
        <v>0</v>
      </c>
      <c r="BL131" s="17" t="s">
        <v>139</v>
      </c>
      <c r="BM131" s="199" t="s">
        <v>617</v>
      </c>
    </row>
    <row r="132" spans="1:65" s="2" customFormat="1" ht="24.2" customHeight="1">
      <c r="A132" s="34"/>
      <c r="B132" s="35"/>
      <c r="C132" s="187" t="s">
        <v>81</v>
      </c>
      <c r="D132" s="187" t="s">
        <v>135</v>
      </c>
      <c r="E132" s="188" t="s">
        <v>555</v>
      </c>
      <c r="F132" s="189" t="s">
        <v>556</v>
      </c>
      <c r="G132" s="190" t="s">
        <v>145</v>
      </c>
      <c r="H132" s="191">
        <v>1</v>
      </c>
      <c r="I132" s="192"/>
      <c r="J132" s="193">
        <f>ROUND(I132*H132,2)</f>
        <v>0</v>
      </c>
      <c r="K132" s="194"/>
      <c r="L132" s="39"/>
      <c r="M132" s="195" t="s">
        <v>0</v>
      </c>
      <c r="N132" s="196" t="s">
        <v>36</v>
      </c>
      <c r="O132" s="71"/>
      <c r="P132" s="197">
        <f>O132*H132</f>
        <v>0</v>
      </c>
      <c r="Q132" s="197">
        <v>3.9899999999999998E-2</v>
      </c>
      <c r="R132" s="197">
        <f>Q132*H132</f>
        <v>3.9899999999999998E-2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139</v>
      </c>
      <c r="AT132" s="199" t="s">
        <v>135</v>
      </c>
      <c r="AU132" s="199" t="s">
        <v>81</v>
      </c>
      <c r="AY132" s="17" t="s">
        <v>132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79</v>
      </c>
      <c r="BK132" s="200">
        <f>ROUND(I132*H132,2)</f>
        <v>0</v>
      </c>
      <c r="BL132" s="17" t="s">
        <v>139</v>
      </c>
      <c r="BM132" s="199" t="s">
        <v>618</v>
      </c>
    </row>
    <row r="133" spans="1:65" s="13" customFormat="1" ht="11.25">
      <c r="B133" s="201"/>
      <c r="C133" s="202"/>
      <c r="D133" s="203" t="s">
        <v>147</v>
      </c>
      <c r="E133" s="204" t="s">
        <v>0</v>
      </c>
      <c r="F133" s="205" t="s">
        <v>558</v>
      </c>
      <c r="G133" s="202"/>
      <c r="H133" s="204" t="s">
        <v>0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147</v>
      </c>
      <c r="AU133" s="211" t="s">
        <v>81</v>
      </c>
      <c r="AV133" s="13" t="s">
        <v>79</v>
      </c>
      <c r="AW133" s="13" t="s">
        <v>29</v>
      </c>
      <c r="AX133" s="13" t="s">
        <v>71</v>
      </c>
      <c r="AY133" s="211" t="s">
        <v>132</v>
      </c>
    </row>
    <row r="134" spans="1:65" s="14" customFormat="1" ht="11.25">
      <c r="B134" s="212"/>
      <c r="C134" s="213"/>
      <c r="D134" s="203" t="s">
        <v>147</v>
      </c>
      <c r="E134" s="214" t="s">
        <v>0</v>
      </c>
      <c r="F134" s="215" t="s">
        <v>559</v>
      </c>
      <c r="G134" s="213"/>
      <c r="H134" s="216">
        <v>1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147</v>
      </c>
      <c r="AU134" s="222" t="s">
        <v>81</v>
      </c>
      <c r="AV134" s="14" t="s">
        <v>81</v>
      </c>
      <c r="AW134" s="14" t="s">
        <v>29</v>
      </c>
      <c r="AX134" s="14" t="s">
        <v>79</v>
      </c>
      <c r="AY134" s="222" t="s">
        <v>132</v>
      </c>
    </row>
    <row r="135" spans="1:65" s="12" customFormat="1" ht="22.9" customHeight="1">
      <c r="B135" s="171"/>
      <c r="C135" s="172"/>
      <c r="D135" s="173" t="s">
        <v>70</v>
      </c>
      <c r="E135" s="185" t="s">
        <v>141</v>
      </c>
      <c r="F135" s="185" t="s">
        <v>142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SUM(P136:P147)</f>
        <v>0</v>
      </c>
      <c r="Q135" s="179"/>
      <c r="R135" s="180">
        <f>SUM(R136:R147)</f>
        <v>1.1868E-3</v>
      </c>
      <c r="S135" s="179"/>
      <c r="T135" s="181">
        <f>SUM(T136:T147)</f>
        <v>0</v>
      </c>
      <c r="AR135" s="182" t="s">
        <v>79</v>
      </c>
      <c r="AT135" s="183" t="s">
        <v>70</v>
      </c>
      <c r="AU135" s="183" t="s">
        <v>79</v>
      </c>
      <c r="AY135" s="182" t="s">
        <v>132</v>
      </c>
      <c r="BK135" s="184">
        <f>SUM(BK136:BK147)</f>
        <v>0</v>
      </c>
    </row>
    <row r="136" spans="1:65" s="2" customFormat="1" ht="24.2" customHeight="1">
      <c r="A136" s="34"/>
      <c r="B136" s="35"/>
      <c r="C136" s="187" t="s">
        <v>158</v>
      </c>
      <c r="D136" s="187" t="s">
        <v>135</v>
      </c>
      <c r="E136" s="188" t="s">
        <v>143</v>
      </c>
      <c r="F136" s="189" t="s">
        <v>144</v>
      </c>
      <c r="G136" s="190" t="s">
        <v>145</v>
      </c>
      <c r="H136" s="191">
        <v>28.42</v>
      </c>
      <c r="I136" s="192"/>
      <c r="J136" s="193">
        <f>ROUND(I136*H136,2)</f>
        <v>0</v>
      </c>
      <c r="K136" s="194"/>
      <c r="L136" s="39"/>
      <c r="M136" s="195" t="s">
        <v>0</v>
      </c>
      <c r="N136" s="196" t="s">
        <v>36</v>
      </c>
      <c r="O136" s="71"/>
      <c r="P136" s="197">
        <f>O136*H136</f>
        <v>0</v>
      </c>
      <c r="Q136" s="197">
        <v>4.0000000000000003E-5</v>
      </c>
      <c r="R136" s="197">
        <f>Q136*H136</f>
        <v>1.1368000000000001E-3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139</v>
      </c>
      <c r="AT136" s="199" t="s">
        <v>135</v>
      </c>
      <c r="AU136" s="199" t="s">
        <v>81</v>
      </c>
      <c r="AY136" s="17" t="s">
        <v>132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79</v>
      </c>
      <c r="BK136" s="200">
        <f>ROUND(I136*H136,2)</f>
        <v>0</v>
      </c>
      <c r="BL136" s="17" t="s">
        <v>139</v>
      </c>
      <c r="BM136" s="199" t="s">
        <v>619</v>
      </c>
    </row>
    <row r="137" spans="1:65" s="13" customFormat="1" ht="22.5">
      <c r="B137" s="201"/>
      <c r="C137" s="202"/>
      <c r="D137" s="203" t="s">
        <v>147</v>
      </c>
      <c r="E137" s="204" t="s">
        <v>0</v>
      </c>
      <c r="F137" s="205" t="s">
        <v>148</v>
      </c>
      <c r="G137" s="202"/>
      <c r="H137" s="204" t="s">
        <v>0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147</v>
      </c>
      <c r="AU137" s="211" t="s">
        <v>81</v>
      </c>
      <c r="AV137" s="13" t="s">
        <v>79</v>
      </c>
      <c r="AW137" s="13" t="s">
        <v>29</v>
      </c>
      <c r="AX137" s="13" t="s">
        <v>71</v>
      </c>
      <c r="AY137" s="211" t="s">
        <v>132</v>
      </c>
    </row>
    <row r="138" spans="1:65" s="13" customFormat="1" ht="11.25">
      <c r="B138" s="201"/>
      <c r="C138" s="202"/>
      <c r="D138" s="203" t="s">
        <v>147</v>
      </c>
      <c r="E138" s="204" t="s">
        <v>0</v>
      </c>
      <c r="F138" s="205" t="s">
        <v>149</v>
      </c>
      <c r="G138" s="202"/>
      <c r="H138" s="204" t="s">
        <v>0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147</v>
      </c>
      <c r="AU138" s="211" t="s">
        <v>81</v>
      </c>
      <c r="AV138" s="13" t="s">
        <v>79</v>
      </c>
      <c r="AW138" s="13" t="s">
        <v>29</v>
      </c>
      <c r="AX138" s="13" t="s">
        <v>71</v>
      </c>
      <c r="AY138" s="211" t="s">
        <v>132</v>
      </c>
    </row>
    <row r="139" spans="1:65" s="14" customFormat="1" ht="11.25">
      <c r="B139" s="212"/>
      <c r="C139" s="213"/>
      <c r="D139" s="203" t="s">
        <v>147</v>
      </c>
      <c r="E139" s="214" t="s">
        <v>0</v>
      </c>
      <c r="F139" s="215" t="s">
        <v>150</v>
      </c>
      <c r="G139" s="213"/>
      <c r="H139" s="216">
        <v>1.9799999999999998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147</v>
      </c>
      <c r="AU139" s="222" t="s">
        <v>81</v>
      </c>
      <c r="AV139" s="14" t="s">
        <v>81</v>
      </c>
      <c r="AW139" s="14" t="s">
        <v>29</v>
      </c>
      <c r="AX139" s="14" t="s">
        <v>71</v>
      </c>
      <c r="AY139" s="222" t="s">
        <v>132</v>
      </c>
    </row>
    <row r="140" spans="1:65" s="13" customFormat="1" ht="11.25">
      <c r="B140" s="201"/>
      <c r="C140" s="202"/>
      <c r="D140" s="203" t="s">
        <v>147</v>
      </c>
      <c r="E140" s="204" t="s">
        <v>0</v>
      </c>
      <c r="F140" s="205" t="s">
        <v>151</v>
      </c>
      <c r="G140" s="202"/>
      <c r="H140" s="204" t="s">
        <v>0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147</v>
      </c>
      <c r="AU140" s="211" t="s">
        <v>81</v>
      </c>
      <c r="AV140" s="13" t="s">
        <v>79</v>
      </c>
      <c r="AW140" s="13" t="s">
        <v>29</v>
      </c>
      <c r="AX140" s="13" t="s">
        <v>71</v>
      </c>
      <c r="AY140" s="211" t="s">
        <v>132</v>
      </c>
    </row>
    <row r="141" spans="1:65" s="14" customFormat="1" ht="11.25">
      <c r="B141" s="212"/>
      <c r="C141" s="213"/>
      <c r="D141" s="203" t="s">
        <v>147</v>
      </c>
      <c r="E141" s="214" t="s">
        <v>0</v>
      </c>
      <c r="F141" s="215" t="s">
        <v>152</v>
      </c>
      <c r="G141" s="213"/>
      <c r="H141" s="216">
        <v>4.18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147</v>
      </c>
      <c r="AU141" s="222" t="s">
        <v>81</v>
      </c>
      <c r="AV141" s="14" t="s">
        <v>81</v>
      </c>
      <c r="AW141" s="14" t="s">
        <v>29</v>
      </c>
      <c r="AX141" s="14" t="s">
        <v>71</v>
      </c>
      <c r="AY141" s="222" t="s">
        <v>132</v>
      </c>
    </row>
    <row r="142" spans="1:65" s="13" customFormat="1" ht="11.25">
      <c r="B142" s="201"/>
      <c r="C142" s="202"/>
      <c r="D142" s="203" t="s">
        <v>147</v>
      </c>
      <c r="E142" s="204" t="s">
        <v>0</v>
      </c>
      <c r="F142" s="205" t="s">
        <v>153</v>
      </c>
      <c r="G142" s="202"/>
      <c r="H142" s="204" t="s">
        <v>0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147</v>
      </c>
      <c r="AU142" s="211" t="s">
        <v>81</v>
      </c>
      <c r="AV142" s="13" t="s">
        <v>79</v>
      </c>
      <c r="AW142" s="13" t="s">
        <v>29</v>
      </c>
      <c r="AX142" s="13" t="s">
        <v>71</v>
      </c>
      <c r="AY142" s="211" t="s">
        <v>132</v>
      </c>
    </row>
    <row r="143" spans="1:65" s="14" customFormat="1" ht="11.25">
      <c r="B143" s="212"/>
      <c r="C143" s="213"/>
      <c r="D143" s="203" t="s">
        <v>147</v>
      </c>
      <c r="E143" s="214" t="s">
        <v>0</v>
      </c>
      <c r="F143" s="215" t="s">
        <v>620</v>
      </c>
      <c r="G143" s="213"/>
      <c r="H143" s="216">
        <v>22.26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147</v>
      </c>
      <c r="AU143" s="222" t="s">
        <v>81</v>
      </c>
      <c r="AV143" s="14" t="s">
        <v>81</v>
      </c>
      <c r="AW143" s="14" t="s">
        <v>29</v>
      </c>
      <c r="AX143" s="14" t="s">
        <v>71</v>
      </c>
      <c r="AY143" s="222" t="s">
        <v>132</v>
      </c>
    </row>
    <row r="144" spans="1:65" s="15" customFormat="1" ht="11.25">
      <c r="B144" s="223"/>
      <c r="C144" s="224"/>
      <c r="D144" s="203" t="s">
        <v>147</v>
      </c>
      <c r="E144" s="225" t="s">
        <v>0</v>
      </c>
      <c r="F144" s="226" t="s">
        <v>155</v>
      </c>
      <c r="G144" s="224"/>
      <c r="H144" s="227">
        <v>28.42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147</v>
      </c>
      <c r="AU144" s="233" t="s">
        <v>81</v>
      </c>
      <c r="AV144" s="15" t="s">
        <v>139</v>
      </c>
      <c r="AW144" s="15" t="s">
        <v>29</v>
      </c>
      <c r="AX144" s="15" t="s">
        <v>79</v>
      </c>
      <c r="AY144" s="233" t="s">
        <v>132</v>
      </c>
    </row>
    <row r="145" spans="1:65" s="2" customFormat="1" ht="16.5" customHeight="1">
      <c r="A145" s="34"/>
      <c r="B145" s="35"/>
      <c r="C145" s="187" t="s">
        <v>139</v>
      </c>
      <c r="D145" s="187" t="s">
        <v>135</v>
      </c>
      <c r="E145" s="188" t="s">
        <v>456</v>
      </c>
      <c r="F145" s="189" t="s">
        <v>457</v>
      </c>
      <c r="G145" s="190" t="s">
        <v>145</v>
      </c>
      <c r="H145" s="191">
        <v>5</v>
      </c>
      <c r="I145" s="192"/>
      <c r="J145" s="193">
        <f>ROUND(I145*H145,2)</f>
        <v>0</v>
      </c>
      <c r="K145" s="194"/>
      <c r="L145" s="39"/>
      <c r="M145" s="195" t="s">
        <v>0</v>
      </c>
      <c r="N145" s="196" t="s">
        <v>36</v>
      </c>
      <c r="O145" s="71"/>
      <c r="P145" s="197">
        <f>O145*H145</f>
        <v>0</v>
      </c>
      <c r="Q145" s="197">
        <v>1.0000000000000001E-5</v>
      </c>
      <c r="R145" s="197">
        <f>Q145*H145</f>
        <v>5.0000000000000002E-5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139</v>
      </c>
      <c r="AT145" s="199" t="s">
        <v>135</v>
      </c>
      <c r="AU145" s="199" t="s">
        <v>81</v>
      </c>
      <c r="AY145" s="17" t="s">
        <v>132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79</v>
      </c>
      <c r="BK145" s="200">
        <f>ROUND(I145*H145,2)</f>
        <v>0</v>
      </c>
      <c r="BL145" s="17" t="s">
        <v>139</v>
      </c>
      <c r="BM145" s="199" t="s">
        <v>621</v>
      </c>
    </row>
    <row r="146" spans="1:65" s="13" customFormat="1" ht="11.25">
      <c r="B146" s="201"/>
      <c r="C146" s="202"/>
      <c r="D146" s="203" t="s">
        <v>147</v>
      </c>
      <c r="E146" s="204" t="s">
        <v>0</v>
      </c>
      <c r="F146" s="205" t="s">
        <v>459</v>
      </c>
      <c r="G146" s="202"/>
      <c r="H146" s="204" t="s">
        <v>0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147</v>
      </c>
      <c r="AU146" s="211" t="s">
        <v>81</v>
      </c>
      <c r="AV146" s="13" t="s">
        <v>79</v>
      </c>
      <c r="AW146" s="13" t="s">
        <v>29</v>
      </c>
      <c r="AX146" s="13" t="s">
        <v>71</v>
      </c>
      <c r="AY146" s="211" t="s">
        <v>132</v>
      </c>
    </row>
    <row r="147" spans="1:65" s="14" customFormat="1" ht="11.25">
      <c r="B147" s="212"/>
      <c r="C147" s="213"/>
      <c r="D147" s="203" t="s">
        <v>147</v>
      </c>
      <c r="E147" s="214" t="s">
        <v>0</v>
      </c>
      <c r="F147" s="215" t="s">
        <v>460</v>
      </c>
      <c r="G147" s="213"/>
      <c r="H147" s="216">
        <v>5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147</v>
      </c>
      <c r="AU147" s="222" t="s">
        <v>81</v>
      </c>
      <c r="AV147" s="14" t="s">
        <v>81</v>
      </c>
      <c r="AW147" s="14" t="s">
        <v>29</v>
      </c>
      <c r="AX147" s="14" t="s">
        <v>79</v>
      </c>
      <c r="AY147" s="222" t="s">
        <v>132</v>
      </c>
    </row>
    <row r="148" spans="1:65" s="12" customFormat="1" ht="22.9" customHeight="1">
      <c r="B148" s="171"/>
      <c r="C148" s="172"/>
      <c r="D148" s="173" t="s">
        <v>70</v>
      </c>
      <c r="E148" s="185" t="s">
        <v>156</v>
      </c>
      <c r="F148" s="185" t="s">
        <v>157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SUM(P149:P155)</f>
        <v>0</v>
      </c>
      <c r="Q148" s="179"/>
      <c r="R148" s="180">
        <f>SUM(R149:R155)</f>
        <v>0</v>
      </c>
      <c r="S148" s="179"/>
      <c r="T148" s="181">
        <f>SUM(T149:T155)</f>
        <v>0</v>
      </c>
      <c r="AR148" s="182" t="s">
        <v>79</v>
      </c>
      <c r="AT148" s="183" t="s">
        <v>70</v>
      </c>
      <c r="AU148" s="183" t="s">
        <v>79</v>
      </c>
      <c r="AY148" s="182" t="s">
        <v>132</v>
      </c>
      <c r="BK148" s="184">
        <f>SUM(BK149:BK155)</f>
        <v>0</v>
      </c>
    </row>
    <row r="149" spans="1:65" s="2" customFormat="1" ht="24.2" customHeight="1">
      <c r="A149" s="34"/>
      <c r="B149" s="35"/>
      <c r="C149" s="187" t="s">
        <v>167</v>
      </c>
      <c r="D149" s="187" t="s">
        <v>135</v>
      </c>
      <c r="E149" s="188" t="s">
        <v>461</v>
      </c>
      <c r="F149" s="189" t="s">
        <v>462</v>
      </c>
      <c r="G149" s="190" t="s">
        <v>161</v>
      </c>
      <c r="H149" s="191">
        <v>0.1</v>
      </c>
      <c r="I149" s="192"/>
      <c r="J149" s="193">
        <f>ROUND(I149*H149,2)</f>
        <v>0</v>
      </c>
      <c r="K149" s="194"/>
      <c r="L149" s="39"/>
      <c r="M149" s="195" t="s">
        <v>0</v>
      </c>
      <c r="N149" s="196" t="s">
        <v>36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139</v>
      </c>
      <c r="AT149" s="199" t="s">
        <v>135</v>
      </c>
      <c r="AU149" s="199" t="s">
        <v>81</v>
      </c>
      <c r="AY149" s="17" t="s">
        <v>132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79</v>
      </c>
      <c r="BK149" s="200">
        <f>ROUND(I149*H149,2)</f>
        <v>0</v>
      </c>
      <c r="BL149" s="17" t="s">
        <v>139</v>
      </c>
      <c r="BM149" s="199" t="s">
        <v>622</v>
      </c>
    </row>
    <row r="150" spans="1:65" s="2" customFormat="1" ht="33" customHeight="1">
      <c r="A150" s="34"/>
      <c r="B150" s="35"/>
      <c r="C150" s="187" t="s">
        <v>133</v>
      </c>
      <c r="D150" s="187" t="s">
        <v>135</v>
      </c>
      <c r="E150" s="188" t="s">
        <v>163</v>
      </c>
      <c r="F150" s="189" t="s">
        <v>164</v>
      </c>
      <c r="G150" s="190" t="s">
        <v>161</v>
      </c>
      <c r="H150" s="191">
        <v>0.2</v>
      </c>
      <c r="I150" s="192"/>
      <c r="J150" s="193">
        <f>ROUND(I150*H150,2)</f>
        <v>0</v>
      </c>
      <c r="K150" s="194"/>
      <c r="L150" s="39"/>
      <c r="M150" s="195" t="s">
        <v>0</v>
      </c>
      <c r="N150" s="196" t="s">
        <v>36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139</v>
      </c>
      <c r="AT150" s="199" t="s">
        <v>135</v>
      </c>
      <c r="AU150" s="199" t="s">
        <v>81</v>
      </c>
      <c r="AY150" s="17" t="s">
        <v>132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79</v>
      </c>
      <c r="BK150" s="200">
        <f>ROUND(I150*H150,2)</f>
        <v>0</v>
      </c>
      <c r="BL150" s="17" t="s">
        <v>139</v>
      </c>
      <c r="BM150" s="199" t="s">
        <v>623</v>
      </c>
    </row>
    <row r="151" spans="1:65" s="14" customFormat="1" ht="11.25">
      <c r="B151" s="212"/>
      <c r="C151" s="213"/>
      <c r="D151" s="203" t="s">
        <v>147</v>
      </c>
      <c r="E151" s="213"/>
      <c r="F151" s="215" t="s">
        <v>624</v>
      </c>
      <c r="G151" s="213"/>
      <c r="H151" s="216">
        <v>0.2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147</v>
      </c>
      <c r="AU151" s="222" t="s">
        <v>81</v>
      </c>
      <c r="AV151" s="14" t="s">
        <v>81</v>
      </c>
      <c r="AW151" s="14" t="s">
        <v>3</v>
      </c>
      <c r="AX151" s="14" t="s">
        <v>79</v>
      </c>
      <c r="AY151" s="222" t="s">
        <v>132</v>
      </c>
    </row>
    <row r="152" spans="1:65" s="2" customFormat="1" ht="24.2" customHeight="1">
      <c r="A152" s="34"/>
      <c r="B152" s="35"/>
      <c r="C152" s="187" t="s">
        <v>175</v>
      </c>
      <c r="D152" s="187" t="s">
        <v>135</v>
      </c>
      <c r="E152" s="188" t="s">
        <v>168</v>
      </c>
      <c r="F152" s="189" t="s">
        <v>169</v>
      </c>
      <c r="G152" s="190" t="s">
        <v>161</v>
      </c>
      <c r="H152" s="191">
        <v>0.1</v>
      </c>
      <c r="I152" s="192"/>
      <c r="J152" s="193">
        <f>ROUND(I152*H152,2)</f>
        <v>0</v>
      </c>
      <c r="K152" s="194"/>
      <c r="L152" s="39"/>
      <c r="M152" s="195" t="s">
        <v>0</v>
      </c>
      <c r="N152" s="196" t="s">
        <v>36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139</v>
      </c>
      <c r="AT152" s="199" t="s">
        <v>135</v>
      </c>
      <c r="AU152" s="199" t="s">
        <v>81</v>
      </c>
      <c r="AY152" s="17" t="s">
        <v>132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79</v>
      </c>
      <c r="BK152" s="200">
        <f>ROUND(I152*H152,2)</f>
        <v>0</v>
      </c>
      <c r="BL152" s="17" t="s">
        <v>139</v>
      </c>
      <c r="BM152" s="199" t="s">
        <v>625</v>
      </c>
    </row>
    <row r="153" spans="1:65" s="2" customFormat="1" ht="24.2" customHeight="1">
      <c r="A153" s="34"/>
      <c r="B153" s="35"/>
      <c r="C153" s="187" t="s">
        <v>181</v>
      </c>
      <c r="D153" s="187" t="s">
        <v>135</v>
      </c>
      <c r="E153" s="188" t="s">
        <v>171</v>
      </c>
      <c r="F153" s="189" t="s">
        <v>172</v>
      </c>
      <c r="G153" s="190" t="s">
        <v>161</v>
      </c>
      <c r="H153" s="191">
        <v>1.9</v>
      </c>
      <c r="I153" s="192"/>
      <c r="J153" s="193">
        <f>ROUND(I153*H153,2)</f>
        <v>0</v>
      </c>
      <c r="K153" s="194"/>
      <c r="L153" s="39"/>
      <c r="M153" s="195" t="s">
        <v>0</v>
      </c>
      <c r="N153" s="196" t="s">
        <v>36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139</v>
      </c>
      <c r="AT153" s="199" t="s">
        <v>135</v>
      </c>
      <c r="AU153" s="199" t="s">
        <v>81</v>
      </c>
      <c r="AY153" s="17" t="s">
        <v>132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79</v>
      </c>
      <c r="BK153" s="200">
        <f>ROUND(I153*H153,2)</f>
        <v>0</v>
      </c>
      <c r="BL153" s="17" t="s">
        <v>139</v>
      </c>
      <c r="BM153" s="199" t="s">
        <v>626</v>
      </c>
    </row>
    <row r="154" spans="1:65" s="14" customFormat="1" ht="11.25">
      <c r="B154" s="212"/>
      <c r="C154" s="213"/>
      <c r="D154" s="203" t="s">
        <v>147</v>
      </c>
      <c r="E154" s="213"/>
      <c r="F154" s="215" t="s">
        <v>627</v>
      </c>
      <c r="G154" s="213"/>
      <c r="H154" s="216">
        <v>1.9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147</v>
      </c>
      <c r="AU154" s="222" t="s">
        <v>81</v>
      </c>
      <c r="AV154" s="14" t="s">
        <v>81</v>
      </c>
      <c r="AW154" s="14" t="s">
        <v>3</v>
      </c>
      <c r="AX154" s="14" t="s">
        <v>79</v>
      </c>
      <c r="AY154" s="222" t="s">
        <v>132</v>
      </c>
    </row>
    <row r="155" spans="1:65" s="2" customFormat="1" ht="33" customHeight="1">
      <c r="A155" s="34"/>
      <c r="B155" s="35"/>
      <c r="C155" s="187" t="s">
        <v>141</v>
      </c>
      <c r="D155" s="187" t="s">
        <v>135</v>
      </c>
      <c r="E155" s="188" t="s">
        <v>176</v>
      </c>
      <c r="F155" s="189" t="s">
        <v>177</v>
      </c>
      <c r="G155" s="190" t="s">
        <v>161</v>
      </c>
      <c r="H155" s="191">
        <v>0.1</v>
      </c>
      <c r="I155" s="192"/>
      <c r="J155" s="193">
        <f>ROUND(I155*H155,2)</f>
        <v>0</v>
      </c>
      <c r="K155" s="194"/>
      <c r="L155" s="39"/>
      <c r="M155" s="195" t="s">
        <v>0</v>
      </c>
      <c r="N155" s="196" t="s">
        <v>36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139</v>
      </c>
      <c r="AT155" s="199" t="s">
        <v>135</v>
      </c>
      <c r="AU155" s="199" t="s">
        <v>81</v>
      </c>
      <c r="AY155" s="17" t="s">
        <v>132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79</v>
      </c>
      <c r="BK155" s="200">
        <f>ROUND(I155*H155,2)</f>
        <v>0</v>
      </c>
      <c r="BL155" s="17" t="s">
        <v>139</v>
      </c>
      <c r="BM155" s="199" t="s">
        <v>628</v>
      </c>
    </row>
    <row r="156" spans="1:65" s="12" customFormat="1" ht="22.9" customHeight="1">
      <c r="B156" s="171"/>
      <c r="C156" s="172"/>
      <c r="D156" s="173" t="s">
        <v>70</v>
      </c>
      <c r="E156" s="185" t="s">
        <v>179</v>
      </c>
      <c r="F156" s="185" t="s">
        <v>180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SUM(P157:P158)</f>
        <v>0</v>
      </c>
      <c r="Q156" s="179"/>
      <c r="R156" s="180">
        <f>SUM(R157:R158)</f>
        <v>0</v>
      </c>
      <c r="S156" s="179"/>
      <c r="T156" s="181">
        <f>SUM(T157:T158)</f>
        <v>0</v>
      </c>
      <c r="AR156" s="182" t="s">
        <v>79</v>
      </c>
      <c r="AT156" s="183" t="s">
        <v>70</v>
      </c>
      <c r="AU156" s="183" t="s">
        <v>79</v>
      </c>
      <c r="AY156" s="182" t="s">
        <v>132</v>
      </c>
      <c r="BK156" s="184">
        <f>SUM(BK157:BK158)</f>
        <v>0</v>
      </c>
    </row>
    <row r="157" spans="1:65" s="2" customFormat="1" ht="21.75" customHeight="1">
      <c r="A157" s="34"/>
      <c r="B157" s="35"/>
      <c r="C157" s="187" t="s">
        <v>192</v>
      </c>
      <c r="D157" s="187" t="s">
        <v>135</v>
      </c>
      <c r="E157" s="188" t="s">
        <v>470</v>
      </c>
      <c r="F157" s="189" t="s">
        <v>471</v>
      </c>
      <c r="G157" s="190" t="s">
        <v>161</v>
      </c>
      <c r="H157" s="191">
        <v>7.4999999999999997E-2</v>
      </c>
      <c r="I157" s="192"/>
      <c r="J157" s="193">
        <f>ROUND(I157*H157,2)</f>
        <v>0</v>
      </c>
      <c r="K157" s="194"/>
      <c r="L157" s="39"/>
      <c r="M157" s="195" t="s">
        <v>0</v>
      </c>
      <c r="N157" s="196" t="s">
        <v>36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139</v>
      </c>
      <c r="AT157" s="199" t="s">
        <v>135</v>
      </c>
      <c r="AU157" s="199" t="s">
        <v>81</v>
      </c>
      <c r="AY157" s="17" t="s">
        <v>132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79</v>
      </c>
      <c r="BK157" s="200">
        <f>ROUND(I157*H157,2)</f>
        <v>0</v>
      </c>
      <c r="BL157" s="17" t="s">
        <v>139</v>
      </c>
      <c r="BM157" s="199" t="s">
        <v>629</v>
      </c>
    </row>
    <row r="158" spans="1:65" s="2" customFormat="1" ht="24.2" customHeight="1">
      <c r="A158" s="34"/>
      <c r="B158" s="35"/>
      <c r="C158" s="187" t="s">
        <v>198</v>
      </c>
      <c r="D158" s="187" t="s">
        <v>135</v>
      </c>
      <c r="E158" s="188" t="s">
        <v>185</v>
      </c>
      <c r="F158" s="189" t="s">
        <v>186</v>
      </c>
      <c r="G158" s="190" t="s">
        <v>161</v>
      </c>
      <c r="H158" s="191">
        <v>7.4999999999999997E-2</v>
      </c>
      <c r="I158" s="192"/>
      <c r="J158" s="193">
        <f>ROUND(I158*H158,2)</f>
        <v>0</v>
      </c>
      <c r="K158" s="194"/>
      <c r="L158" s="39"/>
      <c r="M158" s="195" t="s">
        <v>0</v>
      </c>
      <c r="N158" s="196" t="s">
        <v>36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139</v>
      </c>
      <c r="AT158" s="199" t="s">
        <v>135</v>
      </c>
      <c r="AU158" s="199" t="s">
        <v>81</v>
      </c>
      <c r="AY158" s="17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79</v>
      </c>
      <c r="BK158" s="200">
        <f>ROUND(I158*H158,2)</f>
        <v>0</v>
      </c>
      <c r="BL158" s="17" t="s">
        <v>139</v>
      </c>
      <c r="BM158" s="199" t="s">
        <v>630</v>
      </c>
    </row>
    <row r="159" spans="1:65" s="12" customFormat="1" ht="25.9" customHeight="1">
      <c r="B159" s="171"/>
      <c r="C159" s="172"/>
      <c r="D159" s="173" t="s">
        <v>70</v>
      </c>
      <c r="E159" s="174" t="s">
        <v>188</v>
      </c>
      <c r="F159" s="174" t="s">
        <v>189</v>
      </c>
      <c r="G159" s="172"/>
      <c r="H159" s="172"/>
      <c r="I159" s="175"/>
      <c r="J159" s="176">
        <f>BK159</f>
        <v>0</v>
      </c>
      <c r="K159" s="172"/>
      <c r="L159" s="177"/>
      <c r="M159" s="178"/>
      <c r="N159" s="179"/>
      <c r="O159" s="179"/>
      <c r="P159" s="180">
        <f>P160+P185+P191+P197+P213+P247</f>
        <v>0</v>
      </c>
      <c r="Q159" s="179"/>
      <c r="R159" s="180">
        <f>R160+R185+R191+R197+R213+R247</f>
        <v>0.25996712</v>
      </c>
      <c r="S159" s="179"/>
      <c r="T159" s="181">
        <f>T160+T185+T191+T197+T213+T247</f>
        <v>9.987362000000001E-2</v>
      </c>
      <c r="AR159" s="182" t="s">
        <v>81</v>
      </c>
      <c r="AT159" s="183" t="s">
        <v>70</v>
      </c>
      <c r="AU159" s="183" t="s">
        <v>71</v>
      </c>
      <c r="AY159" s="182" t="s">
        <v>132</v>
      </c>
      <c r="BK159" s="184">
        <f>BK160+BK185+BK191+BK197+BK213+BK247</f>
        <v>0</v>
      </c>
    </row>
    <row r="160" spans="1:65" s="12" customFormat="1" ht="22.9" customHeight="1">
      <c r="B160" s="171"/>
      <c r="C160" s="172"/>
      <c r="D160" s="173" t="s">
        <v>70</v>
      </c>
      <c r="E160" s="185" t="s">
        <v>190</v>
      </c>
      <c r="F160" s="185" t="s">
        <v>191</v>
      </c>
      <c r="G160" s="172"/>
      <c r="H160" s="172"/>
      <c r="I160" s="175"/>
      <c r="J160" s="186">
        <f>BK160</f>
        <v>0</v>
      </c>
      <c r="K160" s="172"/>
      <c r="L160" s="177"/>
      <c r="M160" s="178"/>
      <c r="N160" s="179"/>
      <c r="O160" s="179"/>
      <c r="P160" s="180">
        <f>SUM(P161:P184)</f>
        <v>0</v>
      </c>
      <c r="Q160" s="179"/>
      <c r="R160" s="180">
        <f>SUM(R161:R184)</f>
        <v>1.6570000000000001E-2</v>
      </c>
      <c r="S160" s="179"/>
      <c r="T160" s="181">
        <f>SUM(T161:T184)</f>
        <v>7.0280000000000009E-2</v>
      </c>
      <c r="AR160" s="182" t="s">
        <v>81</v>
      </c>
      <c r="AT160" s="183" t="s">
        <v>70</v>
      </c>
      <c r="AU160" s="183" t="s">
        <v>79</v>
      </c>
      <c r="AY160" s="182" t="s">
        <v>132</v>
      </c>
      <c r="BK160" s="184">
        <f>SUM(BK161:BK184)</f>
        <v>0</v>
      </c>
    </row>
    <row r="161" spans="1:65" s="2" customFormat="1" ht="16.5" customHeight="1">
      <c r="A161" s="34"/>
      <c r="B161" s="35"/>
      <c r="C161" s="187" t="s">
        <v>7</v>
      </c>
      <c r="D161" s="187" t="s">
        <v>135</v>
      </c>
      <c r="E161" s="188" t="s">
        <v>571</v>
      </c>
      <c r="F161" s="189" t="s">
        <v>572</v>
      </c>
      <c r="G161" s="190" t="s">
        <v>195</v>
      </c>
      <c r="H161" s="191">
        <v>1</v>
      </c>
      <c r="I161" s="192"/>
      <c r="J161" s="193">
        <f t="shared" ref="J161:J166" si="0">ROUND(I161*H161,2)</f>
        <v>0</v>
      </c>
      <c r="K161" s="194"/>
      <c r="L161" s="39"/>
      <c r="M161" s="195" t="s">
        <v>0</v>
      </c>
      <c r="N161" s="196" t="s">
        <v>36</v>
      </c>
      <c r="O161" s="71"/>
      <c r="P161" s="197">
        <f t="shared" ref="P161:P166" si="1">O161*H161</f>
        <v>0</v>
      </c>
      <c r="Q161" s="197">
        <v>0</v>
      </c>
      <c r="R161" s="197">
        <f t="shared" ref="R161:R166" si="2">Q161*H161</f>
        <v>0</v>
      </c>
      <c r="S161" s="197">
        <v>6.7000000000000004E-2</v>
      </c>
      <c r="T161" s="198">
        <f t="shared" ref="T161:T166" si="3">S161*H161</f>
        <v>6.7000000000000004E-2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196</v>
      </c>
      <c r="AT161" s="199" t="s">
        <v>135</v>
      </c>
      <c r="AU161" s="199" t="s">
        <v>81</v>
      </c>
      <c r="AY161" s="17" t="s">
        <v>132</v>
      </c>
      <c r="BE161" s="200">
        <f t="shared" ref="BE161:BE166" si="4">IF(N161="základní",J161,0)</f>
        <v>0</v>
      </c>
      <c r="BF161" s="200">
        <f t="shared" ref="BF161:BF166" si="5">IF(N161="snížená",J161,0)</f>
        <v>0</v>
      </c>
      <c r="BG161" s="200">
        <f t="shared" ref="BG161:BG166" si="6">IF(N161="zákl. přenesená",J161,0)</f>
        <v>0</v>
      </c>
      <c r="BH161" s="200">
        <f t="shared" ref="BH161:BH166" si="7">IF(N161="sníž. přenesená",J161,0)</f>
        <v>0</v>
      </c>
      <c r="BI161" s="200">
        <f t="shared" ref="BI161:BI166" si="8">IF(N161="nulová",J161,0)</f>
        <v>0</v>
      </c>
      <c r="BJ161" s="17" t="s">
        <v>79</v>
      </c>
      <c r="BK161" s="200">
        <f t="shared" ref="BK161:BK166" si="9">ROUND(I161*H161,2)</f>
        <v>0</v>
      </c>
      <c r="BL161" s="17" t="s">
        <v>196</v>
      </c>
      <c r="BM161" s="199" t="s">
        <v>631</v>
      </c>
    </row>
    <row r="162" spans="1:65" s="2" customFormat="1" ht="16.5" customHeight="1">
      <c r="A162" s="34"/>
      <c r="B162" s="35"/>
      <c r="C162" s="187" t="s">
        <v>207</v>
      </c>
      <c r="D162" s="187" t="s">
        <v>135</v>
      </c>
      <c r="E162" s="188" t="s">
        <v>193</v>
      </c>
      <c r="F162" s="189" t="s">
        <v>194</v>
      </c>
      <c r="G162" s="190" t="s">
        <v>195</v>
      </c>
      <c r="H162" s="191">
        <v>1</v>
      </c>
      <c r="I162" s="192"/>
      <c r="J162" s="193">
        <f t="shared" si="0"/>
        <v>0</v>
      </c>
      <c r="K162" s="194"/>
      <c r="L162" s="39"/>
      <c r="M162" s="195" t="s">
        <v>0</v>
      </c>
      <c r="N162" s="196" t="s">
        <v>36</v>
      </c>
      <c r="O162" s="71"/>
      <c r="P162" s="197">
        <f t="shared" si="1"/>
        <v>0</v>
      </c>
      <c r="Q162" s="197">
        <v>2.1199999999999999E-3</v>
      </c>
      <c r="R162" s="197">
        <f t="shared" si="2"/>
        <v>2.1199999999999999E-3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196</v>
      </c>
      <c r="AT162" s="199" t="s">
        <v>135</v>
      </c>
      <c r="AU162" s="199" t="s">
        <v>81</v>
      </c>
      <c r="AY162" s="17" t="s">
        <v>132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79</v>
      </c>
      <c r="BK162" s="200">
        <f t="shared" si="9"/>
        <v>0</v>
      </c>
      <c r="BL162" s="17" t="s">
        <v>196</v>
      </c>
      <c r="BM162" s="199" t="s">
        <v>632</v>
      </c>
    </row>
    <row r="163" spans="1:65" s="2" customFormat="1" ht="16.5" customHeight="1">
      <c r="A163" s="34"/>
      <c r="B163" s="35"/>
      <c r="C163" s="234" t="s">
        <v>211</v>
      </c>
      <c r="D163" s="234" t="s">
        <v>199</v>
      </c>
      <c r="E163" s="235" t="s">
        <v>200</v>
      </c>
      <c r="F163" s="236" t="s">
        <v>201</v>
      </c>
      <c r="G163" s="237" t="s">
        <v>138</v>
      </c>
      <c r="H163" s="238">
        <v>1</v>
      </c>
      <c r="I163" s="239"/>
      <c r="J163" s="240">
        <f t="shared" si="0"/>
        <v>0</v>
      </c>
      <c r="K163" s="241"/>
      <c r="L163" s="242"/>
      <c r="M163" s="243" t="s">
        <v>0</v>
      </c>
      <c r="N163" s="244" t="s">
        <v>36</v>
      </c>
      <c r="O163" s="71"/>
      <c r="P163" s="197">
        <f t="shared" si="1"/>
        <v>0</v>
      </c>
      <c r="Q163" s="197">
        <v>8.0000000000000002E-3</v>
      </c>
      <c r="R163" s="197">
        <f t="shared" si="2"/>
        <v>8.0000000000000002E-3</v>
      </c>
      <c r="S163" s="197">
        <v>0</v>
      </c>
      <c r="T163" s="198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202</v>
      </c>
      <c r="AT163" s="199" t="s">
        <v>199</v>
      </c>
      <c r="AU163" s="199" t="s">
        <v>81</v>
      </c>
      <c r="AY163" s="17" t="s">
        <v>132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79</v>
      </c>
      <c r="BK163" s="200">
        <f t="shared" si="9"/>
        <v>0</v>
      </c>
      <c r="BL163" s="17" t="s">
        <v>196</v>
      </c>
      <c r="BM163" s="199" t="s">
        <v>633</v>
      </c>
    </row>
    <row r="164" spans="1:65" s="2" customFormat="1" ht="21.75" customHeight="1">
      <c r="A164" s="34"/>
      <c r="B164" s="35"/>
      <c r="C164" s="187" t="s">
        <v>216</v>
      </c>
      <c r="D164" s="187" t="s">
        <v>135</v>
      </c>
      <c r="E164" s="188" t="s">
        <v>204</v>
      </c>
      <c r="F164" s="189" t="s">
        <v>205</v>
      </c>
      <c r="G164" s="190" t="s">
        <v>195</v>
      </c>
      <c r="H164" s="191">
        <v>1</v>
      </c>
      <c r="I164" s="192"/>
      <c r="J164" s="193">
        <f t="shared" si="0"/>
        <v>0</v>
      </c>
      <c r="K164" s="194"/>
      <c r="L164" s="39"/>
      <c r="M164" s="195" t="s">
        <v>0</v>
      </c>
      <c r="N164" s="196" t="s">
        <v>36</v>
      </c>
      <c r="O164" s="71"/>
      <c r="P164" s="197">
        <f t="shared" si="1"/>
        <v>0</v>
      </c>
      <c r="Q164" s="197">
        <v>9.0000000000000006E-5</v>
      </c>
      <c r="R164" s="197">
        <f t="shared" si="2"/>
        <v>9.0000000000000006E-5</v>
      </c>
      <c r="S164" s="197">
        <v>0</v>
      </c>
      <c r="T164" s="198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196</v>
      </c>
      <c r="AT164" s="199" t="s">
        <v>135</v>
      </c>
      <c r="AU164" s="199" t="s">
        <v>81</v>
      </c>
      <c r="AY164" s="17" t="s">
        <v>132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79</v>
      </c>
      <c r="BK164" s="200">
        <f t="shared" si="9"/>
        <v>0</v>
      </c>
      <c r="BL164" s="17" t="s">
        <v>196</v>
      </c>
      <c r="BM164" s="199" t="s">
        <v>634</v>
      </c>
    </row>
    <row r="165" spans="1:65" s="2" customFormat="1" ht="16.5" customHeight="1">
      <c r="A165" s="34"/>
      <c r="B165" s="35"/>
      <c r="C165" s="234" t="s">
        <v>196</v>
      </c>
      <c r="D165" s="234" t="s">
        <v>199</v>
      </c>
      <c r="E165" s="235" t="s">
        <v>208</v>
      </c>
      <c r="F165" s="236" t="s">
        <v>209</v>
      </c>
      <c r="G165" s="237" t="s">
        <v>138</v>
      </c>
      <c r="H165" s="238">
        <v>1</v>
      </c>
      <c r="I165" s="239"/>
      <c r="J165" s="240">
        <f t="shared" si="0"/>
        <v>0</v>
      </c>
      <c r="K165" s="241"/>
      <c r="L165" s="242"/>
      <c r="M165" s="243" t="s">
        <v>0</v>
      </c>
      <c r="N165" s="244" t="s">
        <v>36</v>
      </c>
      <c r="O165" s="71"/>
      <c r="P165" s="197">
        <f t="shared" si="1"/>
        <v>0</v>
      </c>
      <c r="Q165" s="197">
        <v>1.4999999999999999E-4</v>
      </c>
      <c r="R165" s="197">
        <f t="shared" si="2"/>
        <v>1.4999999999999999E-4</v>
      </c>
      <c r="S165" s="197">
        <v>0</v>
      </c>
      <c r="T165" s="198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202</v>
      </c>
      <c r="AT165" s="199" t="s">
        <v>199</v>
      </c>
      <c r="AU165" s="199" t="s">
        <v>81</v>
      </c>
      <c r="AY165" s="17" t="s">
        <v>132</v>
      </c>
      <c r="BE165" s="200">
        <f t="shared" si="4"/>
        <v>0</v>
      </c>
      <c r="BF165" s="200">
        <f t="shared" si="5"/>
        <v>0</v>
      </c>
      <c r="BG165" s="200">
        <f t="shared" si="6"/>
        <v>0</v>
      </c>
      <c r="BH165" s="200">
        <f t="shared" si="7"/>
        <v>0</v>
      </c>
      <c r="BI165" s="200">
        <f t="shared" si="8"/>
        <v>0</v>
      </c>
      <c r="BJ165" s="17" t="s">
        <v>79</v>
      </c>
      <c r="BK165" s="200">
        <f t="shared" si="9"/>
        <v>0</v>
      </c>
      <c r="BL165" s="17" t="s">
        <v>196</v>
      </c>
      <c r="BM165" s="199" t="s">
        <v>635</v>
      </c>
    </row>
    <row r="166" spans="1:65" s="2" customFormat="1" ht="16.5" customHeight="1">
      <c r="A166" s="34"/>
      <c r="B166" s="35"/>
      <c r="C166" s="187" t="s">
        <v>225</v>
      </c>
      <c r="D166" s="187" t="s">
        <v>135</v>
      </c>
      <c r="E166" s="188" t="s">
        <v>212</v>
      </c>
      <c r="F166" s="189" t="s">
        <v>213</v>
      </c>
      <c r="G166" s="190" t="s">
        <v>195</v>
      </c>
      <c r="H166" s="191">
        <v>1</v>
      </c>
      <c r="I166" s="192"/>
      <c r="J166" s="193">
        <f t="shared" si="0"/>
        <v>0</v>
      </c>
      <c r="K166" s="194"/>
      <c r="L166" s="39"/>
      <c r="M166" s="195" t="s">
        <v>0</v>
      </c>
      <c r="N166" s="196" t="s">
        <v>36</v>
      </c>
      <c r="O166" s="71"/>
      <c r="P166" s="197">
        <f t="shared" si="1"/>
        <v>0</v>
      </c>
      <c r="Q166" s="197">
        <v>0</v>
      </c>
      <c r="R166" s="197">
        <f t="shared" si="2"/>
        <v>0</v>
      </c>
      <c r="S166" s="197">
        <v>1.56E-3</v>
      </c>
      <c r="T166" s="198">
        <f t="shared" si="3"/>
        <v>1.56E-3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196</v>
      </c>
      <c r="AT166" s="199" t="s">
        <v>135</v>
      </c>
      <c r="AU166" s="199" t="s">
        <v>81</v>
      </c>
      <c r="AY166" s="17" t="s">
        <v>132</v>
      </c>
      <c r="BE166" s="200">
        <f t="shared" si="4"/>
        <v>0</v>
      </c>
      <c r="BF166" s="200">
        <f t="shared" si="5"/>
        <v>0</v>
      </c>
      <c r="BG166" s="200">
        <f t="shared" si="6"/>
        <v>0</v>
      </c>
      <c r="BH166" s="200">
        <f t="shared" si="7"/>
        <v>0</v>
      </c>
      <c r="BI166" s="200">
        <f t="shared" si="8"/>
        <v>0</v>
      </c>
      <c r="BJ166" s="17" t="s">
        <v>79</v>
      </c>
      <c r="BK166" s="200">
        <f t="shared" si="9"/>
        <v>0</v>
      </c>
      <c r="BL166" s="17" t="s">
        <v>196</v>
      </c>
      <c r="BM166" s="199" t="s">
        <v>636</v>
      </c>
    </row>
    <row r="167" spans="1:65" s="13" customFormat="1" ht="11.25">
      <c r="B167" s="201"/>
      <c r="C167" s="202"/>
      <c r="D167" s="203" t="s">
        <v>147</v>
      </c>
      <c r="E167" s="204" t="s">
        <v>0</v>
      </c>
      <c r="F167" s="205" t="s">
        <v>215</v>
      </c>
      <c r="G167" s="202"/>
      <c r="H167" s="204" t="s">
        <v>0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147</v>
      </c>
      <c r="AU167" s="211" t="s">
        <v>81</v>
      </c>
      <c r="AV167" s="13" t="s">
        <v>79</v>
      </c>
      <c r="AW167" s="13" t="s">
        <v>29</v>
      </c>
      <c r="AX167" s="13" t="s">
        <v>71</v>
      </c>
      <c r="AY167" s="211" t="s">
        <v>132</v>
      </c>
    </row>
    <row r="168" spans="1:65" s="14" customFormat="1" ht="11.25">
      <c r="B168" s="212"/>
      <c r="C168" s="213"/>
      <c r="D168" s="203" t="s">
        <v>147</v>
      </c>
      <c r="E168" s="214" t="s">
        <v>0</v>
      </c>
      <c r="F168" s="215" t="s">
        <v>79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147</v>
      </c>
      <c r="AU168" s="222" t="s">
        <v>81</v>
      </c>
      <c r="AV168" s="14" t="s">
        <v>81</v>
      </c>
      <c r="AW168" s="14" t="s">
        <v>29</v>
      </c>
      <c r="AX168" s="14" t="s">
        <v>79</v>
      </c>
      <c r="AY168" s="222" t="s">
        <v>132</v>
      </c>
    </row>
    <row r="169" spans="1:65" s="2" customFormat="1" ht="16.5" customHeight="1">
      <c r="A169" s="34"/>
      <c r="B169" s="35"/>
      <c r="C169" s="187" t="s">
        <v>229</v>
      </c>
      <c r="D169" s="187" t="s">
        <v>135</v>
      </c>
      <c r="E169" s="188" t="s">
        <v>217</v>
      </c>
      <c r="F169" s="189" t="s">
        <v>218</v>
      </c>
      <c r="G169" s="190" t="s">
        <v>195</v>
      </c>
      <c r="H169" s="191">
        <v>2</v>
      </c>
      <c r="I169" s="192"/>
      <c r="J169" s="193">
        <f>ROUND(I169*H169,2)</f>
        <v>0</v>
      </c>
      <c r="K169" s="194"/>
      <c r="L169" s="39"/>
      <c r="M169" s="195" t="s">
        <v>0</v>
      </c>
      <c r="N169" s="196" t="s">
        <v>36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8.5999999999999998E-4</v>
      </c>
      <c r="T169" s="198">
        <f>S169*H169</f>
        <v>1.72E-3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196</v>
      </c>
      <c r="AT169" s="199" t="s">
        <v>135</v>
      </c>
      <c r="AU169" s="199" t="s">
        <v>81</v>
      </c>
      <c r="AY169" s="17" t="s">
        <v>132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79</v>
      </c>
      <c r="BK169" s="200">
        <f>ROUND(I169*H169,2)</f>
        <v>0</v>
      </c>
      <c r="BL169" s="17" t="s">
        <v>196</v>
      </c>
      <c r="BM169" s="199" t="s">
        <v>637</v>
      </c>
    </row>
    <row r="170" spans="1:65" s="13" customFormat="1" ht="11.25">
      <c r="B170" s="201"/>
      <c r="C170" s="202"/>
      <c r="D170" s="203" t="s">
        <v>147</v>
      </c>
      <c r="E170" s="204" t="s">
        <v>0</v>
      </c>
      <c r="F170" s="205" t="s">
        <v>220</v>
      </c>
      <c r="G170" s="202"/>
      <c r="H170" s="204" t="s">
        <v>0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147</v>
      </c>
      <c r="AU170" s="211" t="s">
        <v>81</v>
      </c>
      <c r="AV170" s="13" t="s">
        <v>79</v>
      </c>
      <c r="AW170" s="13" t="s">
        <v>29</v>
      </c>
      <c r="AX170" s="13" t="s">
        <v>71</v>
      </c>
      <c r="AY170" s="211" t="s">
        <v>132</v>
      </c>
    </row>
    <row r="171" spans="1:65" s="14" customFormat="1" ht="11.25">
      <c r="B171" s="212"/>
      <c r="C171" s="213"/>
      <c r="D171" s="203" t="s">
        <v>147</v>
      </c>
      <c r="E171" s="214" t="s">
        <v>0</v>
      </c>
      <c r="F171" s="215" t="s">
        <v>79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147</v>
      </c>
      <c r="AU171" s="222" t="s">
        <v>81</v>
      </c>
      <c r="AV171" s="14" t="s">
        <v>81</v>
      </c>
      <c r="AW171" s="14" t="s">
        <v>29</v>
      </c>
      <c r="AX171" s="14" t="s">
        <v>71</v>
      </c>
      <c r="AY171" s="222" t="s">
        <v>132</v>
      </c>
    </row>
    <row r="172" spans="1:65" s="13" customFormat="1" ht="11.25">
      <c r="B172" s="201"/>
      <c r="C172" s="202"/>
      <c r="D172" s="203" t="s">
        <v>147</v>
      </c>
      <c r="E172" s="204" t="s">
        <v>0</v>
      </c>
      <c r="F172" s="205" t="s">
        <v>221</v>
      </c>
      <c r="G172" s="202"/>
      <c r="H172" s="204" t="s">
        <v>0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147</v>
      </c>
      <c r="AU172" s="211" t="s">
        <v>81</v>
      </c>
      <c r="AV172" s="13" t="s">
        <v>79</v>
      </c>
      <c r="AW172" s="13" t="s">
        <v>29</v>
      </c>
      <c r="AX172" s="13" t="s">
        <v>71</v>
      </c>
      <c r="AY172" s="211" t="s">
        <v>132</v>
      </c>
    </row>
    <row r="173" spans="1:65" s="14" customFormat="1" ht="11.25">
      <c r="B173" s="212"/>
      <c r="C173" s="213"/>
      <c r="D173" s="203" t="s">
        <v>147</v>
      </c>
      <c r="E173" s="214" t="s">
        <v>0</v>
      </c>
      <c r="F173" s="215" t="s">
        <v>79</v>
      </c>
      <c r="G173" s="213"/>
      <c r="H173" s="216">
        <v>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147</v>
      </c>
      <c r="AU173" s="222" t="s">
        <v>81</v>
      </c>
      <c r="AV173" s="14" t="s">
        <v>81</v>
      </c>
      <c r="AW173" s="14" t="s">
        <v>29</v>
      </c>
      <c r="AX173" s="14" t="s">
        <v>71</v>
      </c>
      <c r="AY173" s="222" t="s">
        <v>132</v>
      </c>
    </row>
    <row r="174" spans="1:65" s="15" customFormat="1" ht="11.25">
      <c r="B174" s="223"/>
      <c r="C174" s="224"/>
      <c r="D174" s="203" t="s">
        <v>147</v>
      </c>
      <c r="E174" s="225" t="s">
        <v>0</v>
      </c>
      <c r="F174" s="226" t="s">
        <v>155</v>
      </c>
      <c r="G174" s="224"/>
      <c r="H174" s="227">
        <v>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147</v>
      </c>
      <c r="AU174" s="233" t="s">
        <v>81</v>
      </c>
      <c r="AV174" s="15" t="s">
        <v>139</v>
      </c>
      <c r="AW174" s="15" t="s">
        <v>29</v>
      </c>
      <c r="AX174" s="15" t="s">
        <v>79</v>
      </c>
      <c r="AY174" s="233" t="s">
        <v>132</v>
      </c>
    </row>
    <row r="175" spans="1:65" s="2" customFormat="1" ht="16.5" customHeight="1">
      <c r="A175" s="34"/>
      <c r="B175" s="35"/>
      <c r="C175" s="187" t="s">
        <v>233</v>
      </c>
      <c r="D175" s="187" t="s">
        <v>135</v>
      </c>
      <c r="E175" s="188" t="s">
        <v>222</v>
      </c>
      <c r="F175" s="189" t="s">
        <v>223</v>
      </c>
      <c r="G175" s="190" t="s">
        <v>138</v>
      </c>
      <c r="H175" s="191">
        <v>1</v>
      </c>
      <c r="I175" s="192"/>
      <c r="J175" s="193">
        <f t="shared" ref="J175:J184" si="10">ROUND(I175*H175,2)</f>
        <v>0</v>
      </c>
      <c r="K175" s="194"/>
      <c r="L175" s="39"/>
      <c r="M175" s="195" t="s">
        <v>0</v>
      </c>
      <c r="N175" s="196" t="s">
        <v>36</v>
      </c>
      <c r="O175" s="71"/>
      <c r="P175" s="197">
        <f t="shared" ref="P175:P184" si="11">O175*H175</f>
        <v>0</v>
      </c>
      <c r="Q175" s="197">
        <v>0</v>
      </c>
      <c r="R175" s="197">
        <f t="shared" ref="R175:R184" si="12">Q175*H175</f>
        <v>0</v>
      </c>
      <c r="S175" s="197">
        <v>0</v>
      </c>
      <c r="T175" s="198">
        <f t="shared" ref="T175:T184" si="13"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196</v>
      </c>
      <c r="AT175" s="199" t="s">
        <v>135</v>
      </c>
      <c r="AU175" s="199" t="s">
        <v>81</v>
      </c>
      <c r="AY175" s="17" t="s">
        <v>132</v>
      </c>
      <c r="BE175" s="200">
        <f t="shared" ref="BE175:BE184" si="14">IF(N175="základní",J175,0)</f>
        <v>0</v>
      </c>
      <c r="BF175" s="200">
        <f t="shared" ref="BF175:BF184" si="15">IF(N175="snížená",J175,0)</f>
        <v>0</v>
      </c>
      <c r="BG175" s="200">
        <f t="shared" ref="BG175:BG184" si="16">IF(N175="zákl. přenesená",J175,0)</f>
        <v>0</v>
      </c>
      <c r="BH175" s="200">
        <f t="shared" ref="BH175:BH184" si="17">IF(N175="sníž. přenesená",J175,0)</f>
        <v>0</v>
      </c>
      <c r="BI175" s="200">
        <f t="shared" ref="BI175:BI184" si="18">IF(N175="nulová",J175,0)</f>
        <v>0</v>
      </c>
      <c r="BJ175" s="17" t="s">
        <v>79</v>
      </c>
      <c r="BK175" s="200">
        <f t="shared" ref="BK175:BK184" si="19">ROUND(I175*H175,2)</f>
        <v>0</v>
      </c>
      <c r="BL175" s="17" t="s">
        <v>196</v>
      </c>
      <c r="BM175" s="199" t="s">
        <v>638</v>
      </c>
    </row>
    <row r="176" spans="1:65" s="2" customFormat="1" ht="24.2" customHeight="1">
      <c r="A176" s="34"/>
      <c r="B176" s="35"/>
      <c r="C176" s="234" t="s">
        <v>237</v>
      </c>
      <c r="D176" s="234" t="s">
        <v>199</v>
      </c>
      <c r="E176" s="235" t="s">
        <v>226</v>
      </c>
      <c r="F176" s="236" t="s">
        <v>227</v>
      </c>
      <c r="G176" s="237" t="s">
        <v>138</v>
      </c>
      <c r="H176" s="238">
        <v>1</v>
      </c>
      <c r="I176" s="239"/>
      <c r="J176" s="240">
        <f t="shared" si="10"/>
        <v>0</v>
      </c>
      <c r="K176" s="241"/>
      <c r="L176" s="242"/>
      <c r="M176" s="243" t="s">
        <v>0</v>
      </c>
      <c r="N176" s="244" t="s">
        <v>36</v>
      </c>
      <c r="O176" s="71"/>
      <c r="P176" s="197">
        <f t="shared" si="11"/>
        <v>0</v>
      </c>
      <c r="Q176" s="197">
        <v>1.8E-3</v>
      </c>
      <c r="R176" s="197">
        <f t="shared" si="12"/>
        <v>1.8E-3</v>
      </c>
      <c r="S176" s="197">
        <v>0</v>
      </c>
      <c r="T176" s="198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202</v>
      </c>
      <c r="AT176" s="199" t="s">
        <v>199</v>
      </c>
      <c r="AU176" s="199" t="s">
        <v>81</v>
      </c>
      <c r="AY176" s="17" t="s">
        <v>132</v>
      </c>
      <c r="BE176" s="200">
        <f t="shared" si="14"/>
        <v>0</v>
      </c>
      <c r="BF176" s="200">
        <f t="shared" si="15"/>
        <v>0</v>
      </c>
      <c r="BG176" s="200">
        <f t="shared" si="16"/>
        <v>0</v>
      </c>
      <c r="BH176" s="200">
        <f t="shared" si="17"/>
        <v>0</v>
      </c>
      <c r="BI176" s="200">
        <f t="shared" si="18"/>
        <v>0</v>
      </c>
      <c r="BJ176" s="17" t="s">
        <v>79</v>
      </c>
      <c r="BK176" s="200">
        <f t="shared" si="19"/>
        <v>0</v>
      </c>
      <c r="BL176" s="17" t="s">
        <v>196</v>
      </c>
      <c r="BM176" s="199" t="s">
        <v>639</v>
      </c>
    </row>
    <row r="177" spans="1:65" s="2" customFormat="1" ht="24.2" customHeight="1">
      <c r="A177" s="34"/>
      <c r="B177" s="35"/>
      <c r="C177" s="187" t="s">
        <v>6</v>
      </c>
      <c r="D177" s="187" t="s">
        <v>135</v>
      </c>
      <c r="E177" s="188" t="s">
        <v>230</v>
      </c>
      <c r="F177" s="189" t="s">
        <v>231</v>
      </c>
      <c r="G177" s="190" t="s">
        <v>138</v>
      </c>
      <c r="H177" s="191">
        <v>1</v>
      </c>
      <c r="I177" s="192"/>
      <c r="J177" s="193">
        <f t="shared" si="10"/>
        <v>0</v>
      </c>
      <c r="K177" s="194"/>
      <c r="L177" s="39"/>
      <c r="M177" s="195" t="s">
        <v>0</v>
      </c>
      <c r="N177" s="196" t="s">
        <v>36</v>
      </c>
      <c r="O177" s="71"/>
      <c r="P177" s="197">
        <f t="shared" si="11"/>
        <v>0</v>
      </c>
      <c r="Q177" s="197">
        <v>4.0000000000000003E-5</v>
      </c>
      <c r="R177" s="197">
        <f t="shared" si="12"/>
        <v>4.0000000000000003E-5</v>
      </c>
      <c r="S177" s="197">
        <v>0</v>
      </c>
      <c r="T177" s="198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196</v>
      </c>
      <c r="AT177" s="199" t="s">
        <v>135</v>
      </c>
      <c r="AU177" s="199" t="s">
        <v>81</v>
      </c>
      <c r="AY177" s="17" t="s">
        <v>132</v>
      </c>
      <c r="BE177" s="200">
        <f t="shared" si="14"/>
        <v>0</v>
      </c>
      <c r="BF177" s="200">
        <f t="shared" si="15"/>
        <v>0</v>
      </c>
      <c r="BG177" s="200">
        <f t="shared" si="16"/>
        <v>0</v>
      </c>
      <c r="BH177" s="200">
        <f t="shared" si="17"/>
        <v>0</v>
      </c>
      <c r="BI177" s="200">
        <f t="shared" si="18"/>
        <v>0</v>
      </c>
      <c r="BJ177" s="17" t="s">
        <v>79</v>
      </c>
      <c r="BK177" s="200">
        <f t="shared" si="19"/>
        <v>0</v>
      </c>
      <c r="BL177" s="17" t="s">
        <v>196</v>
      </c>
      <c r="BM177" s="199" t="s">
        <v>640</v>
      </c>
    </row>
    <row r="178" spans="1:65" s="2" customFormat="1" ht="16.5" customHeight="1">
      <c r="A178" s="34"/>
      <c r="B178" s="35"/>
      <c r="C178" s="234" t="s">
        <v>244</v>
      </c>
      <c r="D178" s="234" t="s">
        <v>199</v>
      </c>
      <c r="E178" s="235" t="s">
        <v>234</v>
      </c>
      <c r="F178" s="236" t="s">
        <v>235</v>
      </c>
      <c r="G178" s="237" t="s">
        <v>138</v>
      </c>
      <c r="H178" s="238">
        <v>1</v>
      </c>
      <c r="I178" s="239"/>
      <c r="J178" s="240">
        <f t="shared" si="10"/>
        <v>0</v>
      </c>
      <c r="K178" s="241"/>
      <c r="L178" s="242"/>
      <c r="M178" s="243" t="s">
        <v>0</v>
      </c>
      <c r="N178" s="244" t="s">
        <v>36</v>
      </c>
      <c r="O178" s="71"/>
      <c r="P178" s="197">
        <f t="shared" si="11"/>
        <v>0</v>
      </c>
      <c r="Q178" s="197">
        <v>1.47E-3</v>
      </c>
      <c r="R178" s="197">
        <f t="shared" si="12"/>
        <v>1.47E-3</v>
      </c>
      <c r="S178" s="197">
        <v>0</v>
      </c>
      <c r="T178" s="198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202</v>
      </c>
      <c r="AT178" s="199" t="s">
        <v>199</v>
      </c>
      <c r="AU178" s="199" t="s">
        <v>81</v>
      </c>
      <c r="AY178" s="17" t="s">
        <v>132</v>
      </c>
      <c r="BE178" s="200">
        <f t="shared" si="14"/>
        <v>0</v>
      </c>
      <c r="BF178" s="200">
        <f t="shared" si="15"/>
        <v>0</v>
      </c>
      <c r="BG178" s="200">
        <f t="shared" si="16"/>
        <v>0</v>
      </c>
      <c r="BH178" s="200">
        <f t="shared" si="17"/>
        <v>0</v>
      </c>
      <c r="BI178" s="200">
        <f t="shared" si="18"/>
        <v>0</v>
      </c>
      <c r="BJ178" s="17" t="s">
        <v>79</v>
      </c>
      <c r="BK178" s="200">
        <f t="shared" si="19"/>
        <v>0</v>
      </c>
      <c r="BL178" s="17" t="s">
        <v>196</v>
      </c>
      <c r="BM178" s="199" t="s">
        <v>641</v>
      </c>
    </row>
    <row r="179" spans="1:65" s="2" customFormat="1" ht="24.2" customHeight="1">
      <c r="A179" s="34"/>
      <c r="B179" s="35"/>
      <c r="C179" s="187" t="s">
        <v>249</v>
      </c>
      <c r="D179" s="187" t="s">
        <v>135</v>
      </c>
      <c r="E179" s="188" t="s">
        <v>238</v>
      </c>
      <c r="F179" s="189" t="s">
        <v>239</v>
      </c>
      <c r="G179" s="190" t="s">
        <v>138</v>
      </c>
      <c r="H179" s="191">
        <v>1</v>
      </c>
      <c r="I179" s="192"/>
      <c r="J179" s="193">
        <f t="shared" si="10"/>
        <v>0</v>
      </c>
      <c r="K179" s="194"/>
      <c r="L179" s="39"/>
      <c r="M179" s="195" t="s">
        <v>0</v>
      </c>
      <c r="N179" s="196" t="s">
        <v>36</v>
      </c>
      <c r="O179" s="71"/>
      <c r="P179" s="197">
        <f t="shared" si="11"/>
        <v>0</v>
      </c>
      <c r="Q179" s="197">
        <v>1.2E-4</v>
      </c>
      <c r="R179" s="197">
        <f t="shared" si="12"/>
        <v>1.2E-4</v>
      </c>
      <c r="S179" s="197">
        <v>0</v>
      </c>
      <c r="T179" s="198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196</v>
      </c>
      <c r="AT179" s="199" t="s">
        <v>135</v>
      </c>
      <c r="AU179" s="199" t="s">
        <v>81</v>
      </c>
      <c r="AY179" s="17" t="s">
        <v>132</v>
      </c>
      <c r="BE179" s="200">
        <f t="shared" si="14"/>
        <v>0</v>
      </c>
      <c r="BF179" s="200">
        <f t="shared" si="15"/>
        <v>0</v>
      </c>
      <c r="BG179" s="200">
        <f t="shared" si="16"/>
        <v>0</v>
      </c>
      <c r="BH179" s="200">
        <f t="shared" si="17"/>
        <v>0</v>
      </c>
      <c r="BI179" s="200">
        <f t="shared" si="18"/>
        <v>0</v>
      </c>
      <c r="BJ179" s="17" t="s">
        <v>79</v>
      </c>
      <c r="BK179" s="200">
        <f t="shared" si="19"/>
        <v>0</v>
      </c>
      <c r="BL179" s="17" t="s">
        <v>196</v>
      </c>
      <c r="BM179" s="199" t="s">
        <v>642</v>
      </c>
    </row>
    <row r="180" spans="1:65" s="2" customFormat="1" ht="16.5" customHeight="1">
      <c r="A180" s="34"/>
      <c r="B180" s="35"/>
      <c r="C180" s="234" t="s">
        <v>253</v>
      </c>
      <c r="D180" s="234" t="s">
        <v>199</v>
      </c>
      <c r="E180" s="235" t="s">
        <v>241</v>
      </c>
      <c r="F180" s="236" t="s">
        <v>242</v>
      </c>
      <c r="G180" s="237" t="s">
        <v>138</v>
      </c>
      <c r="H180" s="238">
        <v>1</v>
      </c>
      <c r="I180" s="239"/>
      <c r="J180" s="240">
        <f t="shared" si="10"/>
        <v>0</v>
      </c>
      <c r="K180" s="241"/>
      <c r="L180" s="242"/>
      <c r="M180" s="243" t="s">
        <v>0</v>
      </c>
      <c r="N180" s="244" t="s">
        <v>36</v>
      </c>
      <c r="O180" s="71"/>
      <c r="P180" s="197">
        <f t="shared" si="11"/>
        <v>0</v>
      </c>
      <c r="Q180" s="197">
        <v>1.8E-3</v>
      </c>
      <c r="R180" s="197">
        <f t="shared" si="12"/>
        <v>1.8E-3</v>
      </c>
      <c r="S180" s="197">
        <v>0</v>
      </c>
      <c r="T180" s="198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202</v>
      </c>
      <c r="AT180" s="199" t="s">
        <v>199</v>
      </c>
      <c r="AU180" s="199" t="s">
        <v>81</v>
      </c>
      <c r="AY180" s="17" t="s">
        <v>132</v>
      </c>
      <c r="BE180" s="200">
        <f t="shared" si="14"/>
        <v>0</v>
      </c>
      <c r="BF180" s="200">
        <f t="shared" si="15"/>
        <v>0</v>
      </c>
      <c r="BG180" s="200">
        <f t="shared" si="16"/>
        <v>0</v>
      </c>
      <c r="BH180" s="200">
        <f t="shared" si="17"/>
        <v>0</v>
      </c>
      <c r="BI180" s="200">
        <f t="shared" si="18"/>
        <v>0</v>
      </c>
      <c r="BJ180" s="17" t="s">
        <v>79</v>
      </c>
      <c r="BK180" s="200">
        <f t="shared" si="19"/>
        <v>0</v>
      </c>
      <c r="BL180" s="17" t="s">
        <v>196</v>
      </c>
      <c r="BM180" s="199" t="s">
        <v>643</v>
      </c>
    </row>
    <row r="181" spans="1:65" s="2" customFormat="1" ht="16.5" customHeight="1">
      <c r="A181" s="34"/>
      <c r="B181" s="35"/>
      <c r="C181" s="234" t="s">
        <v>257</v>
      </c>
      <c r="D181" s="234" t="s">
        <v>199</v>
      </c>
      <c r="E181" s="235" t="s">
        <v>245</v>
      </c>
      <c r="F181" s="236" t="s">
        <v>246</v>
      </c>
      <c r="G181" s="237" t="s">
        <v>247</v>
      </c>
      <c r="H181" s="238">
        <v>1</v>
      </c>
      <c r="I181" s="239"/>
      <c r="J181" s="240">
        <f t="shared" si="10"/>
        <v>0</v>
      </c>
      <c r="K181" s="241"/>
      <c r="L181" s="242"/>
      <c r="M181" s="243" t="s">
        <v>0</v>
      </c>
      <c r="N181" s="244" t="s">
        <v>36</v>
      </c>
      <c r="O181" s="71"/>
      <c r="P181" s="197">
        <f t="shared" si="11"/>
        <v>0</v>
      </c>
      <c r="Q181" s="197">
        <v>9.7999999999999997E-4</v>
      </c>
      <c r="R181" s="197">
        <f t="shared" si="12"/>
        <v>9.7999999999999997E-4</v>
      </c>
      <c r="S181" s="197">
        <v>0</v>
      </c>
      <c r="T181" s="198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202</v>
      </c>
      <c r="AT181" s="199" t="s">
        <v>199</v>
      </c>
      <c r="AU181" s="199" t="s">
        <v>81</v>
      </c>
      <c r="AY181" s="17" t="s">
        <v>132</v>
      </c>
      <c r="BE181" s="200">
        <f t="shared" si="14"/>
        <v>0</v>
      </c>
      <c r="BF181" s="200">
        <f t="shared" si="15"/>
        <v>0</v>
      </c>
      <c r="BG181" s="200">
        <f t="shared" si="16"/>
        <v>0</v>
      </c>
      <c r="BH181" s="200">
        <f t="shared" si="17"/>
        <v>0</v>
      </c>
      <c r="BI181" s="200">
        <f t="shared" si="18"/>
        <v>0</v>
      </c>
      <c r="BJ181" s="17" t="s">
        <v>79</v>
      </c>
      <c r="BK181" s="200">
        <f t="shared" si="19"/>
        <v>0</v>
      </c>
      <c r="BL181" s="17" t="s">
        <v>196</v>
      </c>
      <c r="BM181" s="199" t="s">
        <v>644</v>
      </c>
    </row>
    <row r="182" spans="1:65" s="2" customFormat="1" ht="24.2" customHeight="1">
      <c r="A182" s="34"/>
      <c r="B182" s="35"/>
      <c r="C182" s="187" t="s">
        <v>261</v>
      </c>
      <c r="D182" s="187" t="s">
        <v>135</v>
      </c>
      <c r="E182" s="188" t="s">
        <v>485</v>
      </c>
      <c r="F182" s="189" t="s">
        <v>486</v>
      </c>
      <c r="G182" s="190" t="s">
        <v>161</v>
      </c>
      <c r="H182" s="191">
        <v>1.7000000000000001E-2</v>
      </c>
      <c r="I182" s="192"/>
      <c r="J182" s="193">
        <f t="shared" si="10"/>
        <v>0</v>
      </c>
      <c r="K182" s="194"/>
      <c r="L182" s="39"/>
      <c r="M182" s="195" t="s">
        <v>0</v>
      </c>
      <c r="N182" s="196" t="s">
        <v>36</v>
      </c>
      <c r="O182" s="71"/>
      <c r="P182" s="197">
        <f t="shared" si="11"/>
        <v>0</v>
      </c>
      <c r="Q182" s="197">
        <v>0</v>
      </c>
      <c r="R182" s="197">
        <f t="shared" si="12"/>
        <v>0</v>
      </c>
      <c r="S182" s="197">
        <v>0</v>
      </c>
      <c r="T182" s="198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196</v>
      </c>
      <c r="AT182" s="199" t="s">
        <v>135</v>
      </c>
      <c r="AU182" s="199" t="s">
        <v>81</v>
      </c>
      <c r="AY182" s="17" t="s">
        <v>132</v>
      </c>
      <c r="BE182" s="200">
        <f t="shared" si="14"/>
        <v>0</v>
      </c>
      <c r="BF182" s="200">
        <f t="shared" si="15"/>
        <v>0</v>
      </c>
      <c r="BG182" s="200">
        <f t="shared" si="16"/>
        <v>0</v>
      </c>
      <c r="BH182" s="200">
        <f t="shared" si="17"/>
        <v>0</v>
      </c>
      <c r="BI182" s="200">
        <f t="shared" si="18"/>
        <v>0</v>
      </c>
      <c r="BJ182" s="17" t="s">
        <v>79</v>
      </c>
      <c r="BK182" s="200">
        <f t="shared" si="19"/>
        <v>0</v>
      </c>
      <c r="BL182" s="17" t="s">
        <v>196</v>
      </c>
      <c r="BM182" s="199" t="s">
        <v>645</v>
      </c>
    </row>
    <row r="183" spans="1:65" s="2" customFormat="1" ht="24.2" customHeight="1">
      <c r="A183" s="34"/>
      <c r="B183" s="35"/>
      <c r="C183" s="187" t="s">
        <v>265</v>
      </c>
      <c r="D183" s="187" t="s">
        <v>135</v>
      </c>
      <c r="E183" s="188" t="s">
        <v>262</v>
      </c>
      <c r="F183" s="189" t="s">
        <v>263</v>
      </c>
      <c r="G183" s="190" t="s">
        <v>161</v>
      </c>
      <c r="H183" s="191">
        <v>1.7000000000000001E-2</v>
      </c>
      <c r="I183" s="192"/>
      <c r="J183" s="193">
        <f t="shared" si="10"/>
        <v>0</v>
      </c>
      <c r="K183" s="194"/>
      <c r="L183" s="39"/>
      <c r="M183" s="195" t="s">
        <v>0</v>
      </c>
      <c r="N183" s="196" t="s">
        <v>36</v>
      </c>
      <c r="O183" s="71"/>
      <c r="P183" s="197">
        <f t="shared" si="11"/>
        <v>0</v>
      </c>
      <c r="Q183" s="197">
        <v>0</v>
      </c>
      <c r="R183" s="197">
        <f t="shared" si="12"/>
        <v>0</v>
      </c>
      <c r="S183" s="197">
        <v>0</v>
      </c>
      <c r="T183" s="198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196</v>
      </c>
      <c r="AT183" s="199" t="s">
        <v>135</v>
      </c>
      <c r="AU183" s="199" t="s">
        <v>81</v>
      </c>
      <c r="AY183" s="17" t="s">
        <v>132</v>
      </c>
      <c r="BE183" s="200">
        <f t="shared" si="14"/>
        <v>0</v>
      </c>
      <c r="BF183" s="200">
        <f t="shared" si="15"/>
        <v>0</v>
      </c>
      <c r="BG183" s="200">
        <f t="shared" si="16"/>
        <v>0</v>
      </c>
      <c r="BH183" s="200">
        <f t="shared" si="17"/>
        <v>0</v>
      </c>
      <c r="BI183" s="200">
        <f t="shared" si="18"/>
        <v>0</v>
      </c>
      <c r="BJ183" s="17" t="s">
        <v>79</v>
      </c>
      <c r="BK183" s="200">
        <f t="shared" si="19"/>
        <v>0</v>
      </c>
      <c r="BL183" s="17" t="s">
        <v>196</v>
      </c>
      <c r="BM183" s="199" t="s">
        <v>646</v>
      </c>
    </row>
    <row r="184" spans="1:65" s="2" customFormat="1" ht="24.2" customHeight="1">
      <c r="A184" s="34"/>
      <c r="B184" s="35"/>
      <c r="C184" s="187" t="s">
        <v>271</v>
      </c>
      <c r="D184" s="187" t="s">
        <v>135</v>
      </c>
      <c r="E184" s="188" t="s">
        <v>266</v>
      </c>
      <c r="F184" s="189" t="s">
        <v>267</v>
      </c>
      <c r="G184" s="190" t="s">
        <v>161</v>
      </c>
      <c r="H184" s="191">
        <v>1.7000000000000001E-2</v>
      </c>
      <c r="I184" s="192"/>
      <c r="J184" s="193">
        <f t="shared" si="10"/>
        <v>0</v>
      </c>
      <c r="K184" s="194"/>
      <c r="L184" s="39"/>
      <c r="M184" s="195" t="s">
        <v>0</v>
      </c>
      <c r="N184" s="196" t="s">
        <v>36</v>
      </c>
      <c r="O184" s="71"/>
      <c r="P184" s="197">
        <f t="shared" si="11"/>
        <v>0</v>
      </c>
      <c r="Q184" s="197">
        <v>0</v>
      </c>
      <c r="R184" s="197">
        <f t="shared" si="12"/>
        <v>0</v>
      </c>
      <c r="S184" s="197">
        <v>0</v>
      </c>
      <c r="T184" s="198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196</v>
      </c>
      <c r="AT184" s="199" t="s">
        <v>135</v>
      </c>
      <c r="AU184" s="199" t="s">
        <v>81</v>
      </c>
      <c r="AY184" s="17" t="s">
        <v>132</v>
      </c>
      <c r="BE184" s="200">
        <f t="shared" si="14"/>
        <v>0</v>
      </c>
      <c r="BF184" s="200">
        <f t="shared" si="15"/>
        <v>0</v>
      </c>
      <c r="BG184" s="200">
        <f t="shared" si="16"/>
        <v>0</v>
      </c>
      <c r="BH184" s="200">
        <f t="shared" si="17"/>
        <v>0</v>
      </c>
      <c r="BI184" s="200">
        <f t="shared" si="18"/>
        <v>0</v>
      </c>
      <c r="BJ184" s="17" t="s">
        <v>79</v>
      </c>
      <c r="BK184" s="200">
        <f t="shared" si="19"/>
        <v>0</v>
      </c>
      <c r="BL184" s="17" t="s">
        <v>196</v>
      </c>
      <c r="BM184" s="199" t="s">
        <v>647</v>
      </c>
    </row>
    <row r="185" spans="1:65" s="12" customFormat="1" ht="22.9" customHeight="1">
      <c r="B185" s="171"/>
      <c r="C185" s="172"/>
      <c r="D185" s="173" t="s">
        <v>70</v>
      </c>
      <c r="E185" s="185" t="s">
        <v>269</v>
      </c>
      <c r="F185" s="185" t="s">
        <v>270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SUM(P186:P190)</f>
        <v>0</v>
      </c>
      <c r="Q185" s="179"/>
      <c r="R185" s="180">
        <f>SUM(R186:R190)</f>
        <v>2.9999999999999997E-4</v>
      </c>
      <c r="S185" s="179"/>
      <c r="T185" s="181">
        <f>SUM(T186:T190)</f>
        <v>5.0000000000000002E-5</v>
      </c>
      <c r="AR185" s="182" t="s">
        <v>81</v>
      </c>
      <c r="AT185" s="183" t="s">
        <v>70</v>
      </c>
      <c r="AU185" s="183" t="s">
        <v>79</v>
      </c>
      <c r="AY185" s="182" t="s">
        <v>132</v>
      </c>
      <c r="BK185" s="184">
        <f>SUM(BK186:BK190)</f>
        <v>0</v>
      </c>
    </row>
    <row r="186" spans="1:65" s="2" customFormat="1" ht="16.5" customHeight="1">
      <c r="A186" s="34"/>
      <c r="B186" s="35"/>
      <c r="C186" s="187" t="s">
        <v>275</v>
      </c>
      <c r="D186" s="187" t="s">
        <v>135</v>
      </c>
      <c r="E186" s="188" t="s">
        <v>272</v>
      </c>
      <c r="F186" s="189" t="s">
        <v>273</v>
      </c>
      <c r="G186" s="190" t="s">
        <v>138</v>
      </c>
      <c r="H186" s="191">
        <v>1</v>
      </c>
      <c r="I186" s="192"/>
      <c r="J186" s="193">
        <f>ROUND(I186*H186,2)</f>
        <v>0</v>
      </c>
      <c r="K186" s="194"/>
      <c r="L186" s="39"/>
      <c r="M186" s="195" t="s">
        <v>0</v>
      </c>
      <c r="N186" s="196" t="s">
        <v>36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196</v>
      </c>
      <c r="AT186" s="199" t="s">
        <v>135</v>
      </c>
      <c r="AU186" s="199" t="s">
        <v>81</v>
      </c>
      <c r="AY186" s="17" t="s">
        <v>132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79</v>
      </c>
      <c r="BK186" s="200">
        <f>ROUND(I186*H186,2)</f>
        <v>0</v>
      </c>
      <c r="BL186" s="17" t="s">
        <v>196</v>
      </c>
      <c r="BM186" s="199" t="s">
        <v>648</v>
      </c>
    </row>
    <row r="187" spans="1:65" s="13" customFormat="1" ht="11.25">
      <c r="B187" s="201"/>
      <c r="C187" s="202"/>
      <c r="D187" s="203" t="s">
        <v>147</v>
      </c>
      <c r="E187" s="204" t="s">
        <v>0</v>
      </c>
      <c r="F187" s="205" t="s">
        <v>151</v>
      </c>
      <c r="G187" s="202"/>
      <c r="H187" s="204" t="s">
        <v>0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147</v>
      </c>
      <c r="AU187" s="211" t="s">
        <v>81</v>
      </c>
      <c r="AV187" s="13" t="s">
        <v>79</v>
      </c>
      <c r="AW187" s="13" t="s">
        <v>29</v>
      </c>
      <c r="AX187" s="13" t="s">
        <v>71</v>
      </c>
      <c r="AY187" s="211" t="s">
        <v>132</v>
      </c>
    </row>
    <row r="188" spans="1:65" s="14" customFormat="1" ht="11.25">
      <c r="B188" s="212"/>
      <c r="C188" s="213"/>
      <c r="D188" s="203" t="s">
        <v>147</v>
      </c>
      <c r="E188" s="214" t="s">
        <v>0</v>
      </c>
      <c r="F188" s="215" t="s">
        <v>79</v>
      </c>
      <c r="G188" s="213"/>
      <c r="H188" s="216">
        <v>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147</v>
      </c>
      <c r="AU188" s="222" t="s">
        <v>81</v>
      </c>
      <c r="AV188" s="14" t="s">
        <v>81</v>
      </c>
      <c r="AW188" s="14" t="s">
        <v>29</v>
      </c>
      <c r="AX188" s="14" t="s">
        <v>79</v>
      </c>
      <c r="AY188" s="222" t="s">
        <v>132</v>
      </c>
    </row>
    <row r="189" spans="1:65" s="2" customFormat="1" ht="24.2" customHeight="1">
      <c r="A189" s="34"/>
      <c r="B189" s="35"/>
      <c r="C189" s="234" t="s">
        <v>279</v>
      </c>
      <c r="D189" s="234" t="s">
        <v>199</v>
      </c>
      <c r="E189" s="235" t="s">
        <v>276</v>
      </c>
      <c r="F189" s="236" t="s">
        <v>586</v>
      </c>
      <c r="G189" s="237" t="s">
        <v>138</v>
      </c>
      <c r="H189" s="238">
        <v>1</v>
      </c>
      <c r="I189" s="239"/>
      <c r="J189" s="240">
        <f>ROUND(I189*H189,2)</f>
        <v>0</v>
      </c>
      <c r="K189" s="241"/>
      <c r="L189" s="242"/>
      <c r="M189" s="243" t="s">
        <v>0</v>
      </c>
      <c r="N189" s="244" t="s">
        <v>36</v>
      </c>
      <c r="O189" s="71"/>
      <c r="P189" s="197">
        <f>O189*H189</f>
        <v>0</v>
      </c>
      <c r="Q189" s="197">
        <v>2.9999999999999997E-4</v>
      </c>
      <c r="R189" s="197">
        <f>Q189*H189</f>
        <v>2.9999999999999997E-4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202</v>
      </c>
      <c r="AT189" s="199" t="s">
        <v>199</v>
      </c>
      <c r="AU189" s="199" t="s">
        <v>81</v>
      </c>
      <c r="AY189" s="17" t="s">
        <v>132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79</v>
      </c>
      <c r="BK189" s="200">
        <f>ROUND(I189*H189,2)</f>
        <v>0</v>
      </c>
      <c r="BL189" s="17" t="s">
        <v>196</v>
      </c>
      <c r="BM189" s="199" t="s">
        <v>649</v>
      </c>
    </row>
    <row r="190" spans="1:65" s="2" customFormat="1" ht="21.75" customHeight="1">
      <c r="A190" s="34"/>
      <c r="B190" s="35"/>
      <c r="C190" s="187" t="s">
        <v>285</v>
      </c>
      <c r="D190" s="187" t="s">
        <v>135</v>
      </c>
      <c r="E190" s="188" t="s">
        <v>280</v>
      </c>
      <c r="F190" s="189" t="s">
        <v>281</v>
      </c>
      <c r="G190" s="190" t="s">
        <v>138</v>
      </c>
      <c r="H190" s="191">
        <v>1</v>
      </c>
      <c r="I190" s="192"/>
      <c r="J190" s="193">
        <f>ROUND(I190*H190,2)</f>
        <v>0</v>
      </c>
      <c r="K190" s="194"/>
      <c r="L190" s="39"/>
      <c r="M190" s="195" t="s">
        <v>0</v>
      </c>
      <c r="N190" s="196" t="s">
        <v>36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5.0000000000000002E-5</v>
      </c>
      <c r="T190" s="198">
        <f>S190*H190</f>
        <v>5.0000000000000002E-5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196</v>
      </c>
      <c r="AT190" s="199" t="s">
        <v>135</v>
      </c>
      <c r="AU190" s="199" t="s">
        <v>81</v>
      </c>
      <c r="AY190" s="17" t="s">
        <v>132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79</v>
      </c>
      <c r="BK190" s="200">
        <f>ROUND(I190*H190,2)</f>
        <v>0</v>
      </c>
      <c r="BL190" s="17" t="s">
        <v>196</v>
      </c>
      <c r="BM190" s="199" t="s">
        <v>650</v>
      </c>
    </row>
    <row r="191" spans="1:65" s="12" customFormat="1" ht="22.9" customHeight="1">
      <c r="B191" s="171"/>
      <c r="C191" s="172"/>
      <c r="D191" s="173" t="s">
        <v>70</v>
      </c>
      <c r="E191" s="185" t="s">
        <v>283</v>
      </c>
      <c r="F191" s="185" t="s">
        <v>284</v>
      </c>
      <c r="G191" s="172"/>
      <c r="H191" s="172"/>
      <c r="I191" s="175"/>
      <c r="J191" s="186">
        <f>BK191</f>
        <v>0</v>
      </c>
      <c r="K191" s="172"/>
      <c r="L191" s="177"/>
      <c r="M191" s="178"/>
      <c r="N191" s="179"/>
      <c r="O191" s="179"/>
      <c r="P191" s="180">
        <f>SUM(P192:P196)</f>
        <v>0</v>
      </c>
      <c r="Q191" s="179"/>
      <c r="R191" s="180">
        <f>SUM(R192:R196)</f>
        <v>0.1</v>
      </c>
      <c r="S191" s="179"/>
      <c r="T191" s="181">
        <f>SUM(T192:T196)</f>
        <v>0</v>
      </c>
      <c r="AR191" s="182" t="s">
        <v>81</v>
      </c>
      <c r="AT191" s="183" t="s">
        <v>70</v>
      </c>
      <c r="AU191" s="183" t="s">
        <v>79</v>
      </c>
      <c r="AY191" s="182" t="s">
        <v>132</v>
      </c>
      <c r="BK191" s="184">
        <f>SUM(BK192:BK196)</f>
        <v>0</v>
      </c>
    </row>
    <row r="192" spans="1:65" s="2" customFormat="1" ht="24.2" customHeight="1">
      <c r="A192" s="34"/>
      <c r="B192" s="35"/>
      <c r="C192" s="187" t="s">
        <v>202</v>
      </c>
      <c r="D192" s="187" t="s">
        <v>135</v>
      </c>
      <c r="E192" s="188" t="s">
        <v>321</v>
      </c>
      <c r="F192" s="189" t="s">
        <v>322</v>
      </c>
      <c r="G192" s="190" t="s">
        <v>138</v>
      </c>
      <c r="H192" s="191">
        <v>1</v>
      </c>
      <c r="I192" s="192"/>
      <c r="J192" s="193">
        <f>ROUND(I192*H192,2)</f>
        <v>0</v>
      </c>
      <c r="K192" s="194"/>
      <c r="L192" s="39"/>
      <c r="M192" s="195" t="s">
        <v>0</v>
      </c>
      <c r="N192" s="196" t="s">
        <v>36</v>
      </c>
      <c r="O192" s="71"/>
      <c r="P192" s="197">
        <f>O192*H192</f>
        <v>0</v>
      </c>
      <c r="Q192" s="197">
        <v>0.1</v>
      </c>
      <c r="R192" s="197">
        <f>Q192*H192</f>
        <v>0.1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196</v>
      </c>
      <c r="AT192" s="199" t="s">
        <v>135</v>
      </c>
      <c r="AU192" s="199" t="s">
        <v>81</v>
      </c>
      <c r="AY192" s="17" t="s">
        <v>132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79</v>
      </c>
      <c r="BK192" s="200">
        <f>ROUND(I192*H192,2)</f>
        <v>0</v>
      </c>
      <c r="BL192" s="17" t="s">
        <v>196</v>
      </c>
      <c r="BM192" s="199" t="s">
        <v>651</v>
      </c>
    </row>
    <row r="193" spans="1:65" s="2" customFormat="1" ht="16.5" customHeight="1">
      <c r="A193" s="34"/>
      <c r="B193" s="35"/>
      <c r="C193" s="234" t="s">
        <v>292</v>
      </c>
      <c r="D193" s="234" t="s">
        <v>199</v>
      </c>
      <c r="E193" s="235" t="s">
        <v>325</v>
      </c>
      <c r="F193" s="236" t="s">
        <v>326</v>
      </c>
      <c r="G193" s="237" t="s">
        <v>138</v>
      </c>
      <c r="H193" s="238">
        <v>1</v>
      </c>
      <c r="I193" s="239"/>
      <c r="J193" s="240">
        <f>ROUND(I193*H193,2)</f>
        <v>0</v>
      </c>
      <c r="K193" s="241"/>
      <c r="L193" s="242"/>
      <c r="M193" s="243" t="s">
        <v>0</v>
      </c>
      <c r="N193" s="244" t="s">
        <v>36</v>
      </c>
      <c r="O193" s="71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202</v>
      </c>
      <c r="AT193" s="199" t="s">
        <v>199</v>
      </c>
      <c r="AU193" s="199" t="s">
        <v>81</v>
      </c>
      <c r="AY193" s="17" t="s">
        <v>132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79</v>
      </c>
      <c r="BK193" s="200">
        <f>ROUND(I193*H193,2)</f>
        <v>0</v>
      </c>
      <c r="BL193" s="17" t="s">
        <v>196</v>
      </c>
      <c r="BM193" s="199" t="s">
        <v>652</v>
      </c>
    </row>
    <row r="194" spans="1:65" s="2" customFormat="1" ht="24.2" customHeight="1">
      <c r="A194" s="34"/>
      <c r="B194" s="35"/>
      <c r="C194" s="187" t="s">
        <v>296</v>
      </c>
      <c r="D194" s="187" t="s">
        <v>135</v>
      </c>
      <c r="E194" s="188" t="s">
        <v>591</v>
      </c>
      <c r="F194" s="189" t="s">
        <v>592</v>
      </c>
      <c r="G194" s="190" t="s">
        <v>161</v>
      </c>
      <c r="H194" s="191">
        <v>0.1</v>
      </c>
      <c r="I194" s="192"/>
      <c r="J194" s="193">
        <f>ROUND(I194*H194,2)</f>
        <v>0</v>
      </c>
      <c r="K194" s="194"/>
      <c r="L194" s="39"/>
      <c r="M194" s="195" t="s">
        <v>0</v>
      </c>
      <c r="N194" s="196" t="s">
        <v>36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196</v>
      </c>
      <c r="AT194" s="199" t="s">
        <v>135</v>
      </c>
      <c r="AU194" s="199" t="s">
        <v>81</v>
      </c>
      <c r="AY194" s="17" t="s">
        <v>132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79</v>
      </c>
      <c r="BK194" s="200">
        <f>ROUND(I194*H194,2)</f>
        <v>0</v>
      </c>
      <c r="BL194" s="17" t="s">
        <v>196</v>
      </c>
      <c r="BM194" s="199" t="s">
        <v>653</v>
      </c>
    </row>
    <row r="195" spans="1:65" s="2" customFormat="1" ht="24.2" customHeight="1">
      <c r="A195" s="34"/>
      <c r="B195" s="35"/>
      <c r="C195" s="187" t="s">
        <v>300</v>
      </c>
      <c r="D195" s="187" t="s">
        <v>135</v>
      </c>
      <c r="E195" s="188" t="s">
        <v>345</v>
      </c>
      <c r="F195" s="189" t="s">
        <v>346</v>
      </c>
      <c r="G195" s="190" t="s">
        <v>161</v>
      </c>
      <c r="H195" s="191">
        <v>0.1</v>
      </c>
      <c r="I195" s="192"/>
      <c r="J195" s="193">
        <f>ROUND(I195*H195,2)</f>
        <v>0</v>
      </c>
      <c r="K195" s="194"/>
      <c r="L195" s="39"/>
      <c r="M195" s="195" t="s">
        <v>0</v>
      </c>
      <c r="N195" s="196" t="s">
        <v>36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196</v>
      </c>
      <c r="AT195" s="199" t="s">
        <v>135</v>
      </c>
      <c r="AU195" s="199" t="s">
        <v>81</v>
      </c>
      <c r="AY195" s="17" t="s">
        <v>132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79</v>
      </c>
      <c r="BK195" s="200">
        <f>ROUND(I195*H195,2)</f>
        <v>0</v>
      </c>
      <c r="BL195" s="17" t="s">
        <v>196</v>
      </c>
      <c r="BM195" s="199" t="s">
        <v>654</v>
      </c>
    </row>
    <row r="196" spans="1:65" s="2" customFormat="1" ht="24.2" customHeight="1">
      <c r="A196" s="34"/>
      <c r="B196" s="35"/>
      <c r="C196" s="187" t="s">
        <v>304</v>
      </c>
      <c r="D196" s="187" t="s">
        <v>135</v>
      </c>
      <c r="E196" s="188" t="s">
        <v>349</v>
      </c>
      <c r="F196" s="189" t="s">
        <v>350</v>
      </c>
      <c r="G196" s="190" t="s">
        <v>161</v>
      </c>
      <c r="H196" s="191">
        <v>0.1</v>
      </c>
      <c r="I196" s="192"/>
      <c r="J196" s="193">
        <f>ROUND(I196*H196,2)</f>
        <v>0</v>
      </c>
      <c r="K196" s="194"/>
      <c r="L196" s="39"/>
      <c r="M196" s="195" t="s">
        <v>0</v>
      </c>
      <c r="N196" s="196" t="s">
        <v>36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196</v>
      </c>
      <c r="AT196" s="199" t="s">
        <v>135</v>
      </c>
      <c r="AU196" s="199" t="s">
        <v>81</v>
      </c>
      <c r="AY196" s="17" t="s">
        <v>132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79</v>
      </c>
      <c r="BK196" s="200">
        <f>ROUND(I196*H196,2)</f>
        <v>0</v>
      </c>
      <c r="BL196" s="17" t="s">
        <v>196</v>
      </c>
      <c r="BM196" s="199" t="s">
        <v>655</v>
      </c>
    </row>
    <row r="197" spans="1:65" s="12" customFormat="1" ht="22.9" customHeight="1">
      <c r="B197" s="171"/>
      <c r="C197" s="172"/>
      <c r="D197" s="173" t="s">
        <v>70</v>
      </c>
      <c r="E197" s="185" t="s">
        <v>352</v>
      </c>
      <c r="F197" s="185" t="s">
        <v>353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SUM(P198:P212)</f>
        <v>0</v>
      </c>
      <c r="Q197" s="179"/>
      <c r="R197" s="180">
        <f>SUM(R198:R212)</f>
        <v>3.8561999999999997E-3</v>
      </c>
      <c r="S197" s="179"/>
      <c r="T197" s="181">
        <f>SUM(T198:T212)</f>
        <v>0</v>
      </c>
      <c r="AR197" s="182" t="s">
        <v>81</v>
      </c>
      <c r="AT197" s="183" t="s">
        <v>70</v>
      </c>
      <c r="AU197" s="183" t="s">
        <v>79</v>
      </c>
      <c r="AY197" s="182" t="s">
        <v>132</v>
      </c>
      <c r="BK197" s="184">
        <f>SUM(BK198:BK212)</f>
        <v>0</v>
      </c>
    </row>
    <row r="198" spans="1:65" s="2" customFormat="1" ht="16.5" customHeight="1">
      <c r="A198" s="34"/>
      <c r="B198" s="35"/>
      <c r="C198" s="187" t="s">
        <v>308</v>
      </c>
      <c r="D198" s="187" t="s">
        <v>135</v>
      </c>
      <c r="E198" s="188" t="s">
        <v>366</v>
      </c>
      <c r="F198" s="189" t="s">
        <v>367</v>
      </c>
      <c r="G198" s="190" t="s">
        <v>357</v>
      </c>
      <c r="H198" s="191">
        <v>7.4</v>
      </c>
      <c r="I198" s="192"/>
      <c r="J198" s="193">
        <f>ROUND(I198*H198,2)</f>
        <v>0</v>
      </c>
      <c r="K198" s="194"/>
      <c r="L198" s="39"/>
      <c r="M198" s="195" t="s">
        <v>0</v>
      </c>
      <c r="N198" s="196" t="s">
        <v>36</v>
      </c>
      <c r="O198" s="71"/>
      <c r="P198" s="197">
        <f>O198*H198</f>
        <v>0</v>
      </c>
      <c r="Q198" s="197">
        <v>1.0000000000000001E-5</v>
      </c>
      <c r="R198" s="197">
        <f>Q198*H198</f>
        <v>7.400000000000001E-5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196</v>
      </c>
      <c r="AT198" s="199" t="s">
        <v>135</v>
      </c>
      <c r="AU198" s="199" t="s">
        <v>81</v>
      </c>
      <c r="AY198" s="17" t="s">
        <v>132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79</v>
      </c>
      <c r="BK198" s="200">
        <f>ROUND(I198*H198,2)</f>
        <v>0</v>
      </c>
      <c r="BL198" s="17" t="s">
        <v>196</v>
      </c>
      <c r="BM198" s="199" t="s">
        <v>656</v>
      </c>
    </row>
    <row r="199" spans="1:65" s="13" customFormat="1" ht="11.25">
      <c r="B199" s="201"/>
      <c r="C199" s="202"/>
      <c r="D199" s="203" t="s">
        <v>147</v>
      </c>
      <c r="E199" s="204" t="s">
        <v>0</v>
      </c>
      <c r="F199" s="205" t="s">
        <v>151</v>
      </c>
      <c r="G199" s="202"/>
      <c r="H199" s="204" t="s">
        <v>0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147</v>
      </c>
      <c r="AU199" s="211" t="s">
        <v>81</v>
      </c>
      <c r="AV199" s="13" t="s">
        <v>79</v>
      </c>
      <c r="AW199" s="13" t="s">
        <v>29</v>
      </c>
      <c r="AX199" s="13" t="s">
        <v>71</v>
      </c>
      <c r="AY199" s="211" t="s">
        <v>132</v>
      </c>
    </row>
    <row r="200" spans="1:65" s="14" customFormat="1" ht="11.25">
      <c r="B200" s="212"/>
      <c r="C200" s="213"/>
      <c r="D200" s="203" t="s">
        <v>147</v>
      </c>
      <c r="E200" s="214" t="s">
        <v>0</v>
      </c>
      <c r="F200" s="215" t="s">
        <v>369</v>
      </c>
      <c r="G200" s="213"/>
      <c r="H200" s="216">
        <v>7.4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147</v>
      </c>
      <c r="AU200" s="222" t="s">
        <v>81</v>
      </c>
      <c r="AV200" s="14" t="s">
        <v>81</v>
      </c>
      <c r="AW200" s="14" t="s">
        <v>29</v>
      </c>
      <c r="AX200" s="14" t="s">
        <v>79</v>
      </c>
      <c r="AY200" s="222" t="s">
        <v>132</v>
      </c>
    </row>
    <row r="201" spans="1:65" s="2" customFormat="1" ht="16.5" customHeight="1">
      <c r="A201" s="34"/>
      <c r="B201" s="35"/>
      <c r="C201" s="234" t="s">
        <v>312</v>
      </c>
      <c r="D201" s="234" t="s">
        <v>199</v>
      </c>
      <c r="E201" s="235" t="s">
        <v>371</v>
      </c>
      <c r="F201" s="236" t="s">
        <v>372</v>
      </c>
      <c r="G201" s="237" t="s">
        <v>357</v>
      </c>
      <c r="H201" s="238">
        <v>7.77</v>
      </c>
      <c r="I201" s="239"/>
      <c r="J201" s="240">
        <f>ROUND(I201*H201,2)</f>
        <v>0</v>
      </c>
      <c r="K201" s="241"/>
      <c r="L201" s="242"/>
      <c r="M201" s="243" t="s">
        <v>0</v>
      </c>
      <c r="N201" s="244" t="s">
        <v>36</v>
      </c>
      <c r="O201" s="71"/>
      <c r="P201" s="197">
        <f>O201*H201</f>
        <v>0</v>
      </c>
      <c r="Q201" s="197">
        <v>2.9999999999999997E-4</v>
      </c>
      <c r="R201" s="197">
        <f>Q201*H201</f>
        <v>2.3309999999999997E-3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202</v>
      </c>
      <c r="AT201" s="199" t="s">
        <v>199</v>
      </c>
      <c r="AU201" s="199" t="s">
        <v>81</v>
      </c>
      <c r="AY201" s="17" t="s">
        <v>132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79</v>
      </c>
      <c r="BK201" s="200">
        <f>ROUND(I201*H201,2)</f>
        <v>0</v>
      </c>
      <c r="BL201" s="17" t="s">
        <v>196</v>
      </c>
      <c r="BM201" s="199" t="s">
        <v>657</v>
      </c>
    </row>
    <row r="202" spans="1:65" s="14" customFormat="1" ht="11.25">
      <c r="B202" s="212"/>
      <c r="C202" s="213"/>
      <c r="D202" s="203" t="s">
        <v>147</v>
      </c>
      <c r="E202" s="213"/>
      <c r="F202" s="215" t="s">
        <v>374</v>
      </c>
      <c r="G202" s="213"/>
      <c r="H202" s="216">
        <v>7.77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147</v>
      </c>
      <c r="AU202" s="222" t="s">
        <v>81</v>
      </c>
      <c r="AV202" s="14" t="s">
        <v>81</v>
      </c>
      <c r="AW202" s="14" t="s">
        <v>3</v>
      </c>
      <c r="AX202" s="14" t="s">
        <v>79</v>
      </c>
      <c r="AY202" s="222" t="s">
        <v>132</v>
      </c>
    </row>
    <row r="203" spans="1:65" s="2" customFormat="1" ht="16.5" customHeight="1">
      <c r="A203" s="34"/>
      <c r="B203" s="35"/>
      <c r="C203" s="187" t="s">
        <v>316</v>
      </c>
      <c r="D203" s="187" t="s">
        <v>135</v>
      </c>
      <c r="E203" s="188" t="s">
        <v>355</v>
      </c>
      <c r="F203" s="189" t="s">
        <v>356</v>
      </c>
      <c r="G203" s="190" t="s">
        <v>357</v>
      </c>
      <c r="H203" s="191">
        <v>20</v>
      </c>
      <c r="I203" s="192"/>
      <c r="J203" s="193">
        <f>ROUND(I203*H203,2)</f>
        <v>0</v>
      </c>
      <c r="K203" s="194"/>
      <c r="L203" s="39"/>
      <c r="M203" s="195" t="s">
        <v>0</v>
      </c>
      <c r="N203" s="196" t="s">
        <v>36</v>
      </c>
      <c r="O203" s="71"/>
      <c r="P203" s="197">
        <f>O203*H203</f>
        <v>0</v>
      </c>
      <c r="Q203" s="197">
        <v>3.0000000000000001E-5</v>
      </c>
      <c r="R203" s="197">
        <f>Q203*H203</f>
        <v>6.0000000000000006E-4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196</v>
      </c>
      <c r="AT203" s="199" t="s">
        <v>135</v>
      </c>
      <c r="AU203" s="199" t="s">
        <v>81</v>
      </c>
      <c r="AY203" s="17" t="s">
        <v>132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79</v>
      </c>
      <c r="BK203" s="200">
        <f>ROUND(I203*H203,2)</f>
        <v>0</v>
      </c>
      <c r="BL203" s="17" t="s">
        <v>196</v>
      </c>
      <c r="BM203" s="199" t="s">
        <v>658</v>
      </c>
    </row>
    <row r="204" spans="1:65" s="2" customFormat="1" ht="24.2" customHeight="1">
      <c r="A204" s="34"/>
      <c r="B204" s="35"/>
      <c r="C204" s="187" t="s">
        <v>320</v>
      </c>
      <c r="D204" s="187" t="s">
        <v>135</v>
      </c>
      <c r="E204" s="188" t="s">
        <v>360</v>
      </c>
      <c r="F204" s="189" t="s">
        <v>361</v>
      </c>
      <c r="G204" s="190" t="s">
        <v>145</v>
      </c>
      <c r="H204" s="191">
        <v>17.024000000000001</v>
      </c>
      <c r="I204" s="192"/>
      <c r="J204" s="193">
        <f>ROUND(I204*H204,2)</f>
        <v>0</v>
      </c>
      <c r="K204" s="194"/>
      <c r="L204" s="39"/>
      <c r="M204" s="195" t="s">
        <v>0</v>
      </c>
      <c r="N204" s="196" t="s">
        <v>36</v>
      </c>
      <c r="O204" s="71"/>
      <c r="P204" s="197">
        <f>O204*H204</f>
        <v>0</v>
      </c>
      <c r="Q204" s="197">
        <v>5.0000000000000002E-5</v>
      </c>
      <c r="R204" s="197">
        <f>Q204*H204</f>
        <v>8.5120000000000009E-4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196</v>
      </c>
      <c r="AT204" s="199" t="s">
        <v>135</v>
      </c>
      <c r="AU204" s="199" t="s">
        <v>81</v>
      </c>
      <c r="AY204" s="17" t="s">
        <v>132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79</v>
      </c>
      <c r="BK204" s="200">
        <f>ROUND(I204*H204,2)</f>
        <v>0</v>
      </c>
      <c r="BL204" s="17" t="s">
        <v>196</v>
      </c>
      <c r="BM204" s="199" t="s">
        <v>659</v>
      </c>
    </row>
    <row r="205" spans="1:65" s="13" customFormat="1" ht="11.25">
      <c r="B205" s="201"/>
      <c r="C205" s="202"/>
      <c r="D205" s="203" t="s">
        <v>147</v>
      </c>
      <c r="E205" s="204" t="s">
        <v>0</v>
      </c>
      <c r="F205" s="205" t="s">
        <v>151</v>
      </c>
      <c r="G205" s="202"/>
      <c r="H205" s="204" t="s">
        <v>0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147</v>
      </c>
      <c r="AU205" s="211" t="s">
        <v>81</v>
      </c>
      <c r="AV205" s="13" t="s">
        <v>79</v>
      </c>
      <c r="AW205" s="13" t="s">
        <v>29</v>
      </c>
      <c r="AX205" s="13" t="s">
        <v>71</v>
      </c>
      <c r="AY205" s="211" t="s">
        <v>132</v>
      </c>
    </row>
    <row r="206" spans="1:65" s="14" customFormat="1" ht="11.25">
      <c r="B206" s="212"/>
      <c r="C206" s="213"/>
      <c r="D206" s="203" t="s">
        <v>147</v>
      </c>
      <c r="E206" s="214" t="s">
        <v>0</v>
      </c>
      <c r="F206" s="215" t="s">
        <v>363</v>
      </c>
      <c r="G206" s="213"/>
      <c r="H206" s="216">
        <v>15.644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147</v>
      </c>
      <c r="AU206" s="222" t="s">
        <v>81</v>
      </c>
      <c r="AV206" s="14" t="s">
        <v>81</v>
      </c>
      <c r="AW206" s="14" t="s">
        <v>29</v>
      </c>
      <c r="AX206" s="14" t="s">
        <v>71</v>
      </c>
      <c r="AY206" s="222" t="s">
        <v>132</v>
      </c>
    </row>
    <row r="207" spans="1:65" s="13" customFormat="1" ht="11.25">
      <c r="B207" s="201"/>
      <c r="C207" s="202"/>
      <c r="D207" s="203" t="s">
        <v>147</v>
      </c>
      <c r="E207" s="204" t="s">
        <v>0</v>
      </c>
      <c r="F207" s="205" t="s">
        <v>220</v>
      </c>
      <c r="G207" s="202"/>
      <c r="H207" s="204" t="s">
        <v>0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147</v>
      </c>
      <c r="AU207" s="211" t="s">
        <v>81</v>
      </c>
      <c r="AV207" s="13" t="s">
        <v>79</v>
      </c>
      <c r="AW207" s="13" t="s">
        <v>29</v>
      </c>
      <c r="AX207" s="13" t="s">
        <v>71</v>
      </c>
      <c r="AY207" s="211" t="s">
        <v>132</v>
      </c>
    </row>
    <row r="208" spans="1:65" s="14" customFormat="1" ht="11.25">
      <c r="B208" s="212"/>
      <c r="C208" s="213"/>
      <c r="D208" s="203" t="s">
        <v>147</v>
      </c>
      <c r="E208" s="214" t="s">
        <v>0</v>
      </c>
      <c r="F208" s="215" t="s">
        <v>364</v>
      </c>
      <c r="G208" s="213"/>
      <c r="H208" s="216">
        <v>1.38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147</v>
      </c>
      <c r="AU208" s="222" t="s">
        <v>81</v>
      </c>
      <c r="AV208" s="14" t="s">
        <v>81</v>
      </c>
      <c r="AW208" s="14" t="s">
        <v>29</v>
      </c>
      <c r="AX208" s="14" t="s">
        <v>71</v>
      </c>
      <c r="AY208" s="222" t="s">
        <v>132</v>
      </c>
    </row>
    <row r="209" spans="1:65" s="15" customFormat="1" ht="11.25">
      <c r="B209" s="223"/>
      <c r="C209" s="224"/>
      <c r="D209" s="203" t="s">
        <v>147</v>
      </c>
      <c r="E209" s="225" t="s">
        <v>0</v>
      </c>
      <c r="F209" s="226" t="s">
        <v>155</v>
      </c>
      <c r="G209" s="224"/>
      <c r="H209" s="227">
        <v>17.024000000000001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147</v>
      </c>
      <c r="AU209" s="233" t="s">
        <v>81</v>
      </c>
      <c r="AV209" s="15" t="s">
        <v>139</v>
      </c>
      <c r="AW209" s="15" t="s">
        <v>29</v>
      </c>
      <c r="AX209" s="15" t="s">
        <v>79</v>
      </c>
      <c r="AY209" s="233" t="s">
        <v>132</v>
      </c>
    </row>
    <row r="210" spans="1:65" s="2" customFormat="1" ht="24.2" customHeight="1">
      <c r="A210" s="34"/>
      <c r="B210" s="35"/>
      <c r="C210" s="187" t="s">
        <v>324</v>
      </c>
      <c r="D210" s="187" t="s">
        <v>135</v>
      </c>
      <c r="E210" s="188" t="s">
        <v>535</v>
      </c>
      <c r="F210" s="189" t="s">
        <v>536</v>
      </c>
      <c r="G210" s="190" t="s">
        <v>161</v>
      </c>
      <c r="H210" s="191">
        <v>4.0000000000000001E-3</v>
      </c>
      <c r="I210" s="192"/>
      <c r="J210" s="193">
        <f>ROUND(I210*H210,2)</f>
        <v>0</v>
      </c>
      <c r="K210" s="194"/>
      <c r="L210" s="39"/>
      <c r="M210" s="195" t="s">
        <v>0</v>
      </c>
      <c r="N210" s="196" t="s">
        <v>36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196</v>
      </c>
      <c r="AT210" s="199" t="s">
        <v>135</v>
      </c>
      <c r="AU210" s="199" t="s">
        <v>81</v>
      </c>
      <c r="AY210" s="17" t="s">
        <v>132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79</v>
      </c>
      <c r="BK210" s="200">
        <f>ROUND(I210*H210,2)</f>
        <v>0</v>
      </c>
      <c r="BL210" s="17" t="s">
        <v>196</v>
      </c>
      <c r="BM210" s="199" t="s">
        <v>660</v>
      </c>
    </row>
    <row r="211" spans="1:65" s="2" customFormat="1" ht="24.2" customHeight="1">
      <c r="A211" s="34"/>
      <c r="B211" s="35"/>
      <c r="C211" s="187" t="s">
        <v>328</v>
      </c>
      <c r="D211" s="187" t="s">
        <v>135</v>
      </c>
      <c r="E211" s="188" t="s">
        <v>380</v>
      </c>
      <c r="F211" s="189" t="s">
        <v>381</v>
      </c>
      <c r="G211" s="190" t="s">
        <v>161</v>
      </c>
      <c r="H211" s="191">
        <v>4.0000000000000001E-3</v>
      </c>
      <c r="I211" s="192"/>
      <c r="J211" s="193">
        <f>ROUND(I211*H211,2)</f>
        <v>0</v>
      </c>
      <c r="K211" s="194"/>
      <c r="L211" s="39"/>
      <c r="M211" s="195" t="s">
        <v>0</v>
      </c>
      <c r="N211" s="196" t="s">
        <v>36</v>
      </c>
      <c r="O211" s="71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196</v>
      </c>
      <c r="AT211" s="199" t="s">
        <v>135</v>
      </c>
      <c r="AU211" s="199" t="s">
        <v>81</v>
      </c>
      <c r="AY211" s="17" t="s">
        <v>132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79</v>
      </c>
      <c r="BK211" s="200">
        <f>ROUND(I211*H211,2)</f>
        <v>0</v>
      </c>
      <c r="BL211" s="17" t="s">
        <v>196</v>
      </c>
      <c r="BM211" s="199" t="s">
        <v>661</v>
      </c>
    </row>
    <row r="212" spans="1:65" s="2" customFormat="1" ht="24.2" customHeight="1">
      <c r="A212" s="34"/>
      <c r="B212" s="35"/>
      <c r="C212" s="187" t="s">
        <v>332</v>
      </c>
      <c r="D212" s="187" t="s">
        <v>135</v>
      </c>
      <c r="E212" s="188" t="s">
        <v>384</v>
      </c>
      <c r="F212" s="189" t="s">
        <v>385</v>
      </c>
      <c r="G212" s="190" t="s">
        <v>161</v>
      </c>
      <c r="H212" s="191">
        <v>4.0000000000000001E-3</v>
      </c>
      <c r="I212" s="192"/>
      <c r="J212" s="193">
        <f>ROUND(I212*H212,2)</f>
        <v>0</v>
      </c>
      <c r="K212" s="194"/>
      <c r="L212" s="39"/>
      <c r="M212" s="195" t="s">
        <v>0</v>
      </c>
      <c r="N212" s="196" t="s">
        <v>36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196</v>
      </c>
      <c r="AT212" s="199" t="s">
        <v>135</v>
      </c>
      <c r="AU212" s="199" t="s">
        <v>81</v>
      </c>
      <c r="AY212" s="17" t="s">
        <v>132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79</v>
      </c>
      <c r="BK212" s="200">
        <f>ROUND(I212*H212,2)</f>
        <v>0</v>
      </c>
      <c r="BL212" s="17" t="s">
        <v>196</v>
      </c>
      <c r="BM212" s="199" t="s">
        <v>662</v>
      </c>
    </row>
    <row r="213" spans="1:65" s="12" customFormat="1" ht="22.9" customHeight="1">
      <c r="B213" s="171"/>
      <c r="C213" s="172"/>
      <c r="D213" s="173" t="s">
        <v>70</v>
      </c>
      <c r="E213" s="185" t="s">
        <v>387</v>
      </c>
      <c r="F213" s="185" t="s">
        <v>388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SUM(P214:P246)</f>
        <v>0</v>
      </c>
      <c r="Q213" s="179"/>
      <c r="R213" s="180">
        <f>SUM(R214:R246)</f>
        <v>0.13924092000000002</v>
      </c>
      <c r="S213" s="179"/>
      <c r="T213" s="181">
        <f>SUM(T214:T246)</f>
        <v>2.9543620000000003E-2</v>
      </c>
      <c r="AR213" s="182" t="s">
        <v>81</v>
      </c>
      <c r="AT213" s="183" t="s">
        <v>70</v>
      </c>
      <c r="AU213" s="183" t="s">
        <v>79</v>
      </c>
      <c r="AY213" s="182" t="s">
        <v>132</v>
      </c>
      <c r="BK213" s="184">
        <f>SUM(BK214:BK246)</f>
        <v>0</v>
      </c>
    </row>
    <row r="214" spans="1:65" s="2" customFormat="1" ht="24.2" customHeight="1">
      <c r="A214" s="34"/>
      <c r="B214" s="35"/>
      <c r="C214" s="187" t="s">
        <v>336</v>
      </c>
      <c r="D214" s="187" t="s">
        <v>135</v>
      </c>
      <c r="E214" s="188" t="s">
        <v>390</v>
      </c>
      <c r="F214" s="189" t="s">
        <v>391</v>
      </c>
      <c r="G214" s="190" t="s">
        <v>145</v>
      </c>
      <c r="H214" s="191">
        <v>95.302000000000007</v>
      </c>
      <c r="I214" s="192"/>
      <c r="J214" s="193">
        <f>ROUND(I214*H214,2)</f>
        <v>0</v>
      </c>
      <c r="K214" s="194"/>
      <c r="L214" s="39"/>
      <c r="M214" s="195" t="s">
        <v>0</v>
      </c>
      <c r="N214" s="196" t="s">
        <v>36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196</v>
      </c>
      <c r="AT214" s="199" t="s">
        <v>135</v>
      </c>
      <c r="AU214" s="199" t="s">
        <v>81</v>
      </c>
      <c r="AY214" s="17" t="s">
        <v>132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79</v>
      </c>
      <c r="BK214" s="200">
        <f>ROUND(I214*H214,2)</f>
        <v>0</v>
      </c>
      <c r="BL214" s="17" t="s">
        <v>196</v>
      </c>
      <c r="BM214" s="199" t="s">
        <v>663</v>
      </c>
    </row>
    <row r="215" spans="1:65" s="2" customFormat="1" ht="16.5" customHeight="1">
      <c r="A215" s="34"/>
      <c r="B215" s="35"/>
      <c r="C215" s="187" t="s">
        <v>340</v>
      </c>
      <c r="D215" s="187" t="s">
        <v>135</v>
      </c>
      <c r="E215" s="188" t="s">
        <v>394</v>
      </c>
      <c r="F215" s="189" t="s">
        <v>395</v>
      </c>
      <c r="G215" s="190" t="s">
        <v>145</v>
      </c>
      <c r="H215" s="191">
        <v>95.302000000000007</v>
      </c>
      <c r="I215" s="192"/>
      <c r="J215" s="193">
        <f>ROUND(I215*H215,2)</f>
        <v>0</v>
      </c>
      <c r="K215" s="194"/>
      <c r="L215" s="39"/>
      <c r="M215" s="195" t="s">
        <v>0</v>
      </c>
      <c r="N215" s="196" t="s">
        <v>36</v>
      </c>
      <c r="O215" s="71"/>
      <c r="P215" s="197">
        <f>O215*H215</f>
        <v>0</v>
      </c>
      <c r="Q215" s="197">
        <v>1E-3</v>
      </c>
      <c r="R215" s="197">
        <f>Q215*H215</f>
        <v>9.5302000000000012E-2</v>
      </c>
      <c r="S215" s="197">
        <v>3.1E-4</v>
      </c>
      <c r="T215" s="198">
        <f>S215*H215</f>
        <v>2.9543620000000003E-2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196</v>
      </c>
      <c r="AT215" s="199" t="s">
        <v>135</v>
      </c>
      <c r="AU215" s="199" t="s">
        <v>81</v>
      </c>
      <c r="AY215" s="17" t="s">
        <v>132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79</v>
      </c>
      <c r="BK215" s="200">
        <f>ROUND(I215*H215,2)</f>
        <v>0</v>
      </c>
      <c r="BL215" s="17" t="s">
        <v>196</v>
      </c>
      <c r="BM215" s="199" t="s">
        <v>664</v>
      </c>
    </row>
    <row r="216" spans="1:65" s="2" customFormat="1" ht="24.2" customHeight="1">
      <c r="A216" s="34"/>
      <c r="B216" s="35"/>
      <c r="C216" s="187" t="s">
        <v>344</v>
      </c>
      <c r="D216" s="187" t="s">
        <v>135</v>
      </c>
      <c r="E216" s="188" t="s">
        <v>398</v>
      </c>
      <c r="F216" s="189" t="s">
        <v>399</v>
      </c>
      <c r="G216" s="190" t="s">
        <v>145</v>
      </c>
      <c r="H216" s="191">
        <v>95.302000000000007</v>
      </c>
      <c r="I216" s="192"/>
      <c r="J216" s="193">
        <f>ROUND(I216*H216,2)</f>
        <v>0</v>
      </c>
      <c r="K216" s="194"/>
      <c r="L216" s="39"/>
      <c r="M216" s="195" t="s">
        <v>0</v>
      </c>
      <c r="N216" s="196" t="s">
        <v>36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196</v>
      </c>
      <c r="AT216" s="199" t="s">
        <v>135</v>
      </c>
      <c r="AU216" s="199" t="s">
        <v>81</v>
      </c>
      <c r="AY216" s="17" t="s">
        <v>132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79</v>
      </c>
      <c r="BK216" s="200">
        <f>ROUND(I216*H216,2)</f>
        <v>0</v>
      </c>
      <c r="BL216" s="17" t="s">
        <v>196</v>
      </c>
      <c r="BM216" s="199" t="s">
        <v>665</v>
      </c>
    </row>
    <row r="217" spans="1:65" s="2" customFormat="1" ht="24.2" customHeight="1">
      <c r="A217" s="34"/>
      <c r="B217" s="35"/>
      <c r="C217" s="187" t="s">
        <v>348</v>
      </c>
      <c r="D217" s="187" t="s">
        <v>135</v>
      </c>
      <c r="E217" s="188" t="s">
        <v>402</v>
      </c>
      <c r="F217" s="189" t="s">
        <v>403</v>
      </c>
      <c r="G217" s="190" t="s">
        <v>357</v>
      </c>
      <c r="H217" s="191">
        <v>10</v>
      </c>
      <c r="I217" s="192"/>
      <c r="J217" s="193">
        <f>ROUND(I217*H217,2)</f>
        <v>0</v>
      </c>
      <c r="K217" s="194"/>
      <c r="L217" s="39"/>
      <c r="M217" s="195" t="s">
        <v>0</v>
      </c>
      <c r="N217" s="196" t="s">
        <v>36</v>
      </c>
      <c r="O217" s="71"/>
      <c r="P217" s="197">
        <f>O217*H217</f>
        <v>0</v>
      </c>
      <c r="Q217" s="197">
        <v>1.0000000000000001E-5</v>
      </c>
      <c r="R217" s="197">
        <f>Q217*H217</f>
        <v>1E-4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196</v>
      </c>
      <c r="AT217" s="199" t="s">
        <v>135</v>
      </c>
      <c r="AU217" s="199" t="s">
        <v>81</v>
      </c>
      <c r="AY217" s="17" t="s">
        <v>132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79</v>
      </c>
      <c r="BK217" s="200">
        <f>ROUND(I217*H217,2)</f>
        <v>0</v>
      </c>
      <c r="BL217" s="17" t="s">
        <v>196</v>
      </c>
      <c r="BM217" s="199" t="s">
        <v>666</v>
      </c>
    </row>
    <row r="218" spans="1:65" s="2" customFormat="1" ht="16.5" customHeight="1">
      <c r="A218" s="34"/>
      <c r="B218" s="35"/>
      <c r="C218" s="187" t="s">
        <v>354</v>
      </c>
      <c r="D218" s="187" t="s">
        <v>135</v>
      </c>
      <c r="E218" s="188" t="s">
        <v>406</v>
      </c>
      <c r="F218" s="189" t="s">
        <v>407</v>
      </c>
      <c r="G218" s="190" t="s">
        <v>145</v>
      </c>
      <c r="H218" s="191">
        <v>28.42</v>
      </c>
      <c r="I218" s="192"/>
      <c r="J218" s="193">
        <f>ROUND(I218*H218,2)</f>
        <v>0</v>
      </c>
      <c r="K218" s="194"/>
      <c r="L218" s="39"/>
      <c r="M218" s="195" t="s">
        <v>0</v>
      </c>
      <c r="N218" s="196" t="s">
        <v>36</v>
      </c>
      <c r="O218" s="71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196</v>
      </c>
      <c r="AT218" s="199" t="s">
        <v>135</v>
      </c>
      <c r="AU218" s="199" t="s">
        <v>81</v>
      </c>
      <c r="AY218" s="17" t="s">
        <v>132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79</v>
      </c>
      <c r="BK218" s="200">
        <f>ROUND(I218*H218,2)</f>
        <v>0</v>
      </c>
      <c r="BL218" s="17" t="s">
        <v>196</v>
      </c>
      <c r="BM218" s="199" t="s">
        <v>667</v>
      </c>
    </row>
    <row r="219" spans="1:65" s="13" customFormat="1" ht="11.25">
      <c r="B219" s="201"/>
      <c r="C219" s="202"/>
      <c r="D219" s="203" t="s">
        <v>147</v>
      </c>
      <c r="E219" s="204" t="s">
        <v>0</v>
      </c>
      <c r="F219" s="205" t="s">
        <v>409</v>
      </c>
      <c r="G219" s="202"/>
      <c r="H219" s="204" t="s">
        <v>0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147</v>
      </c>
      <c r="AU219" s="211" t="s">
        <v>81</v>
      </c>
      <c r="AV219" s="13" t="s">
        <v>79</v>
      </c>
      <c r="AW219" s="13" t="s">
        <v>29</v>
      </c>
      <c r="AX219" s="13" t="s">
        <v>71</v>
      </c>
      <c r="AY219" s="211" t="s">
        <v>132</v>
      </c>
    </row>
    <row r="220" spans="1:65" s="14" customFormat="1" ht="11.25">
      <c r="B220" s="212"/>
      <c r="C220" s="213"/>
      <c r="D220" s="203" t="s">
        <v>147</v>
      </c>
      <c r="E220" s="214" t="s">
        <v>0</v>
      </c>
      <c r="F220" s="215" t="s">
        <v>668</v>
      </c>
      <c r="G220" s="213"/>
      <c r="H220" s="216">
        <v>28.42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147</v>
      </c>
      <c r="AU220" s="222" t="s">
        <v>81</v>
      </c>
      <c r="AV220" s="14" t="s">
        <v>81</v>
      </c>
      <c r="AW220" s="14" t="s">
        <v>29</v>
      </c>
      <c r="AX220" s="14" t="s">
        <v>71</v>
      </c>
      <c r="AY220" s="222" t="s">
        <v>132</v>
      </c>
    </row>
    <row r="221" spans="1:65" s="15" customFormat="1" ht="11.25">
      <c r="B221" s="223"/>
      <c r="C221" s="224"/>
      <c r="D221" s="203" t="s">
        <v>147</v>
      </c>
      <c r="E221" s="225" t="s">
        <v>0</v>
      </c>
      <c r="F221" s="226" t="s">
        <v>155</v>
      </c>
      <c r="G221" s="224"/>
      <c r="H221" s="227">
        <v>28.42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147</v>
      </c>
      <c r="AU221" s="233" t="s">
        <v>81</v>
      </c>
      <c r="AV221" s="15" t="s">
        <v>139</v>
      </c>
      <c r="AW221" s="15" t="s">
        <v>29</v>
      </c>
      <c r="AX221" s="15" t="s">
        <v>79</v>
      </c>
      <c r="AY221" s="233" t="s">
        <v>132</v>
      </c>
    </row>
    <row r="222" spans="1:65" s="2" customFormat="1" ht="16.5" customHeight="1">
      <c r="A222" s="34"/>
      <c r="B222" s="35"/>
      <c r="C222" s="234" t="s">
        <v>359</v>
      </c>
      <c r="D222" s="234" t="s">
        <v>199</v>
      </c>
      <c r="E222" s="235" t="s">
        <v>412</v>
      </c>
      <c r="F222" s="236" t="s">
        <v>413</v>
      </c>
      <c r="G222" s="237" t="s">
        <v>145</v>
      </c>
      <c r="H222" s="238">
        <v>34.103999999999999</v>
      </c>
      <c r="I222" s="239"/>
      <c r="J222" s="240">
        <f>ROUND(I222*H222,2)</f>
        <v>0</v>
      </c>
      <c r="K222" s="241"/>
      <c r="L222" s="242"/>
      <c r="M222" s="243" t="s">
        <v>0</v>
      </c>
      <c r="N222" s="244" t="s">
        <v>36</v>
      </c>
      <c r="O222" s="7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202</v>
      </c>
      <c r="AT222" s="199" t="s">
        <v>199</v>
      </c>
      <c r="AU222" s="199" t="s">
        <v>81</v>
      </c>
      <c r="AY222" s="17" t="s">
        <v>132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79</v>
      </c>
      <c r="BK222" s="200">
        <f>ROUND(I222*H222,2)</f>
        <v>0</v>
      </c>
      <c r="BL222" s="17" t="s">
        <v>196</v>
      </c>
      <c r="BM222" s="199" t="s">
        <v>669</v>
      </c>
    </row>
    <row r="223" spans="1:65" s="14" customFormat="1" ht="11.25">
      <c r="B223" s="212"/>
      <c r="C223" s="213"/>
      <c r="D223" s="203" t="s">
        <v>147</v>
      </c>
      <c r="E223" s="213"/>
      <c r="F223" s="215" t="s">
        <v>670</v>
      </c>
      <c r="G223" s="213"/>
      <c r="H223" s="216">
        <v>34.103999999999999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147</v>
      </c>
      <c r="AU223" s="222" t="s">
        <v>81</v>
      </c>
      <c r="AV223" s="14" t="s">
        <v>81</v>
      </c>
      <c r="AW223" s="14" t="s">
        <v>3</v>
      </c>
      <c r="AX223" s="14" t="s">
        <v>79</v>
      </c>
      <c r="AY223" s="222" t="s">
        <v>132</v>
      </c>
    </row>
    <row r="224" spans="1:65" s="2" customFormat="1" ht="24.2" customHeight="1">
      <c r="A224" s="34"/>
      <c r="B224" s="35"/>
      <c r="C224" s="187" t="s">
        <v>365</v>
      </c>
      <c r="D224" s="187" t="s">
        <v>135</v>
      </c>
      <c r="E224" s="188" t="s">
        <v>417</v>
      </c>
      <c r="F224" s="189" t="s">
        <v>418</v>
      </c>
      <c r="G224" s="190" t="s">
        <v>145</v>
      </c>
      <c r="H224" s="191">
        <v>10</v>
      </c>
      <c r="I224" s="192"/>
      <c r="J224" s="193">
        <f>ROUND(I224*H224,2)</f>
        <v>0</v>
      </c>
      <c r="K224" s="194"/>
      <c r="L224" s="39"/>
      <c r="M224" s="195" t="s">
        <v>0</v>
      </c>
      <c r="N224" s="196" t="s">
        <v>36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196</v>
      </c>
      <c r="AT224" s="199" t="s">
        <v>135</v>
      </c>
      <c r="AU224" s="199" t="s">
        <v>81</v>
      </c>
      <c r="AY224" s="17" t="s">
        <v>132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79</v>
      </c>
      <c r="BK224" s="200">
        <f>ROUND(I224*H224,2)</f>
        <v>0</v>
      </c>
      <c r="BL224" s="17" t="s">
        <v>196</v>
      </c>
      <c r="BM224" s="199" t="s">
        <v>671</v>
      </c>
    </row>
    <row r="225" spans="1:65" s="2" customFormat="1" ht="16.5" customHeight="1">
      <c r="A225" s="34"/>
      <c r="B225" s="35"/>
      <c r="C225" s="234" t="s">
        <v>370</v>
      </c>
      <c r="D225" s="234" t="s">
        <v>199</v>
      </c>
      <c r="E225" s="235" t="s">
        <v>421</v>
      </c>
      <c r="F225" s="236" t="s">
        <v>422</v>
      </c>
      <c r="G225" s="237" t="s">
        <v>145</v>
      </c>
      <c r="H225" s="238">
        <v>12</v>
      </c>
      <c r="I225" s="239"/>
      <c r="J225" s="240">
        <f>ROUND(I225*H225,2)</f>
        <v>0</v>
      </c>
      <c r="K225" s="241"/>
      <c r="L225" s="242"/>
      <c r="M225" s="243" t="s">
        <v>0</v>
      </c>
      <c r="N225" s="244" t="s">
        <v>36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202</v>
      </c>
      <c r="AT225" s="199" t="s">
        <v>199</v>
      </c>
      <c r="AU225" s="199" t="s">
        <v>81</v>
      </c>
      <c r="AY225" s="17" t="s">
        <v>132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79</v>
      </c>
      <c r="BK225" s="200">
        <f>ROUND(I225*H225,2)</f>
        <v>0</v>
      </c>
      <c r="BL225" s="17" t="s">
        <v>196</v>
      </c>
      <c r="BM225" s="199" t="s">
        <v>672</v>
      </c>
    </row>
    <row r="226" spans="1:65" s="14" customFormat="1" ht="11.25">
      <c r="B226" s="212"/>
      <c r="C226" s="213"/>
      <c r="D226" s="203" t="s">
        <v>147</v>
      </c>
      <c r="E226" s="213"/>
      <c r="F226" s="215" t="s">
        <v>424</v>
      </c>
      <c r="G226" s="213"/>
      <c r="H226" s="216">
        <v>12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147</v>
      </c>
      <c r="AU226" s="222" t="s">
        <v>81</v>
      </c>
      <c r="AV226" s="14" t="s">
        <v>81</v>
      </c>
      <c r="AW226" s="14" t="s">
        <v>3</v>
      </c>
      <c r="AX226" s="14" t="s">
        <v>79</v>
      </c>
      <c r="AY226" s="222" t="s">
        <v>132</v>
      </c>
    </row>
    <row r="227" spans="1:65" s="2" customFormat="1" ht="24.2" customHeight="1">
      <c r="A227" s="34"/>
      <c r="B227" s="35"/>
      <c r="C227" s="187" t="s">
        <v>375</v>
      </c>
      <c r="D227" s="187" t="s">
        <v>135</v>
      </c>
      <c r="E227" s="188" t="s">
        <v>426</v>
      </c>
      <c r="F227" s="189" t="s">
        <v>427</v>
      </c>
      <c r="G227" s="190" t="s">
        <v>145</v>
      </c>
      <c r="H227" s="191">
        <v>95.302000000000007</v>
      </c>
      <c r="I227" s="192"/>
      <c r="J227" s="193">
        <f>ROUND(I227*H227,2)</f>
        <v>0</v>
      </c>
      <c r="K227" s="194"/>
      <c r="L227" s="39"/>
      <c r="M227" s="195" t="s">
        <v>0</v>
      </c>
      <c r="N227" s="196" t="s">
        <v>36</v>
      </c>
      <c r="O227" s="71"/>
      <c r="P227" s="197">
        <f>O227*H227</f>
        <v>0</v>
      </c>
      <c r="Q227" s="197">
        <v>2.0000000000000001E-4</v>
      </c>
      <c r="R227" s="197">
        <f>Q227*H227</f>
        <v>1.9060400000000002E-2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196</v>
      </c>
      <c r="AT227" s="199" t="s">
        <v>135</v>
      </c>
      <c r="AU227" s="199" t="s">
        <v>81</v>
      </c>
      <c r="AY227" s="17" t="s">
        <v>132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79</v>
      </c>
      <c r="BK227" s="200">
        <f>ROUND(I227*H227,2)</f>
        <v>0</v>
      </c>
      <c r="BL227" s="17" t="s">
        <v>196</v>
      </c>
      <c r="BM227" s="199" t="s">
        <v>673</v>
      </c>
    </row>
    <row r="228" spans="1:65" s="2" customFormat="1" ht="33" customHeight="1">
      <c r="A228" s="34"/>
      <c r="B228" s="35"/>
      <c r="C228" s="187" t="s">
        <v>379</v>
      </c>
      <c r="D228" s="187" t="s">
        <v>135</v>
      </c>
      <c r="E228" s="188" t="s">
        <v>430</v>
      </c>
      <c r="F228" s="189" t="s">
        <v>431</v>
      </c>
      <c r="G228" s="190" t="s">
        <v>145</v>
      </c>
      <c r="H228" s="191">
        <v>95.302000000000007</v>
      </c>
      <c r="I228" s="192"/>
      <c r="J228" s="193">
        <f>ROUND(I228*H228,2)</f>
        <v>0</v>
      </c>
      <c r="K228" s="194"/>
      <c r="L228" s="39"/>
      <c r="M228" s="195" t="s">
        <v>0</v>
      </c>
      <c r="N228" s="196" t="s">
        <v>36</v>
      </c>
      <c r="O228" s="71"/>
      <c r="P228" s="197">
        <f>O228*H228</f>
        <v>0</v>
      </c>
      <c r="Q228" s="197">
        <v>2.5999999999999998E-4</v>
      </c>
      <c r="R228" s="197">
        <f>Q228*H228</f>
        <v>2.4778519999999998E-2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196</v>
      </c>
      <c r="AT228" s="199" t="s">
        <v>135</v>
      </c>
      <c r="AU228" s="199" t="s">
        <v>81</v>
      </c>
      <c r="AY228" s="17" t="s">
        <v>132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79</v>
      </c>
      <c r="BK228" s="200">
        <f>ROUND(I228*H228,2)</f>
        <v>0</v>
      </c>
      <c r="BL228" s="17" t="s">
        <v>196</v>
      </c>
      <c r="BM228" s="199" t="s">
        <v>674</v>
      </c>
    </row>
    <row r="229" spans="1:65" s="13" customFormat="1" ht="11.25">
      <c r="B229" s="201"/>
      <c r="C229" s="202"/>
      <c r="D229" s="203" t="s">
        <v>147</v>
      </c>
      <c r="E229" s="204" t="s">
        <v>0</v>
      </c>
      <c r="F229" s="205" t="s">
        <v>433</v>
      </c>
      <c r="G229" s="202"/>
      <c r="H229" s="204" t="s">
        <v>0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147</v>
      </c>
      <c r="AU229" s="211" t="s">
        <v>81</v>
      </c>
      <c r="AV229" s="13" t="s">
        <v>79</v>
      </c>
      <c r="AW229" s="13" t="s">
        <v>29</v>
      </c>
      <c r="AX229" s="13" t="s">
        <v>71</v>
      </c>
      <c r="AY229" s="211" t="s">
        <v>132</v>
      </c>
    </row>
    <row r="230" spans="1:65" s="13" customFormat="1" ht="11.25">
      <c r="B230" s="201"/>
      <c r="C230" s="202"/>
      <c r="D230" s="203" t="s">
        <v>147</v>
      </c>
      <c r="E230" s="204" t="s">
        <v>0</v>
      </c>
      <c r="F230" s="205" t="s">
        <v>675</v>
      </c>
      <c r="G230" s="202"/>
      <c r="H230" s="204" t="s">
        <v>0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147</v>
      </c>
      <c r="AU230" s="211" t="s">
        <v>81</v>
      </c>
      <c r="AV230" s="13" t="s">
        <v>79</v>
      </c>
      <c r="AW230" s="13" t="s">
        <v>29</v>
      </c>
      <c r="AX230" s="13" t="s">
        <v>71</v>
      </c>
      <c r="AY230" s="211" t="s">
        <v>132</v>
      </c>
    </row>
    <row r="231" spans="1:65" s="13" customFormat="1" ht="11.25">
      <c r="B231" s="201"/>
      <c r="C231" s="202"/>
      <c r="D231" s="203" t="s">
        <v>147</v>
      </c>
      <c r="E231" s="204" t="s">
        <v>0</v>
      </c>
      <c r="F231" s="205" t="s">
        <v>435</v>
      </c>
      <c r="G231" s="202"/>
      <c r="H231" s="204" t="s">
        <v>0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147</v>
      </c>
      <c r="AU231" s="211" t="s">
        <v>81</v>
      </c>
      <c r="AV231" s="13" t="s">
        <v>79</v>
      </c>
      <c r="AW231" s="13" t="s">
        <v>29</v>
      </c>
      <c r="AX231" s="13" t="s">
        <v>71</v>
      </c>
      <c r="AY231" s="211" t="s">
        <v>132</v>
      </c>
    </row>
    <row r="232" spans="1:65" s="14" customFormat="1" ht="11.25">
      <c r="B232" s="212"/>
      <c r="C232" s="213"/>
      <c r="D232" s="203" t="s">
        <v>147</v>
      </c>
      <c r="E232" s="214" t="s">
        <v>0</v>
      </c>
      <c r="F232" s="215" t="s">
        <v>676</v>
      </c>
      <c r="G232" s="213"/>
      <c r="H232" s="216">
        <v>51.300000000000004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147</v>
      </c>
      <c r="AU232" s="222" t="s">
        <v>81</v>
      </c>
      <c r="AV232" s="14" t="s">
        <v>81</v>
      </c>
      <c r="AW232" s="14" t="s">
        <v>29</v>
      </c>
      <c r="AX232" s="14" t="s">
        <v>71</v>
      </c>
      <c r="AY232" s="222" t="s">
        <v>132</v>
      </c>
    </row>
    <row r="233" spans="1:65" s="13" customFormat="1" ht="11.25">
      <c r="B233" s="201"/>
      <c r="C233" s="202"/>
      <c r="D233" s="203" t="s">
        <v>147</v>
      </c>
      <c r="E233" s="204" t="s">
        <v>0</v>
      </c>
      <c r="F233" s="205" t="s">
        <v>149</v>
      </c>
      <c r="G233" s="202"/>
      <c r="H233" s="204" t="s">
        <v>0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147</v>
      </c>
      <c r="AU233" s="211" t="s">
        <v>81</v>
      </c>
      <c r="AV233" s="13" t="s">
        <v>79</v>
      </c>
      <c r="AW233" s="13" t="s">
        <v>29</v>
      </c>
      <c r="AX233" s="13" t="s">
        <v>71</v>
      </c>
      <c r="AY233" s="211" t="s">
        <v>132</v>
      </c>
    </row>
    <row r="234" spans="1:65" s="14" customFormat="1" ht="11.25">
      <c r="B234" s="212"/>
      <c r="C234" s="213"/>
      <c r="D234" s="203" t="s">
        <v>147</v>
      </c>
      <c r="E234" s="214" t="s">
        <v>0</v>
      </c>
      <c r="F234" s="215" t="s">
        <v>437</v>
      </c>
      <c r="G234" s="213"/>
      <c r="H234" s="216">
        <v>10.661999999999999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147</v>
      </c>
      <c r="AU234" s="222" t="s">
        <v>81</v>
      </c>
      <c r="AV234" s="14" t="s">
        <v>81</v>
      </c>
      <c r="AW234" s="14" t="s">
        <v>29</v>
      </c>
      <c r="AX234" s="14" t="s">
        <v>71</v>
      </c>
      <c r="AY234" s="222" t="s">
        <v>132</v>
      </c>
    </row>
    <row r="235" spans="1:65" s="13" customFormat="1" ht="11.25">
      <c r="B235" s="201"/>
      <c r="C235" s="202"/>
      <c r="D235" s="203" t="s">
        <v>147</v>
      </c>
      <c r="E235" s="204" t="s">
        <v>0</v>
      </c>
      <c r="F235" s="205" t="s">
        <v>151</v>
      </c>
      <c r="G235" s="202"/>
      <c r="H235" s="204" t="s">
        <v>0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147</v>
      </c>
      <c r="AU235" s="211" t="s">
        <v>81</v>
      </c>
      <c r="AV235" s="13" t="s">
        <v>79</v>
      </c>
      <c r="AW235" s="13" t="s">
        <v>29</v>
      </c>
      <c r="AX235" s="13" t="s">
        <v>71</v>
      </c>
      <c r="AY235" s="211" t="s">
        <v>132</v>
      </c>
    </row>
    <row r="236" spans="1:65" s="14" customFormat="1" ht="11.25">
      <c r="B236" s="212"/>
      <c r="C236" s="213"/>
      <c r="D236" s="203" t="s">
        <v>147</v>
      </c>
      <c r="E236" s="214" t="s">
        <v>0</v>
      </c>
      <c r="F236" s="215" t="s">
        <v>438</v>
      </c>
      <c r="G236" s="213"/>
      <c r="H236" s="216">
        <v>4.919999999999999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147</v>
      </c>
      <c r="AU236" s="222" t="s">
        <v>81</v>
      </c>
      <c r="AV236" s="14" t="s">
        <v>81</v>
      </c>
      <c r="AW236" s="14" t="s">
        <v>29</v>
      </c>
      <c r="AX236" s="14" t="s">
        <v>71</v>
      </c>
      <c r="AY236" s="222" t="s">
        <v>132</v>
      </c>
    </row>
    <row r="237" spans="1:65" s="13" customFormat="1" ht="11.25">
      <c r="B237" s="201"/>
      <c r="C237" s="202"/>
      <c r="D237" s="203" t="s">
        <v>147</v>
      </c>
      <c r="E237" s="204" t="s">
        <v>0</v>
      </c>
      <c r="F237" s="205" t="s">
        <v>439</v>
      </c>
      <c r="G237" s="202"/>
      <c r="H237" s="204" t="s">
        <v>0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147</v>
      </c>
      <c r="AU237" s="211" t="s">
        <v>81</v>
      </c>
      <c r="AV237" s="13" t="s">
        <v>79</v>
      </c>
      <c r="AW237" s="13" t="s">
        <v>29</v>
      </c>
      <c r="AX237" s="13" t="s">
        <v>71</v>
      </c>
      <c r="AY237" s="211" t="s">
        <v>132</v>
      </c>
    </row>
    <row r="238" spans="1:65" s="14" customFormat="1" ht="11.25">
      <c r="B238" s="212"/>
      <c r="C238" s="213"/>
      <c r="D238" s="203" t="s">
        <v>147</v>
      </c>
      <c r="E238" s="214" t="s">
        <v>0</v>
      </c>
      <c r="F238" s="215" t="s">
        <v>668</v>
      </c>
      <c r="G238" s="213"/>
      <c r="H238" s="216">
        <v>28.42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147</v>
      </c>
      <c r="AU238" s="222" t="s">
        <v>81</v>
      </c>
      <c r="AV238" s="14" t="s">
        <v>81</v>
      </c>
      <c r="AW238" s="14" t="s">
        <v>29</v>
      </c>
      <c r="AX238" s="14" t="s">
        <v>71</v>
      </c>
      <c r="AY238" s="222" t="s">
        <v>132</v>
      </c>
    </row>
    <row r="239" spans="1:65" s="15" customFormat="1" ht="11.25">
      <c r="B239" s="223"/>
      <c r="C239" s="224"/>
      <c r="D239" s="203" t="s">
        <v>147</v>
      </c>
      <c r="E239" s="225" t="s">
        <v>0</v>
      </c>
      <c r="F239" s="226" t="s">
        <v>155</v>
      </c>
      <c r="G239" s="224"/>
      <c r="H239" s="227">
        <v>95.302000000000007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147</v>
      </c>
      <c r="AU239" s="233" t="s">
        <v>81</v>
      </c>
      <c r="AV239" s="15" t="s">
        <v>139</v>
      </c>
      <c r="AW239" s="15" t="s">
        <v>29</v>
      </c>
      <c r="AX239" s="15" t="s">
        <v>79</v>
      </c>
      <c r="AY239" s="233" t="s">
        <v>132</v>
      </c>
    </row>
    <row r="240" spans="1:65" s="2" customFormat="1" ht="24.2" customHeight="1">
      <c r="A240" s="34"/>
      <c r="B240" s="35"/>
      <c r="C240" s="187" t="s">
        <v>383</v>
      </c>
      <c r="D240" s="187" t="s">
        <v>135</v>
      </c>
      <c r="E240" s="188" t="s">
        <v>441</v>
      </c>
      <c r="F240" s="189" t="s">
        <v>442</v>
      </c>
      <c r="G240" s="190" t="s">
        <v>145</v>
      </c>
      <c r="H240" s="191">
        <v>9.1</v>
      </c>
      <c r="I240" s="192"/>
      <c r="J240" s="193">
        <f>ROUND(I240*H240,2)</f>
        <v>0</v>
      </c>
      <c r="K240" s="194"/>
      <c r="L240" s="39"/>
      <c r="M240" s="195" t="s">
        <v>0</v>
      </c>
      <c r="N240" s="196" t="s">
        <v>36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196</v>
      </c>
      <c r="AT240" s="199" t="s">
        <v>135</v>
      </c>
      <c r="AU240" s="199" t="s">
        <v>81</v>
      </c>
      <c r="AY240" s="17" t="s">
        <v>132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79</v>
      </c>
      <c r="BK240" s="200">
        <f>ROUND(I240*H240,2)</f>
        <v>0</v>
      </c>
      <c r="BL240" s="17" t="s">
        <v>196</v>
      </c>
      <c r="BM240" s="199" t="s">
        <v>677</v>
      </c>
    </row>
    <row r="241" spans="1:65" s="13" customFormat="1" ht="11.25">
      <c r="B241" s="201"/>
      <c r="C241" s="202"/>
      <c r="D241" s="203" t="s">
        <v>147</v>
      </c>
      <c r="E241" s="204" t="s">
        <v>0</v>
      </c>
      <c r="F241" s="205" t="s">
        <v>433</v>
      </c>
      <c r="G241" s="202"/>
      <c r="H241" s="204" t="s">
        <v>0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147</v>
      </c>
      <c r="AU241" s="211" t="s">
        <v>81</v>
      </c>
      <c r="AV241" s="13" t="s">
        <v>79</v>
      </c>
      <c r="AW241" s="13" t="s">
        <v>29</v>
      </c>
      <c r="AX241" s="13" t="s">
        <v>71</v>
      </c>
      <c r="AY241" s="211" t="s">
        <v>132</v>
      </c>
    </row>
    <row r="242" spans="1:65" s="13" customFormat="1" ht="11.25">
      <c r="B242" s="201"/>
      <c r="C242" s="202"/>
      <c r="D242" s="203" t="s">
        <v>147</v>
      </c>
      <c r="E242" s="204" t="s">
        <v>0</v>
      </c>
      <c r="F242" s="205" t="s">
        <v>151</v>
      </c>
      <c r="G242" s="202"/>
      <c r="H242" s="204" t="s">
        <v>0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147</v>
      </c>
      <c r="AU242" s="211" t="s">
        <v>81</v>
      </c>
      <c r="AV242" s="13" t="s">
        <v>79</v>
      </c>
      <c r="AW242" s="13" t="s">
        <v>29</v>
      </c>
      <c r="AX242" s="13" t="s">
        <v>71</v>
      </c>
      <c r="AY242" s="211" t="s">
        <v>132</v>
      </c>
    </row>
    <row r="243" spans="1:65" s="14" customFormat="1" ht="11.25">
      <c r="B243" s="212"/>
      <c r="C243" s="213"/>
      <c r="D243" s="203" t="s">
        <v>147</v>
      </c>
      <c r="E243" s="214" t="s">
        <v>0</v>
      </c>
      <c r="F243" s="215" t="s">
        <v>444</v>
      </c>
      <c r="G243" s="213"/>
      <c r="H243" s="216">
        <v>4.92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147</v>
      </c>
      <c r="AU243" s="222" t="s">
        <v>81</v>
      </c>
      <c r="AV243" s="14" t="s">
        <v>81</v>
      </c>
      <c r="AW243" s="14" t="s">
        <v>29</v>
      </c>
      <c r="AX243" s="14" t="s">
        <v>71</v>
      </c>
      <c r="AY243" s="222" t="s">
        <v>132</v>
      </c>
    </row>
    <row r="244" spans="1:65" s="13" customFormat="1" ht="11.25">
      <c r="B244" s="201"/>
      <c r="C244" s="202"/>
      <c r="D244" s="203" t="s">
        <v>147</v>
      </c>
      <c r="E244" s="204" t="s">
        <v>0</v>
      </c>
      <c r="F244" s="205" t="s">
        <v>439</v>
      </c>
      <c r="G244" s="202"/>
      <c r="H244" s="204" t="s">
        <v>0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147</v>
      </c>
      <c r="AU244" s="211" t="s">
        <v>81</v>
      </c>
      <c r="AV244" s="13" t="s">
        <v>79</v>
      </c>
      <c r="AW244" s="13" t="s">
        <v>29</v>
      </c>
      <c r="AX244" s="13" t="s">
        <v>71</v>
      </c>
      <c r="AY244" s="211" t="s">
        <v>132</v>
      </c>
    </row>
    <row r="245" spans="1:65" s="14" customFormat="1" ht="11.25">
      <c r="B245" s="212"/>
      <c r="C245" s="213"/>
      <c r="D245" s="203" t="s">
        <v>147</v>
      </c>
      <c r="E245" s="214" t="s">
        <v>0</v>
      </c>
      <c r="F245" s="215" t="s">
        <v>152</v>
      </c>
      <c r="G245" s="213"/>
      <c r="H245" s="216">
        <v>4.18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147</v>
      </c>
      <c r="AU245" s="222" t="s">
        <v>81</v>
      </c>
      <c r="AV245" s="14" t="s">
        <v>81</v>
      </c>
      <c r="AW245" s="14" t="s">
        <v>29</v>
      </c>
      <c r="AX245" s="14" t="s">
        <v>71</v>
      </c>
      <c r="AY245" s="222" t="s">
        <v>132</v>
      </c>
    </row>
    <row r="246" spans="1:65" s="15" customFormat="1" ht="11.25">
      <c r="B246" s="223"/>
      <c r="C246" s="224"/>
      <c r="D246" s="203" t="s">
        <v>147</v>
      </c>
      <c r="E246" s="225" t="s">
        <v>0</v>
      </c>
      <c r="F246" s="226" t="s">
        <v>155</v>
      </c>
      <c r="G246" s="224"/>
      <c r="H246" s="227">
        <v>9.1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147</v>
      </c>
      <c r="AU246" s="233" t="s">
        <v>81</v>
      </c>
      <c r="AV246" s="15" t="s">
        <v>139</v>
      </c>
      <c r="AW246" s="15" t="s">
        <v>29</v>
      </c>
      <c r="AX246" s="15" t="s">
        <v>79</v>
      </c>
      <c r="AY246" s="233" t="s">
        <v>132</v>
      </c>
    </row>
    <row r="247" spans="1:65" s="12" customFormat="1" ht="22.9" customHeight="1">
      <c r="B247" s="171"/>
      <c r="C247" s="172"/>
      <c r="D247" s="173" t="s">
        <v>70</v>
      </c>
      <c r="E247" s="185" t="s">
        <v>445</v>
      </c>
      <c r="F247" s="185" t="s">
        <v>446</v>
      </c>
      <c r="G247" s="172"/>
      <c r="H247" s="172"/>
      <c r="I247" s="175"/>
      <c r="J247" s="186">
        <f>BK247</f>
        <v>0</v>
      </c>
      <c r="K247" s="172"/>
      <c r="L247" s="177"/>
      <c r="M247" s="178"/>
      <c r="N247" s="179"/>
      <c r="O247" s="179"/>
      <c r="P247" s="180">
        <f>P248</f>
        <v>0</v>
      </c>
      <c r="Q247" s="179"/>
      <c r="R247" s="180">
        <f>R248</f>
        <v>0</v>
      </c>
      <c r="S247" s="179"/>
      <c r="T247" s="181">
        <f>T248</f>
        <v>0</v>
      </c>
      <c r="AR247" s="182" t="s">
        <v>81</v>
      </c>
      <c r="AT247" s="183" t="s">
        <v>70</v>
      </c>
      <c r="AU247" s="183" t="s">
        <v>79</v>
      </c>
      <c r="AY247" s="182" t="s">
        <v>132</v>
      </c>
      <c r="BK247" s="184">
        <f>BK248</f>
        <v>0</v>
      </c>
    </row>
    <row r="248" spans="1:65" s="2" customFormat="1" ht="21.75" customHeight="1">
      <c r="A248" s="34"/>
      <c r="B248" s="35"/>
      <c r="C248" s="187" t="s">
        <v>389</v>
      </c>
      <c r="D248" s="187" t="s">
        <v>135</v>
      </c>
      <c r="E248" s="188" t="s">
        <v>448</v>
      </c>
      <c r="F248" s="189" t="s">
        <v>449</v>
      </c>
      <c r="G248" s="190" t="s">
        <v>450</v>
      </c>
      <c r="H248" s="191">
        <v>1</v>
      </c>
      <c r="I248" s="192"/>
      <c r="J248" s="193">
        <f>ROUND(I248*H248,2)</f>
        <v>0</v>
      </c>
      <c r="K248" s="194"/>
      <c r="L248" s="39"/>
      <c r="M248" s="245" t="s">
        <v>0</v>
      </c>
      <c r="N248" s="246" t="s">
        <v>36</v>
      </c>
      <c r="O248" s="247"/>
      <c r="P248" s="248">
        <f>O248*H248</f>
        <v>0</v>
      </c>
      <c r="Q248" s="248">
        <v>0</v>
      </c>
      <c r="R248" s="248">
        <f>Q248*H248</f>
        <v>0</v>
      </c>
      <c r="S248" s="248">
        <v>0</v>
      </c>
      <c r="T248" s="24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196</v>
      </c>
      <c r="AT248" s="199" t="s">
        <v>135</v>
      </c>
      <c r="AU248" s="199" t="s">
        <v>81</v>
      </c>
      <c r="AY248" s="17" t="s">
        <v>132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79</v>
      </c>
      <c r="BK248" s="200">
        <f>ROUND(I248*H248,2)</f>
        <v>0</v>
      </c>
      <c r="BL248" s="17" t="s">
        <v>196</v>
      </c>
      <c r="BM248" s="199" t="s">
        <v>678</v>
      </c>
    </row>
    <row r="249" spans="1:65" s="2" customFormat="1" ht="6.95" customHeight="1">
      <c r="A249" s="34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39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sheetProtection algorithmName="SHA-512" hashValue="UYmrH1cEYNuqvZZXPz14cEYHbibzwpXj9y1aP1QMDD7vzmBKl6ctplapjiSiSKeT/ulvNk1FiGxvBg+lkRmfCA==" saltValue="0ZOKw5o6Jt1dsYWYXGwkNd7b1Tb25pFZkCKmiJrCFmKbYqoSEVefYD3YXO3xFN24KoGERe8lG7mTG9djnVrKUg==" spinCount="100000" sheet="1" objects="1" scenarios="1" formatColumns="0" formatRows="0" autoFilter="0"/>
  <autoFilter ref="C127:K24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97</v>
      </c>
      <c r="L4" s="20"/>
      <c r="M4" s="111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679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0</v>
      </c>
      <c r="G11" s="34"/>
      <c r="H11" s="34"/>
      <c r="I11" s="112" t="s">
        <v>18</v>
      </c>
      <c r="J11" s="113" t="s">
        <v>0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45335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24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25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24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27</v>
      </c>
      <c r="E20" s="34"/>
      <c r="F20" s="34"/>
      <c r="G20" s="34"/>
      <c r="H20" s="34"/>
      <c r="I20" s="112" t="s">
        <v>23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24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28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24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0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31</v>
      </c>
      <c r="E30" s="34"/>
      <c r="F30" s="34"/>
      <c r="G30" s="34"/>
      <c r="H30" s="34"/>
      <c r="I30" s="34"/>
      <c r="J30" s="120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33</v>
      </c>
      <c r="G32" s="34"/>
      <c r="H32" s="34"/>
      <c r="I32" s="121" t="s">
        <v>32</v>
      </c>
      <c r="J32" s="121" t="s">
        <v>34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35</v>
      </c>
      <c r="E33" s="112" t="s">
        <v>36</v>
      </c>
      <c r="F33" s="123">
        <f>ROUND((SUM(BE130:BE312)),  2)</f>
        <v>0</v>
      </c>
      <c r="G33" s="34"/>
      <c r="H33" s="34"/>
      <c r="I33" s="124">
        <v>0.21</v>
      </c>
      <c r="J33" s="123">
        <f>ROUND(((SUM(BE130:BE312))*I33),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37</v>
      </c>
      <c r="F34" s="123">
        <f>ROUND((SUM(BF130:BF312)),  2)</f>
        <v>0</v>
      </c>
      <c r="G34" s="34"/>
      <c r="H34" s="34"/>
      <c r="I34" s="124">
        <v>0.12</v>
      </c>
      <c r="J34" s="123">
        <f>ROUND(((SUM(BF130:BF312))*I34),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38</v>
      </c>
      <c r="F35" s="123">
        <f>ROUND((SUM(BG130:BG312)),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39</v>
      </c>
      <c r="F36" s="123">
        <f>ROUND((SUM(BH130:BH312)),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40</v>
      </c>
      <c r="F37" s="123">
        <f>ROUND((SUM(BI130:BI312)),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41</v>
      </c>
      <c r="E39" s="127"/>
      <c r="F39" s="127"/>
      <c r="G39" s="128" t="s">
        <v>42</v>
      </c>
      <c r="H39" s="129" t="s">
        <v>43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44</v>
      </c>
      <c r="E50" s="133"/>
      <c r="F50" s="133"/>
      <c r="G50" s="132" t="s">
        <v>45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46</v>
      </c>
      <c r="E61" s="135"/>
      <c r="F61" s="136" t="s">
        <v>47</v>
      </c>
      <c r="G61" s="134" t="s">
        <v>46</v>
      </c>
      <c r="H61" s="135"/>
      <c r="I61" s="135"/>
      <c r="J61" s="137" t="s">
        <v>47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48</v>
      </c>
      <c r="E65" s="138"/>
      <c r="F65" s="138"/>
      <c r="G65" s="132" t="s">
        <v>49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46</v>
      </c>
      <c r="E76" s="135"/>
      <c r="F76" s="136" t="s">
        <v>47</v>
      </c>
      <c r="G76" s="134" t="s">
        <v>46</v>
      </c>
      <c r="H76" s="135"/>
      <c r="I76" s="135"/>
      <c r="J76" s="137" t="s">
        <v>47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50" t="str">
        <f>E9</f>
        <v>07 - Oprava bytu č. 607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45335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27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28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hidden="1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J131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J132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J137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J149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J157</f>
        <v>0</v>
      </c>
      <c r="K101" s="154"/>
      <c r="L101" s="158"/>
    </row>
    <row r="102" spans="1:31" s="9" customFormat="1" ht="24.95" hidden="1" customHeight="1">
      <c r="B102" s="147"/>
      <c r="C102" s="148"/>
      <c r="D102" s="149" t="s">
        <v>110</v>
      </c>
      <c r="E102" s="150"/>
      <c r="F102" s="150"/>
      <c r="G102" s="150"/>
      <c r="H102" s="150"/>
      <c r="I102" s="150"/>
      <c r="J102" s="151">
        <f>J160</f>
        <v>0</v>
      </c>
      <c r="K102" s="148"/>
      <c r="L102" s="152"/>
    </row>
    <row r="103" spans="1:31" s="10" customFormat="1" ht="19.899999999999999" hidden="1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J161</f>
        <v>0</v>
      </c>
      <c r="K103" s="154"/>
      <c r="L103" s="158"/>
    </row>
    <row r="104" spans="1:31" s="10" customFormat="1" ht="19.899999999999999" hidden="1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J187</f>
        <v>0</v>
      </c>
      <c r="K104" s="154"/>
      <c r="L104" s="158"/>
    </row>
    <row r="105" spans="1:31" s="10" customFormat="1" ht="19.899999999999999" hidden="1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J195</f>
        <v>0</v>
      </c>
      <c r="K105" s="154"/>
      <c r="L105" s="158"/>
    </row>
    <row r="106" spans="1:31" s="10" customFormat="1" ht="19.899999999999999" hidden="1" customHeight="1">
      <c r="B106" s="153"/>
      <c r="C106" s="154"/>
      <c r="D106" s="155" t="s">
        <v>453</v>
      </c>
      <c r="E106" s="156"/>
      <c r="F106" s="156"/>
      <c r="G106" s="156"/>
      <c r="H106" s="156"/>
      <c r="I106" s="156"/>
      <c r="J106" s="157">
        <f>J213</f>
        <v>0</v>
      </c>
      <c r="K106" s="154"/>
      <c r="L106" s="158"/>
    </row>
    <row r="107" spans="1:31" s="10" customFormat="1" ht="19.899999999999999" hidden="1" customHeight="1">
      <c r="B107" s="153"/>
      <c r="C107" s="154"/>
      <c r="D107" s="155" t="s">
        <v>114</v>
      </c>
      <c r="E107" s="156"/>
      <c r="F107" s="156"/>
      <c r="G107" s="156"/>
      <c r="H107" s="156"/>
      <c r="I107" s="156"/>
      <c r="J107" s="157">
        <f>J243</f>
        <v>0</v>
      </c>
      <c r="K107" s="154"/>
      <c r="L107" s="158"/>
    </row>
    <row r="108" spans="1:31" s="10" customFormat="1" ht="19.899999999999999" hidden="1" customHeight="1">
      <c r="B108" s="153"/>
      <c r="C108" s="154"/>
      <c r="D108" s="155" t="s">
        <v>680</v>
      </c>
      <c r="E108" s="156"/>
      <c r="F108" s="156"/>
      <c r="G108" s="156"/>
      <c r="H108" s="156"/>
      <c r="I108" s="156"/>
      <c r="J108" s="157">
        <f>J266</f>
        <v>0</v>
      </c>
      <c r="K108" s="154"/>
      <c r="L108" s="158"/>
    </row>
    <row r="109" spans="1:31" s="10" customFormat="1" ht="19.899999999999999" hidden="1" customHeight="1">
      <c r="B109" s="153"/>
      <c r="C109" s="154"/>
      <c r="D109" s="155" t="s">
        <v>115</v>
      </c>
      <c r="E109" s="156"/>
      <c r="F109" s="156"/>
      <c r="G109" s="156"/>
      <c r="H109" s="156"/>
      <c r="I109" s="156"/>
      <c r="J109" s="157">
        <f>J275</f>
        <v>0</v>
      </c>
      <c r="K109" s="154"/>
      <c r="L109" s="158"/>
    </row>
    <row r="110" spans="1:31" s="10" customFormat="1" ht="19.899999999999999" hidden="1" customHeight="1">
      <c r="B110" s="153"/>
      <c r="C110" s="154"/>
      <c r="D110" s="155" t="s">
        <v>116</v>
      </c>
      <c r="E110" s="156"/>
      <c r="F110" s="156"/>
      <c r="G110" s="156"/>
      <c r="H110" s="156"/>
      <c r="I110" s="156"/>
      <c r="J110" s="157">
        <f>J311</f>
        <v>0</v>
      </c>
      <c r="K110" s="154"/>
      <c r="L110" s="158"/>
    </row>
    <row r="111" spans="1:31" s="2" customFormat="1" ht="21.75" hidden="1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hidden="1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ht="11.25" hidden="1"/>
    <row r="114" spans="1:31" ht="11.25" hidden="1"/>
    <row r="115" spans="1:31" ht="11.25" hidden="1"/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117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15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298" t="str">
        <f>E7</f>
        <v>Šlejnická 5, Praha 6</v>
      </c>
      <c r="F120" s="299"/>
      <c r="G120" s="299"/>
      <c r="H120" s="29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98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50" t="str">
        <f>E9</f>
        <v>07 - Oprava bytu č. 607</v>
      </c>
      <c r="F122" s="300"/>
      <c r="G122" s="300"/>
      <c r="H122" s="300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19</v>
      </c>
      <c r="D124" s="36"/>
      <c r="E124" s="36"/>
      <c r="F124" s="27" t="str">
        <f>F12</f>
        <v xml:space="preserve"> </v>
      </c>
      <c r="G124" s="36"/>
      <c r="H124" s="36"/>
      <c r="I124" s="29" t="s">
        <v>21</v>
      </c>
      <c r="J124" s="66">
        <f>IF(J12="","",J12)</f>
        <v>45335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22</v>
      </c>
      <c r="D126" s="36"/>
      <c r="E126" s="36"/>
      <c r="F126" s="27" t="str">
        <f>E15</f>
        <v xml:space="preserve"> </v>
      </c>
      <c r="G126" s="36"/>
      <c r="H126" s="36"/>
      <c r="I126" s="29" t="s">
        <v>27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25</v>
      </c>
      <c r="D127" s="36"/>
      <c r="E127" s="36"/>
      <c r="F127" s="27" t="str">
        <f>IF(E18="","",E18)</f>
        <v>Vyplň údaj</v>
      </c>
      <c r="G127" s="36"/>
      <c r="H127" s="36"/>
      <c r="I127" s="29" t="s">
        <v>28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9"/>
      <c r="B129" s="160"/>
      <c r="C129" s="161" t="s">
        <v>118</v>
      </c>
      <c r="D129" s="162" t="s">
        <v>56</v>
      </c>
      <c r="E129" s="162" t="s">
        <v>52</v>
      </c>
      <c r="F129" s="162" t="s">
        <v>53</v>
      </c>
      <c r="G129" s="162" t="s">
        <v>119</v>
      </c>
      <c r="H129" s="162" t="s">
        <v>120</v>
      </c>
      <c r="I129" s="162" t="s">
        <v>121</v>
      </c>
      <c r="J129" s="163" t="s">
        <v>102</v>
      </c>
      <c r="K129" s="164" t="s">
        <v>122</v>
      </c>
      <c r="L129" s="165"/>
      <c r="M129" s="75" t="s">
        <v>0</v>
      </c>
      <c r="N129" s="76" t="s">
        <v>35</v>
      </c>
      <c r="O129" s="76" t="s">
        <v>123</v>
      </c>
      <c r="P129" s="76" t="s">
        <v>124</v>
      </c>
      <c r="Q129" s="76" t="s">
        <v>125</v>
      </c>
      <c r="R129" s="76" t="s">
        <v>126</v>
      </c>
      <c r="S129" s="76" t="s">
        <v>127</v>
      </c>
      <c r="T129" s="77" t="s">
        <v>128</v>
      </c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</row>
    <row r="130" spans="1:65" s="2" customFormat="1" ht="22.9" customHeight="1">
      <c r="A130" s="34"/>
      <c r="B130" s="35"/>
      <c r="C130" s="82" t="s">
        <v>129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P131+P160</f>
        <v>0</v>
      </c>
      <c r="Q130" s="79"/>
      <c r="R130" s="168">
        <f>R131+R160</f>
        <v>1.6931289399999998</v>
      </c>
      <c r="S130" s="79"/>
      <c r="T130" s="169">
        <f>T131+T160</f>
        <v>0.67848337000000003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70</v>
      </c>
      <c r="AU130" s="17" t="s">
        <v>104</v>
      </c>
      <c r="BK130" s="170">
        <f>BK131+BK160</f>
        <v>0</v>
      </c>
    </row>
    <row r="131" spans="1:65" s="12" customFormat="1" ht="25.9" customHeight="1">
      <c r="B131" s="171"/>
      <c r="C131" s="172"/>
      <c r="D131" s="173" t="s">
        <v>70</v>
      </c>
      <c r="E131" s="174" t="s">
        <v>130</v>
      </c>
      <c r="F131" s="174" t="s">
        <v>131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P132+P137+P149+P157</f>
        <v>0</v>
      </c>
      <c r="Q131" s="179"/>
      <c r="R131" s="180">
        <f>R132+R137+R149+R157</f>
        <v>0.19690992000000002</v>
      </c>
      <c r="S131" s="179"/>
      <c r="T131" s="181">
        <f>T132+T137+T149+T157</f>
        <v>0</v>
      </c>
      <c r="AR131" s="182" t="s">
        <v>79</v>
      </c>
      <c r="AT131" s="183" t="s">
        <v>70</v>
      </c>
      <c r="AU131" s="183" t="s">
        <v>71</v>
      </c>
      <c r="AY131" s="182" t="s">
        <v>132</v>
      </c>
      <c r="BK131" s="184">
        <f>BK132+BK137+BK149+BK157</f>
        <v>0</v>
      </c>
    </row>
    <row r="132" spans="1:65" s="12" customFormat="1" ht="22.9" customHeight="1">
      <c r="B132" s="171"/>
      <c r="C132" s="172"/>
      <c r="D132" s="173" t="s">
        <v>70</v>
      </c>
      <c r="E132" s="185" t="s">
        <v>133</v>
      </c>
      <c r="F132" s="185" t="s">
        <v>134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SUM(P133:P136)</f>
        <v>0</v>
      </c>
      <c r="Q132" s="179"/>
      <c r="R132" s="180">
        <f>SUM(R133:R136)</f>
        <v>0.19556800000000002</v>
      </c>
      <c r="S132" s="179"/>
      <c r="T132" s="181">
        <f>SUM(T133:T136)</f>
        <v>0</v>
      </c>
      <c r="AR132" s="182" t="s">
        <v>79</v>
      </c>
      <c r="AT132" s="183" t="s">
        <v>70</v>
      </c>
      <c r="AU132" s="183" t="s">
        <v>79</v>
      </c>
      <c r="AY132" s="182" t="s">
        <v>132</v>
      </c>
      <c r="BK132" s="184">
        <f>SUM(BK133:BK136)</f>
        <v>0</v>
      </c>
    </row>
    <row r="133" spans="1:65" s="2" customFormat="1" ht="33" customHeight="1">
      <c r="A133" s="34"/>
      <c r="B133" s="35"/>
      <c r="C133" s="187" t="s">
        <v>79</v>
      </c>
      <c r="D133" s="187" t="s">
        <v>135</v>
      </c>
      <c r="E133" s="188" t="s">
        <v>681</v>
      </c>
      <c r="F133" s="189" t="s">
        <v>682</v>
      </c>
      <c r="G133" s="190" t="s">
        <v>145</v>
      </c>
      <c r="H133" s="191">
        <v>15.84</v>
      </c>
      <c r="I133" s="192"/>
      <c r="J133" s="193">
        <f>ROUND(I133*H133,2)</f>
        <v>0</v>
      </c>
      <c r="K133" s="194"/>
      <c r="L133" s="39"/>
      <c r="M133" s="195" t="s">
        <v>0</v>
      </c>
      <c r="N133" s="196" t="s">
        <v>36</v>
      </c>
      <c r="O133" s="71"/>
      <c r="P133" s="197">
        <f>O133*H133</f>
        <v>0</v>
      </c>
      <c r="Q133" s="197">
        <v>1.0200000000000001E-2</v>
      </c>
      <c r="R133" s="197">
        <f>Q133*H133</f>
        <v>0.16156800000000002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139</v>
      </c>
      <c r="AT133" s="199" t="s">
        <v>135</v>
      </c>
      <c r="AU133" s="199" t="s">
        <v>81</v>
      </c>
      <c r="AY133" s="17" t="s">
        <v>132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139</v>
      </c>
      <c r="BM133" s="199" t="s">
        <v>683</v>
      </c>
    </row>
    <row r="134" spans="1:65" s="13" customFormat="1" ht="11.25">
      <c r="B134" s="201"/>
      <c r="C134" s="202"/>
      <c r="D134" s="203" t="s">
        <v>147</v>
      </c>
      <c r="E134" s="204" t="s">
        <v>0</v>
      </c>
      <c r="F134" s="205" t="s">
        <v>684</v>
      </c>
      <c r="G134" s="202"/>
      <c r="H134" s="204" t="s">
        <v>0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147</v>
      </c>
      <c r="AU134" s="211" t="s">
        <v>81</v>
      </c>
      <c r="AV134" s="13" t="s">
        <v>79</v>
      </c>
      <c r="AW134" s="13" t="s">
        <v>29</v>
      </c>
      <c r="AX134" s="13" t="s">
        <v>71</v>
      </c>
      <c r="AY134" s="211" t="s">
        <v>132</v>
      </c>
    </row>
    <row r="135" spans="1:65" s="14" customFormat="1" ht="11.25">
      <c r="B135" s="212"/>
      <c r="C135" s="213"/>
      <c r="D135" s="203" t="s">
        <v>147</v>
      </c>
      <c r="E135" s="214" t="s">
        <v>0</v>
      </c>
      <c r="F135" s="215" t="s">
        <v>685</v>
      </c>
      <c r="G135" s="213"/>
      <c r="H135" s="216">
        <v>15.839999999999998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147</v>
      </c>
      <c r="AU135" s="222" t="s">
        <v>81</v>
      </c>
      <c r="AV135" s="14" t="s">
        <v>81</v>
      </c>
      <c r="AW135" s="14" t="s">
        <v>29</v>
      </c>
      <c r="AX135" s="14" t="s">
        <v>79</v>
      </c>
      <c r="AY135" s="222" t="s">
        <v>132</v>
      </c>
    </row>
    <row r="136" spans="1:65" s="2" customFormat="1" ht="24.2" customHeight="1">
      <c r="A136" s="34"/>
      <c r="B136" s="35"/>
      <c r="C136" s="187" t="s">
        <v>81</v>
      </c>
      <c r="D136" s="187" t="s">
        <v>135</v>
      </c>
      <c r="E136" s="188" t="s">
        <v>136</v>
      </c>
      <c r="F136" s="189" t="s">
        <v>137</v>
      </c>
      <c r="G136" s="190" t="s">
        <v>138</v>
      </c>
      <c r="H136" s="191">
        <v>10</v>
      </c>
      <c r="I136" s="192"/>
      <c r="J136" s="193">
        <f>ROUND(I136*H136,2)</f>
        <v>0</v>
      </c>
      <c r="K136" s="194"/>
      <c r="L136" s="39"/>
      <c r="M136" s="195" t="s">
        <v>0</v>
      </c>
      <c r="N136" s="196" t="s">
        <v>36</v>
      </c>
      <c r="O136" s="71"/>
      <c r="P136" s="197">
        <f>O136*H136</f>
        <v>0</v>
      </c>
      <c r="Q136" s="197">
        <v>3.3999999999999998E-3</v>
      </c>
      <c r="R136" s="197">
        <f>Q136*H136</f>
        <v>3.3999999999999996E-2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139</v>
      </c>
      <c r="AT136" s="199" t="s">
        <v>135</v>
      </c>
      <c r="AU136" s="199" t="s">
        <v>81</v>
      </c>
      <c r="AY136" s="17" t="s">
        <v>132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79</v>
      </c>
      <c r="BK136" s="200">
        <f>ROUND(I136*H136,2)</f>
        <v>0</v>
      </c>
      <c r="BL136" s="17" t="s">
        <v>139</v>
      </c>
      <c r="BM136" s="199" t="s">
        <v>686</v>
      </c>
    </row>
    <row r="137" spans="1:65" s="12" customFormat="1" ht="22.9" customHeight="1">
      <c r="B137" s="171"/>
      <c r="C137" s="172"/>
      <c r="D137" s="173" t="s">
        <v>70</v>
      </c>
      <c r="E137" s="185" t="s">
        <v>141</v>
      </c>
      <c r="F137" s="185" t="s">
        <v>142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SUM(P138:P148)</f>
        <v>0</v>
      </c>
      <c r="Q137" s="179"/>
      <c r="R137" s="180">
        <f>SUM(R138:R148)</f>
        <v>1.3419200000000001E-3</v>
      </c>
      <c r="S137" s="179"/>
      <c r="T137" s="181">
        <f>SUM(T138:T148)</f>
        <v>0</v>
      </c>
      <c r="AR137" s="182" t="s">
        <v>79</v>
      </c>
      <c r="AT137" s="183" t="s">
        <v>70</v>
      </c>
      <c r="AU137" s="183" t="s">
        <v>79</v>
      </c>
      <c r="AY137" s="182" t="s">
        <v>132</v>
      </c>
      <c r="BK137" s="184">
        <f>SUM(BK138:BK148)</f>
        <v>0</v>
      </c>
    </row>
    <row r="138" spans="1:65" s="2" customFormat="1" ht="24.2" customHeight="1">
      <c r="A138" s="34"/>
      <c r="B138" s="35"/>
      <c r="C138" s="187" t="s">
        <v>158</v>
      </c>
      <c r="D138" s="187" t="s">
        <v>135</v>
      </c>
      <c r="E138" s="188" t="s">
        <v>143</v>
      </c>
      <c r="F138" s="189" t="s">
        <v>144</v>
      </c>
      <c r="G138" s="190" t="s">
        <v>145</v>
      </c>
      <c r="H138" s="191">
        <v>33.548000000000002</v>
      </c>
      <c r="I138" s="192"/>
      <c r="J138" s="193">
        <f>ROUND(I138*H138,2)</f>
        <v>0</v>
      </c>
      <c r="K138" s="194"/>
      <c r="L138" s="39"/>
      <c r="M138" s="195" t="s">
        <v>0</v>
      </c>
      <c r="N138" s="196" t="s">
        <v>36</v>
      </c>
      <c r="O138" s="71"/>
      <c r="P138" s="197">
        <f>O138*H138</f>
        <v>0</v>
      </c>
      <c r="Q138" s="197">
        <v>4.0000000000000003E-5</v>
      </c>
      <c r="R138" s="197">
        <f>Q138*H138</f>
        <v>1.3419200000000001E-3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139</v>
      </c>
      <c r="AT138" s="199" t="s">
        <v>135</v>
      </c>
      <c r="AU138" s="199" t="s">
        <v>81</v>
      </c>
      <c r="AY138" s="17" t="s">
        <v>132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79</v>
      </c>
      <c r="BK138" s="200">
        <f>ROUND(I138*H138,2)</f>
        <v>0</v>
      </c>
      <c r="BL138" s="17" t="s">
        <v>139</v>
      </c>
      <c r="BM138" s="199" t="s">
        <v>687</v>
      </c>
    </row>
    <row r="139" spans="1:65" s="13" customFormat="1" ht="22.5">
      <c r="B139" s="201"/>
      <c r="C139" s="202"/>
      <c r="D139" s="203" t="s">
        <v>147</v>
      </c>
      <c r="E139" s="204" t="s">
        <v>0</v>
      </c>
      <c r="F139" s="205" t="s">
        <v>148</v>
      </c>
      <c r="G139" s="202"/>
      <c r="H139" s="204" t="s">
        <v>0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147</v>
      </c>
      <c r="AU139" s="211" t="s">
        <v>81</v>
      </c>
      <c r="AV139" s="13" t="s">
        <v>79</v>
      </c>
      <c r="AW139" s="13" t="s">
        <v>29</v>
      </c>
      <c r="AX139" s="13" t="s">
        <v>71</v>
      </c>
      <c r="AY139" s="211" t="s">
        <v>132</v>
      </c>
    </row>
    <row r="140" spans="1:65" s="13" customFormat="1" ht="11.25">
      <c r="B140" s="201"/>
      <c r="C140" s="202"/>
      <c r="D140" s="203" t="s">
        <v>147</v>
      </c>
      <c r="E140" s="204" t="s">
        <v>0</v>
      </c>
      <c r="F140" s="205" t="s">
        <v>149</v>
      </c>
      <c r="G140" s="202"/>
      <c r="H140" s="204" t="s">
        <v>0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147</v>
      </c>
      <c r="AU140" s="211" t="s">
        <v>81</v>
      </c>
      <c r="AV140" s="13" t="s">
        <v>79</v>
      </c>
      <c r="AW140" s="13" t="s">
        <v>29</v>
      </c>
      <c r="AX140" s="13" t="s">
        <v>71</v>
      </c>
      <c r="AY140" s="211" t="s">
        <v>132</v>
      </c>
    </row>
    <row r="141" spans="1:65" s="14" customFormat="1" ht="11.25">
      <c r="B141" s="212"/>
      <c r="C141" s="213"/>
      <c r="D141" s="203" t="s">
        <v>147</v>
      </c>
      <c r="E141" s="214" t="s">
        <v>0</v>
      </c>
      <c r="F141" s="215" t="s">
        <v>688</v>
      </c>
      <c r="G141" s="213"/>
      <c r="H141" s="216">
        <v>2.64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147</v>
      </c>
      <c r="AU141" s="222" t="s">
        <v>81</v>
      </c>
      <c r="AV141" s="14" t="s">
        <v>81</v>
      </c>
      <c r="AW141" s="14" t="s">
        <v>29</v>
      </c>
      <c r="AX141" s="14" t="s">
        <v>71</v>
      </c>
      <c r="AY141" s="222" t="s">
        <v>132</v>
      </c>
    </row>
    <row r="142" spans="1:65" s="13" customFormat="1" ht="11.25">
      <c r="B142" s="201"/>
      <c r="C142" s="202"/>
      <c r="D142" s="203" t="s">
        <v>147</v>
      </c>
      <c r="E142" s="204" t="s">
        <v>0</v>
      </c>
      <c r="F142" s="205" t="s">
        <v>151</v>
      </c>
      <c r="G142" s="202"/>
      <c r="H142" s="204" t="s">
        <v>0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147</v>
      </c>
      <c r="AU142" s="211" t="s">
        <v>81</v>
      </c>
      <c r="AV142" s="13" t="s">
        <v>79</v>
      </c>
      <c r="AW142" s="13" t="s">
        <v>29</v>
      </c>
      <c r="AX142" s="13" t="s">
        <v>71</v>
      </c>
      <c r="AY142" s="211" t="s">
        <v>132</v>
      </c>
    </row>
    <row r="143" spans="1:65" s="14" customFormat="1" ht="11.25">
      <c r="B143" s="212"/>
      <c r="C143" s="213"/>
      <c r="D143" s="203" t="s">
        <v>147</v>
      </c>
      <c r="E143" s="214" t="s">
        <v>0</v>
      </c>
      <c r="F143" s="215" t="s">
        <v>152</v>
      </c>
      <c r="G143" s="213"/>
      <c r="H143" s="216">
        <v>4.18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147</v>
      </c>
      <c r="AU143" s="222" t="s">
        <v>81</v>
      </c>
      <c r="AV143" s="14" t="s">
        <v>81</v>
      </c>
      <c r="AW143" s="14" t="s">
        <v>29</v>
      </c>
      <c r="AX143" s="14" t="s">
        <v>71</v>
      </c>
      <c r="AY143" s="222" t="s">
        <v>132</v>
      </c>
    </row>
    <row r="144" spans="1:65" s="13" customFormat="1" ht="11.25">
      <c r="B144" s="201"/>
      <c r="C144" s="202"/>
      <c r="D144" s="203" t="s">
        <v>147</v>
      </c>
      <c r="E144" s="204" t="s">
        <v>0</v>
      </c>
      <c r="F144" s="205" t="s">
        <v>220</v>
      </c>
      <c r="G144" s="202"/>
      <c r="H144" s="204" t="s">
        <v>0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147</v>
      </c>
      <c r="AU144" s="211" t="s">
        <v>81</v>
      </c>
      <c r="AV144" s="13" t="s">
        <v>79</v>
      </c>
      <c r="AW144" s="13" t="s">
        <v>29</v>
      </c>
      <c r="AX144" s="13" t="s">
        <v>71</v>
      </c>
      <c r="AY144" s="211" t="s">
        <v>132</v>
      </c>
    </row>
    <row r="145" spans="1:65" s="14" customFormat="1" ht="11.25">
      <c r="B145" s="212"/>
      <c r="C145" s="213"/>
      <c r="D145" s="203" t="s">
        <v>147</v>
      </c>
      <c r="E145" s="214" t="s">
        <v>0</v>
      </c>
      <c r="F145" s="215" t="s">
        <v>685</v>
      </c>
      <c r="G145" s="213"/>
      <c r="H145" s="216">
        <v>15.839999999999998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147</v>
      </c>
      <c r="AU145" s="222" t="s">
        <v>81</v>
      </c>
      <c r="AV145" s="14" t="s">
        <v>81</v>
      </c>
      <c r="AW145" s="14" t="s">
        <v>29</v>
      </c>
      <c r="AX145" s="14" t="s">
        <v>71</v>
      </c>
      <c r="AY145" s="222" t="s">
        <v>132</v>
      </c>
    </row>
    <row r="146" spans="1:65" s="13" customFormat="1" ht="11.25">
      <c r="B146" s="201"/>
      <c r="C146" s="202"/>
      <c r="D146" s="203" t="s">
        <v>147</v>
      </c>
      <c r="E146" s="204" t="s">
        <v>0</v>
      </c>
      <c r="F146" s="205" t="s">
        <v>435</v>
      </c>
      <c r="G146" s="202"/>
      <c r="H146" s="204" t="s">
        <v>0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147</v>
      </c>
      <c r="AU146" s="211" t="s">
        <v>81</v>
      </c>
      <c r="AV146" s="13" t="s">
        <v>79</v>
      </c>
      <c r="AW146" s="13" t="s">
        <v>29</v>
      </c>
      <c r="AX146" s="13" t="s">
        <v>71</v>
      </c>
      <c r="AY146" s="211" t="s">
        <v>132</v>
      </c>
    </row>
    <row r="147" spans="1:65" s="14" customFormat="1" ht="11.25">
      <c r="B147" s="212"/>
      <c r="C147" s="213"/>
      <c r="D147" s="203" t="s">
        <v>147</v>
      </c>
      <c r="E147" s="214" t="s">
        <v>0</v>
      </c>
      <c r="F147" s="215" t="s">
        <v>689</v>
      </c>
      <c r="G147" s="213"/>
      <c r="H147" s="216">
        <v>10.887500000000001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147</v>
      </c>
      <c r="AU147" s="222" t="s">
        <v>81</v>
      </c>
      <c r="AV147" s="14" t="s">
        <v>81</v>
      </c>
      <c r="AW147" s="14" t="s">
        <v>29</v>
      </c>
      <c r="AX147" s="14" t="s">
        <v>71</v>
      </c>
      <c r="AY147" s="222" t="s">
        <v>132</v>
      </c>
    </row>
    <row r="148" spans="1:65" s="15" customFormat="1" ht="11.25">
      <c r="B148" s="223"/>
      <c r="C148" s="224"/>
      <c r="D148" s="203" t="s">
        <v>147</v>
      </c>
      <c r="E148" s="225" t="s">
        <v>0</v>
      </c>
      <c r="F148" s="226" t="s">
        <v>155</v>
      </c>
      <c r="G148" s="224"/>
      <c r="H148" s="227">
        <v>33.547499999999999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147</v>
      </c>
      <c r="AU148" s="233" t="s">
        <v>81</v>
      </c>
      <c r="AV148" s="15" t="s">
        <v>139</v>
      </c>
      <c r="AW148" s="15" t="s">
        <v>29</v>
      </c>
      <c r="AX148" s="15" t="s">
        <v>79</v>
      </c>
      <c r="AY148" s="233" t="s">
        <v>132</v>
      </c>
    </row>
    <row r="149" spans="1:65" s="12" customFormat="1" ht="22.9" customHeight="1">
      <c r="B149" s="171"/>
      <c r="C149" s="172"/>
      <c r="D149" s="173" t="s">
        <v>70</v>
      </c>
      <c r="E149" s="185" t="s">
        <v>156</v>
      </c>
      <c r="F149" s="185" t="s">
        <v>157</v>
      </c>
      <c r="G149" s="172"/>
      <c r="H149" s="172"/>
      <c r="I149" s="175"/>
      <c r="J149" s="186">
        <f>BK149</f>
        <v>0</v>
      </c>
      <c r="K149" s="172"/>
      <c r="L149" s="177"/>
      <c r="M149" s="178"/>
      <c r="N149" s="179"/>
      <c r="O149" s="179"/>
      <c r="P149" s="180">
        <f>SUM(P150:P156)</f>
        <v>0</v>
      </c>
      <c r="Q149" s="179"/>
      <c r="R149" s="180">
        <f>SUM(R150:R156)</f>
        <v>0</v>
      </c>
      <c r="S149" s="179"/>
      <c r="T149" s="181">
        <f>SUM(T150:T156)</f>
        <v>0</v>
      </c>
      <c r="AR149" s="182" t="s">
        <v>79</v>
      </c>
      <c r="AT149" s="183" t="s">
        <v>70</v>
      </c>
      <c r="AU149" s="183" t="s">
        <v>79</v>
      </c>
      <c r="AY149" s="182" t="s">
        <v>132</v>
      </c>
      <c r="BK149" s="184">
        <f>SUM(BK150:BK156)</f>
        <v>0</v>
      </c>
    </row>
    <row r="150" spans="1:65" s="2" customFormat="1" ht="24.2" customHeight="1">
      <c r="A150" s="34"/>
      <c r="B150" s="35"/>
      <c r="C150" s="187" t="s">
        <v>139</v>
      </c>
      <c r="D150" s="187" t="s">
        <v>135</v>
      </c>
      <c r="E150" s="188" t="s">
        <v>461</v>
      </c>
      <c r="F150" s="189" t="s">
        <v>462</v>
      </c>
      <c r="G150" s="190" t="s">
        <v>161</v>
      </c>
      <c r="H150" s="191">
        <v>0.67800000000000005</v>
      </c>
      <c r="I150" s="192"/>
      <c r="J150" s="193">
        <f>ROUND(I150*H150,2)</f>
        <v>0</v>
      </c>
      <c r="K150" s="194"/>
      <c r="L150" s="39"/>
      <c r="M150" s="195" t="s">
        <v>0</v>
      </c>
      <c r="N150" s="196" t="s">
        <v>36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139</v>
      </c>
      <c r="AT150" s="199" t="s">
        <v>135</v>
      </c>
      <c r="AU150" s="199" t="s">
        <v>81</v>
      </c>
      <c r="AY150" s="17" t="s">
        <v>132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79</v>
      </c>
      <c r="BK150" s="200">
        <f>ROUND(I150*H150,2)</f>
        <v>0</v>
      </c>
      <c r="BL150" s="17" t="s">
        <v>139</v>
      </c>
      <c r="BM150" s="199" t="s">
        <v>690</v>
      </c>
    </row>
    <row r="151" spans="1:65" s="2" customFormat="1" ht="33" customHeight="1">
      <c r="A151" s="34"/>
      <c r="B151" s="35"/>
      <c r="C151" s="187" t="s">
        <v>167</v>
      </c>
      <c r="D151" s="187" t="s">
        <v>135</v>
      </c>
      <c r="E151" s="188" t="s">
        <v>163</v>
      </c>
      <c r="F151" s="189" t="s">
        <v>164</v>
      </c>
      <c r="G151" s="190" t="s">
        <v>161</v>
      </c>
      <c r="H151" s="191">
        <v>1.3560000000000001</v>
      </c>
      <c r="I151" s="192"/>
      <c r="J151" s="193">
        <f>ROUND(I151*H151,2)</f>
        <v>0</v>
      </c>
      <c r="K151" s="194"/>
      <c r="L151" s="39"/>
      <c r="M151" s="195" t="s">
        <v>0</v>
      </c>
      <c r="N151" s="196" t="s">
        <v>36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139</v>
      </c>
      <c r="AT151" s="199" t="s">
        <v>135</v>
      </c>
      <c r="AU151" s="199" t="s">
        <v>81</v>
      </c>
      <c r="AY151" s="17" t="s">
        <v>132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79</v>
      </c>
      <c r="BK151" s="200">
        <f>ROUND(I151*H151,2)</f>
        <v>0</v>
      </c>
      <c r="BL151" s="17" t="s">
        <v>139</v>
      </c>
      <c r="BM151" s="199" t="s">
        <v>691</v>
      </c>
    </row>
    <row r="152" spans="1:65" s="14" customFormat="1" ht="11.25">
      <c r="B152" s="212"/>
      <c r="C152" s="213"/>
      <c r="D152" s="203" t="s">
        <v>147</v>
      </c>
      <c r="E152" s="213"/>
      <c r="F152" s="215" t="s">
        <v>692</v>
      </c>
      <c r="G152" s="213"/>
      <c r="H152" s="216">
        <v>1.3560000000000001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147</v>
      </c>
      <c r="AU152" s="222" t="s">
        <v>81</v>
      </c>
      <c r="AV152" s="14" t="s">
        <v>81</v>
      </c>
      <c r="AW152" s="14" t="s">
        <v>3</v>
      </c>
      <c r="AX152" s="14" t="s">
        <v>79</v>
      </c>
      <c r="AY152" s="222" t="s">
        <v>132</v>
      </c>
    </row>
    <row r="153" spans="1:65" s="2" customFormat="1" ht="24.2" customHeight="1">
      <c r="A153" s="34"/>
      <c r="B153" s="35"/>
      <c r="C153" s="187" t="s">
        <v>133</v>
      </c>
      <c r="D153" s="187" t="s">
        <v>135</v>
      </c>
      <c r="E153" s="188" t="s">
        <v>168</v>
      </c>
      <c r="F153" s="189" t="s">
        <v>169</v>
      </c>
      <c r="G153" s="190" t="s">
        <v>161</v>
      </c>
      <c r="H153" s="191">
        <v>0.67800000000000005</v>
      </c>
      <c r="I153" s="192"/>
      <c r="J153" s="193">
        <f>ROUND(I153*H153,2)</f>
        <v>0</v>
      </c>
      <c r="K153" s="194"/>
      <c r="L153" s="39"/>
      <c r="M153" s="195" t="s">
        <v>0</v>
      </c>
      <c r="N153" s="196" t="s">
        <v>36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139</v>
      </c>
      <c r="AT153" s="199" t="s">
        <v>135</v>
      </c>
      <c r="AU153" s="199" t="s">
        <v>81</v>
      </c>
      <c r="AY153" s="17" t="s">
        <v>132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79</v>
      </c>
      <c r="BK153" s="200">
        <f>ROUND(I153*H153,2)</f>
        <v>0</v>
      </c>
      <c r="BL153" s="17" t="s">
        <v>139</v>
      </c>
      <c r="BM153" s="199" t="s">
        <v>693</v>
      </c>
    </row>
    <row r="154" spans="1:65" s="2" customFormat="1" ht="24.2" customHeight="1">
      <c r="A154" s="34"/>
      <c r="B154" s="35"/>
      <c r="C154" s="187" t="s">
        <v>175</v>
      </c>
      <c r="D154" s="187" t="s">
        <v>135</v>
      </c>
      <c r="E154" s="188" t="s">
        <v>171</v>
      </c>
      <c r="F154" s="189" t="s">
        <v>172</v>
      </c>
      <c r="G154" s="190" t="s">
        <v>161</v>
      </c>
      <c r="H154" s="191">
        <v>12.882</v>
      </c>
      <c r="I154" s="192"/>
      <c r="J154" s="193">
        <f>ROUND(I154*H154,2)</f>
        <v>0</v>
      </c>
      <c r="K154" s="194"/>
      <c r="L154" s="39"/>
      <c r="M154" s="195" t="s">
        <v>0</v>
      </c>
      <c r="N154" s="196" t="s">
        <v>36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139</v>
      </c>
      <c r="AT154" s="199" t="s">
        <v>135</v>
      </c>
      <c r="AU154" s="199" t="s">
        <v>81</v>
      </c>
      <c r="AY154" s="17" t="s">
        <v>132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79</v>
      </c>
      <c r="BK154" s="200">
        <f>ROUND(I154*H154,2)</f>
        <v>0</v>
      </c>
      <c r="BL154" s="17" t="s">
        <v>139</v>
      </c>
      <c r="BM154" s="199" t="s">
        <v>694</v>
      </c>
    </row>
    <row r="155" spans="1:65" s="14" customFormat="1" ht="11.25">
      <c r="B155" s="212"/>
      <c r="C155" s="213"/>
      <c r="D155" s="203" t="s">
        <v>147</v>
      </c>
      <c r="E155" s="213"/>
      <c r="F155" s="215" t="s">
        <v>695</v>
      </c>
      <c r="G155" s="213"/>
      <c r="H155" s="216">
        <v>12.882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147</v>
      </c>
      <c r="AU155" s="222" t="s">
        <v>81</v>
      </c>
      <c r="AV155" s="14" t="s">
        <v>81</v>
      </c>
      <c r="AW155" s="14" t="s">
        <v>3</v>
      </c>
      <c r="AX155" s="14" t="s">
        <v>79</v>
      </c>
      <c r="AY155" s="222" t="s">
        <v>132</v>
      </c>
    </row>
    <row r="156" spans="1:65" s="2" customFormat="1" ht="33" customHeight="1">
      <c r="A156" s="34"/>
      <c r="B156" s="35"/>
      <c r="C156" s="187" t="s">
        <v>181</v>
      </c>
      <c r="D156" s="187" t="s">
        <v>135</v>
      </c>
      <c r="E156" s="188" t="s">
        <v>176</v>
      </c>
      <c r="F156" s="189" t="s">
        <v>177</v>
      </c>
      <c r="G156" s="190" t="s">
        <v>161</v>
      </c>
      <c r="H156" s="191">
        <v>0.67800000000000005</v>
      </c>
      <c r="I156" s="192"/>
      <c r="J156" s="193">
        <f>ROUND(I156*H156,2)</f>
        <v>0</v>
      </c>
      <c r="K156" s="194"/>
      <c r="L156" s="39"/>
      <c r="M156" s="195" t="s">
        <v>0</v>
      </c>
      <c r="N156" s="196" t="s">
        <v>36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139</v>
      </c>
      <c r="AT156" s="199" t="s">
        <v>135</v>
      </c>
      <c r="AU156" s="199" t="s">
        <v>81</v>
      </c>
      <c r="AY156" s="17" t="s">
        <v>132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79</v>
      </c>
      <c r="BK156" s="200">
        <f>ROUND(I156*H156,2)</f>
        <v>0</v>
      </c>
      <c r="BL156" s="17" t="s">
        <v>139</v>
      </c>
      <c r="BM156" s="199" t="s">
        <v>696</v>
      </c>
    </row>
    <row r="157" spans="1:65" s="12" customFormat="1" ht="22.9" customHeight="1">
      <c r="B157" s="171"/>
      <c r="C157" s="172"/>
      <c r="D157" s="173" t="s">
        <v>70</v>
      </c>
      <c r="E157" s="185" t="s">
        <v>179</v>
      </c>
      <c r="F157" s="185" t="s">
        <v>180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SUM(P158:P159)</f>
        <v>0</v>
      </c>
      <c r="Q157" s="179"/>
      <c r="R157" s="180">
        <f>SUM(R158:R159)</f>
        <v>0</v>
      </c>
      <c r="S157" s="179"/>
      <c r="T157" s="181">
        <f>SUM(T158:T159)</f>
        <v>0</v>
      </c>
      <c r="AR157" s="182" t="s">
        <v>79</v>
      </c>
      <c r="AT157" s="183" t="s">
        <v>70</v>
      </c>
      <c r="AU157" s="183" t="s">
        <v>79</v>
      </c>
      <c r="AY157" s="182" t="s">
        <v>132</v>
      </c>
      <c r="BK157" s="184">
        <f>SUM(BK158:BK159)</f>
        <v>0</v>
      </c>
    </row>
    <row r="158" spans="1:65" s="2" customFormat="1" ht="21.75" customHeight="1">
      <c r="A158" s="34"/>
      <c r="B158" s="35"/>
      <c r="C158" s="187" t="s">
        <v>141</v>
      </c>
      <c r="D158" s="187" t="s">
        <v>135</v>
      </c>
      <c r="E158" s="188" t="s">
        <v>470</v>
      </c>
      <c r="F158" s="189" t="s">
        <v>471</v>
      </c>
      <c r="G158" s="190" t="s">
        <v>161</v>
      </c>
      <c r="H158" s="191">
        <v>0.19700000000000001</v>
      </c>
      <c r="I158" s="192"/>
      <c r="J158" s="193">
        <f>ROUND(I158*H158,2)</f>
        <v>0</v>
      </c>
      <c r="K158" s="194"/>
      <c r="L158" s="39"/>
      <c r="M158" s="195" t="s">
        <v>0</v>
      </c>
      <c r="N158" s="196" t="s">
        <v>36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139</v>
      </c>
      <c r="AT158" s="199" t="s">
        <v>135</v>
      </c>
      <c r="AU158" s="199" t="s">
        <v>81</v>
      </c>
      <c r="AY158" s="17" t="s">
        <v>132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79</v>
      </c>
      <c r="BK158" s="200">
        <f>ROUND(I158*H158,2)</f>
        <v>0</v>
      </c>
      <c r="BL158" s="17" t="s">
        <v>139</v>
      </c>
      <c r="BM158" s="199" t="s">
        <v>697</v>
      </c>
    </row>
    <row r="159" spans="1:65" s="2" customFormat="1" ht="24.2" customHeight="1">
      <c r="A159" s="34"/>
      <c r="B159" s="35"/>
      <c r="C159" s="187" t="s">
        <v>192</v>
      </c>
      <c r="D159" s="187" t="s">
        <v>135</v>
      </c>
      <c r="E159" s="188" t="s">
        <v>185</v>
      </c>
      <c r="F159" s="189" t="s">
        <v>186</v>
      </c>
      <c r="G159" s="190" t="s">
        <v>161</v>
      </c>
      <c r="H159" s="191">
        <v>0.19700000000000001</v>
      </c>
      <c r="I159" s="192"/>
      <c r="J159" s="193">
        <f>ROUND(I159*H159,2)</f>
        <v>0</v>
      </c>
      <c r="K159" s="194"/>
      <c r="L159" s="39"/>
      <c r="M159" s="195" t="s">
        <v>0</v>
      </c>
      <c r="N159" s="196" t="s">
        <v>36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139</v>
      </c>
      <c r="AT159" s="199" t="s">
        <v>135</v>
      </c>
      <c r="AU159" s="199" t="s">
        <v>81</v>
      </c>
      <c r="AY159" s="17" t="s">
        <v>132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79</v>
      </c>
      <c r="BK159" s="200">
        <f>ROUND(I159*H159,2)</f>
        <v>0</v>
      </c>
      <c r="BL159" s="17" t="s">
        <v>139</v>
      </c>
      <c r="BM159" s="199" t="s">
        <v>698</v>
      </c>
    </row>
    <row r="160" spans="1:65" s="12" customFormat="1" ht="25.9" customHeight="1">
      <c r="B160" s="171"/>
      <c r="C160" s="172"/>
      <c r="D160" s="173" t="s">
        <v>70</v>
      </c>
      <c r="E160" s="174" t="s">
        <v>188</v>
      </c>
      <c r="F160" s="174" t="s">
        <v>189</v>
      </c>
      <c r="G160" s="172"/>
      <c r="H160" s="172"/>
      <c r="I160" s="175"/>
      <c r="J160" s="176">
        <f>BK160</f>
        <v>0</v>
      </c>
      <c r="K160" s="172"/>
      <c r="L160" s="177"/>
      <c r="M160" s="178"/>
      <c r="N160" s="179"/>
      <c r="O160" s="179"/>
      <c r="P160" s="180">
        <f>P161+P187+P195+P213+P243+P266+P275+P311</f>
        <v>0</v>
      </c>
      <c r="Q160" s="179"/>
      <c r="R160" s="180">
        <f>R161+R187+R195+R213+R243+R266+R275+R311</f>
        <v>1.4962190199999998</v>
      </c>
      <c r="S160" s="179"/>
      <c r="T160" s="181">
        <f>T161+T187+T195+T213+T243+T266+T275+T311</f>
        <v>0.67848337000000003</v>
      </c>
      <c r="AR160" s="182" t="s">
        <v>81</v>
      </c>
      <c r="AT160" s="183" t="s">
        <v>70</v>
      </c>
      <c r="AU160" s="183" t="s">
        <v>71</v>
      </c>
      <c r="AY160" s="182" t="s">
        <v>132</v>
      </c>
      <c r="BK160" s="184">
        <f>BK161+BK187+BK195+BK213+BK243+BK266+BK275+BK311</f>
        <v>0</v>
      </c>
    </row>
    <row r="161" spans="1:65" s="12" customFormat="1" ht="22.9" customHeight="1">
      <c r="B161" s="171"/>
      <c r="C161" s="172"/>
      <c r="D161" s="173" t="s">
        <v>70</v>
      </c>
      <c r="E161" s="185" t="s">
        <v>190</v>
      </c>
      <c r="F161" s="185" t="s">
        <v>191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SUM(P162:P186)</f>
        <v>0</v>
      </c>
      <c r="Q161" s="179"/>
      <c r="R161" s="180">
        <f>SUM(R162:R186)</f>
        <v>9.11E-3</v>
      </c>
      <c r="S161" s="179"/>
      <c r="T161" s="181">
        <f>SUM(T162:T186)</f>
        <v>7.0280000000000009E-2</v>
      </c>
      <c r="AR161" s="182" t="s">
        <v>81</v>
      </c>
      <c r="AT161" s="183" t="s">
        <v>70</v>
      </c>
      <c r="AU161" s="183" t="s">
        <v>79</v>
      </c>
      <c r="AY161" s="182" t="s">
        <v>132</v>
      </c>
      <c r="BK161" s="184">
        <f>SUM(BK162:BK186)</f>
        <v>0</v>
      </c>
    </row>
    <row r="162" spans="1:65" s="2" customFormat="1" ht="16.5" customHeight="1">
      <c r="A162" s="34"/>
      <c r="B162" s="35"/>
      <c r="C162" s="187" t="s">
        <v>198</v>
      </c>
      <c r="D162" s="187" t="s">
        <v>135</v>
      </c>
      <c r="E162" s="188" t="s">
        <v>571</v>
      </c>
      <c r="F162" s="189" t="s">
        <v>572</v>
      </c>
      <c r="G162" s="190" t="s">
        <v>195</v>
      </c>
      <c r="H162" s="191">
        <v>1</v>
      </c>
      <c r="I162" s="192"/>
      <c r="J162" s="193">
        <f>ROUND(I162*H162,2)</f>
        <v>0</v>
      </c>
      <c r="K162" s="194"/>
      <c r="L162" s="39"/>
      <c r="M162" s="195" t="s">
        <v>0</v>
      </c>
      <c r="N162" s="196" t="s">
        <v>36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6.7000000000000004E-2</v>
      </c>
      <c r="T162" s="198">
        <f>S162*H162</f>
        <v>6.7000000000000004E-2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196</v>
      </c>
      <c r="AT162" s="199" t="s">
        <v>135</v>
      </c>
      <c r="AU162" s="199" t="s">
        <v>81</v>
      </c>
      <c r="AY162" s="17" t="s">
        <v>132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79</v>
      </c>
      <c r="BK162" s="200">
        <f>ROUND(I162*H162,2)</f>
        <v>0</v>
      </c>
      <c r="BL162" s="17" t="s">
        <v>196</v>
      </c>
      <c r="BM162" s="199" t="s">
        <v>699</v>
      </c>
    </row>
    <row r="163" spans="1:65" s="2" customFormat="1" ht="16.5" customHeight="1">
      <c r="A163" s="34"/>
      <c r="B163" s="35"/>
      <c r="C163" s="187" t="s">
        <v>7</v>
      </c>
      <c r="D163" s="187" t="s">
        <v>135</v>
      </c>
      <c r="E163" s="188" t="s">
        <v>193</v>
      </c>
      <c r="F163" s="189" t="s">
        <v>700</v>
      </c>
      <c r="G163" s="190" t="s">
        <v>195</v>
      </c>
      <c r="H163" s="191">
        <v>1</v>
      </c>
      <c r="I163" s="192"/>
      <c r="J163" s="193">
        <f>ROUND(I163*H163,2)</f>
        <v>0</v>
      </c>
      <c r="K163" s="194"/>
      <c r="L163" s="39"/>
      <c r="M163" s="195" t="s">
        <v>0</v>
      </c>
      <c r="N163" s="196" t="s">
        <v>36</v>
      </c>
      <c r="O163" s="71"/>
      <c r="P163" s="197">
        <f>O163*H163</f>
        <v>0</v>
      </c>
      <c r="Q163" s="197">
        <v>2.1199999999999999E-3</v>
      </c>
      <c r="R163" s="197">
        <f>Q163*H163</f>
        <v>2.1199999999999999E-3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196</v>
      </c>
      <c r="AT163" s="199" t="s">
        <v>135</v>
      </c>
      <c r="AU163" s="199" t="s">
        <v>81</v>
      </c>
      <c r="AY163" s="17" t="s">
        <v>132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79</v>
      </c>
      <c r="BK163" s="200">
        <f>ROUND(I163*H163,2)</f>
        <v>0</v>
      </c>
      <c r="BL163" s="17" t="s">
        <v>196</v>
      </c>
      <c r="BM163" s="199" t="s">
        <v>701</v>
      </c>
    </row>
    <row r="164" spans="1:65" s="2" customFormat="1" ht="21.75" customHeight="1">
      <c r="A164" s="34"/>
      <c r="B164" s="35"/>
      <c r="C164" s="187" t="s">
        <v>207</v>
      </c>
      <c r="D164" s="187" t="s">
        <v>135</v>
      </c>
      <c r="E164" s="188" t="s">
        <v>204</v>
      </c>
      <c r="F164" s="189" t="s">
        <v>205</v>
      </c>
      <c r="G164" s="190" t="s">
        <v>195</v>
      </c>
      <c r="H164" s="191">
        <v>1</v>
      </c>
      <c r="I164" s="192"/>
      <c r="J164" s="193">
        <f>ROUND(I164*H164,2)</f>
        <v>0</v>
      </c>
      <c r="K164" s="194"/>
      <c r="L164" s="39"/>
      <c r="M164" s="195" t="s">
        <v>0</v>
      </c>
      <c r="N164" s="196" t="s">
        <v>36</v>
      </c>
      <c r="O164" s="71"/>
      <c r="P164" s="197">
        <f>O164*H164</f>
        <v>0</v>
      </c>
      <c r="Q164" s="197">
        <v>9.0000000000000006E-5</v>
      </c>
      <c r="R164" s="197">
        <f>Q164*H164</f>
        <v>9.0000000000000006E-5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196</v>
      </c>
      <c r="AT164" s="199" t="s">
        <v>135</v>
      </c>
      <c r="AU164" s="199" t="s">
        <v>81</v>
      </c>
      <c r="AY164" s="17" t="s">
        <v>132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79</v>
      </c>
      <c r="BK164" s="200">
        <f>ROUND(I164*H164,2)</f>
        <v>0</v>
      </c>
      <c r="BL164" s="17" t="s">
        <v>196</v>
      </c>
      <c r="BM164" s="199" t="s">
        <v>702</v>
      </c>
    </row>
    <row r="165" spans="1:65" s="2" customFormat="1" ht="16.5" customHeight="1">
      <c r="A165" s="34"/>
      <c r="B165" s="35"/>
      <c r="C165" s="234" t="s">
        <v>211</v>
      </c>
      <c r="D165" s="234" t="s">
        <v>199</v>
      </c>
      <c r="E165" s="235" t="s">
        <v>208</v>
      </c>
      <c r="F165" s="236" t="s">
        <v>209</v>
      </c>
      <c r="G165" s="237" t="s">
        <v>138</v>
      </c>
      <c r="H165" s="238">
        <v>1</v>
      </c>
      <c r="I165" s="239"/>
      <c r="J165" s="240">
        <f>ROUND(I165*H165,2)</f>
        <v>0</v>
      </c>
      <c r="K165" s="241"/>
      <c r="L165" s="242"/>
      <c r="M165" s="243" t="s">
        <v>0</v>
      </c>
      <c r="N165" s="244" t="s">
        <v>36</v>
      </c>
      <c r="O165" s="71"/>
      <c r="P165" s="197">
        <f>O165*H165</f>
        <v>0</v>
      </c>
      <c r="Q165" s="197">
        <v>1.4999999999999999E-4</v>
      </c>
      <c r="R165" s="197">
        <f>Q165*H165</f>
        <v>1.4999999999999999E-4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202</v>
      </c>
      <c r="AT165" s="199" t="s">
        <v>199</v>
      </c>
      <c r="AU165" s="199" t="s">
        <v>81</v>
      </c>
      <c r="AY165" s="17" t="s">
        <v>132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79</v>
      </c>
      <c r="BK165" s="200">
        <f>ROUND(I165*H165,2)</f>
        <v>0</v>
      </c>
      <c r="BL165" s="17" t="s">
        <v>196</v>
      </c>
      <c r="BM165" s="199" t="s">
        <v>703</v>
      </c>
    </row>
    <row r="166" spans="1:65" s="2" customFormat="1" ht="16.5" customHeight="1">
      <c r="A166" s="34"/>
      <c r="B166" s="35"/>
      <c r="C166" s="187" t="s">
        <v>216</v>
      </c>
      <c r="D166" s="187" t="s">
        <v>135</v>
      </c>
      <c r="E166" s="188" t="s">
        <v>212</v>
      </c>
      <c r="F166" s="189" t="s">
        <v>213</v>
      </c>
      <c r="G166" s="190" t="s">
        <v>195</v>
      </c>
      <c r="H166" s="191">
        <v>1</v>
      </c>
      <c r="I166" s="192"/>
      <c r="J166" s="193">
        <f>ROUND(I166*H166,2)</f>
        <v>0</v>
      </c>
      <c r="K166" s="194"/>
      <c r="L166" s="39"/>
      <c r="M166" s="195" t="s">
        <v>0</v>
      </c>
      <c r="N166" s="196" t="s">
        <v>36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1.56E-3</v>
      </c>
      <c r="T166" s="198">
        <f>S166*H166</f>
        <v>1.56E-3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196</v>
      </c>
      <c r="AT166" s="199" t="s">
        <v>135</v>
      </c>
      <c r="AU166" s="199" t="s">
        <v>81</v>
      </c>
      <c r="AY166" s="17" t="s">
        <v>132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79</v>
      </c>
      <c r="BK166" s="200">
        <f>ROUND(I166*H166,2)</f>
        <v>0</v>
      </c>
      <c r="BL166" s="17" t="s">
        <v>196</v>
      </c>
      <c r="BM166" s="199" t="s">
        <v>704</v>
      </c>
    </row>
    <row r="167" spans="1:65" s="13" customFormat="1" ht="11.25">
      <c r="B167" s="201"/>
      <c r="C167" s="202"/>
      <c r="D167" s="203" t="s">
        <v>147</v>
      </c>
      <c r="E167" s="204" t="s">
        <v>0</v>
      </c>
      <c r="F167" s="205" t="s">
        <v>215</v>
      </c>
      <c r="G167" s="202"/>
      <c r="H167" s="204" t="s">
        <v>0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147</v>
      </c>
      <c r="AU167" s="211" t="s">
        <v>81</v>
      </c>
      <c r="AV167" s="13" t="s">
        <v>79</v>
      </c>
      <c r="AW167" s="13" t="s">
        <v>29</v>
      </c>
      <c r="AX167" s="13" t="s">
        <v>71</v>
      </c>
      <c r="AY167" s="211" t="s">
        <v>132</v>
      </c>
    </row>
    <row r="168" spans="1:65" s="14" customFormat="1" ht="11.25">
      <c r="B168" s="212"/>
      <c r="C168" s="213"/>
      <c r="D168" s="203" t="s">
        <v>147</v>
      </c>
      <c r="E168" s="214" t="s">
        <v>0</v>
      </c>
      <c r="F168" s="215" t="s">
        <v>79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147</v>
      </c>
      <c r="AU168" s="222" t="s">
        <v>81</v>
      </c>
      <c r="AV168" s="14" t="s">
        <v>81</v>
      </c>
      <c r="AW168" s="14" t="s">
        <v>29</v>
      </c>
      <c r="AX168" s="14" t="s">
        <v>79</v>
      </c>
      <c r="AY168" s="222" t="s">
        <v>132</v>
      </c>
    </row>
    <row r="169" spans="1:65" s="2" customFormat="1" ht="16.5" customHeight="1">
      <c r="A169" s="34"/>
      <c r="B169" s="35"/>
      <c r="C169" s="187" t="s">
        <v>196</v>
      </c>
      <c r="D169" s="187" t="s">
        <v>135</v>
      </c>
      <c r="E169" s="188" t="s">
        <v>217</v>
      </c>
      <c r="F169" s="189" t="s">
        <v>218</v>
      </c>
      <c r="G169" s="190" t="s">
        <v>195</v>
      </c>
      <c r="H169" s="191">
        <v>2</v>
      </c>
      <c r="I169" s="192"/>
      <c r="J169" s="193">
        <f>ROUND(I169*H169,2)</f>
        <v>0</v>
      </c>
      <c r="K169" s="194"/>
      <c r="L169" s="39"/>
      <c r="M169" s="195" t="s">
        <v>0</v>
      </c>
      <c r="N169" s="196" t="s">
        <v>36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8.5999999999999998E-4</v>
      </c>
      <c r="T169" s="198">
        <f>S169*H169</f>
        <v>1.72E-3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196</v>
      </c>
      <c r="AT169" s="199" t="s">
        <v>135</v>
      </c>
      <c r="AU169" s="199" t="s">
        <v>81</v>
      </c>
      <c r="AY169" s="17" t="s">
        <v>132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79</v>
      </c>
      <c r="BK169" s="200">
        <f>ROUND(I169*H169,2)</f>
        <v>0</v>
      </c>
      <c r="BL169" s="17" t="s">
        <v>196</v>
      </c>
      <c r="BM169" s="199" t="s">
        <v>705</v>
      </c>
    </row>
    <row r="170" spans="1:65" s="13" customFormat="1" ht="11.25">
      <c r="B170" s="201"/>
      <c r="C170" s="202"/>
      <c r="D170" s="203" t="s">
        <v>147</v>
      </c>
      <c r="E170" s="204" t="s">
        <v>0</v>
      </c>
      <c r="F170" s="205" t="s">
        <v>220</v>
      </c>
      <c r="G170" s="202"/>
      <c r="H170" s="204" t="s">
        <v>0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147</v>
      </c>
      <c r="AU170" s="211" t="s">
        <v>81</v>
      </c>
      <c r="AV170" s="13" t="s">
        <v>79</v>
      </c>
      <c r="AW170" s="13" t="s">
        <v>29</v>
      </c>
      <c r="AX170" s="13" t="s">
        <v>71</v>
      </c>
      <c r="AY170" s="211" t="s">
        <v>132</v>
      </c>
    </row>
    <row r="171" spans="1:65" s="14" customFormat="1" ht="11.25">
      <c r="B171" s="212"/>
      <c r="C171" s="213"/>
      <c r="D171" s="203" t="s">
        <v>147</v>
      </c>
      <c r="E171" s="214" t="s">
        <v>0</v>
      </c>
      <c r="F171" s="215" t="s">
        <v>79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147</v>
      </c>
      <c r="AU171" s="222" t="s">
        <v>81</v>
      </c>
      <c r="AV171" s="14" t="s">
        <v>81</v>
      </c>
      <c r="AW171" s="14" t="s">
        <v>29</v>
      </c>
      <c r="AX171" s="14" t="s">
        <v>71</v>
      </c>
      <c r="AY171" s="222" t="s">
        <v>132</v>
      </c>
    </row>
    <row r="172" spans="1:65" s="13" customFormat="1" ht="11.25">
      <c r="B172" s="201"/>
      <c r="C172" s="202"/>
      <c r="D172" s="203" t="s">
        <v>147</v>
      </c>
      <c r="E172" s="204" t="s">
        <v>0</v>
      </c>
      <c r="F172" s="205" t="s">
        <v>221</v>
      </c>
      <c r="G172" s="202"/>
      <c r="H172" s="204" t="s">
        <v>0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147</v>
      </c>
      <c r="AU172" s="211" t="s">
        <v>81</v>
      </c>
      <c r="AV172" s="13" t="s">
        <v>79</v>
      </c>
      <c r="AW172" s="13" t="s">
        <v>29</v>
      </c>
      <c r="AX172" s="13" t="s">
        <v>71</v>
      </c>
      <c r="AY172" s="211" t="s">
        <v>132</v>
      </c>
    </row>
    <row r="173" spans="1:65" s="14" customFormat="1" ht="11.25">
      <c r="B173" s="212"/>
      <c r="C173" s="213"/>
      <c r="D173" s="203" t="s">
        <v>147</v>
      </c>
      <c r="E173" s="214" t="s">
        <v>0</v>
      </c>
      <c r="F173" s="215" t="s">
        <v>79</v>
      </c>
      <c r="G173" s="213"/>
      <c r="H173" s="216">
        <v>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147</v>
      </c>
      <c r="AU173" s="222" t="s">
        <v>81</v>
      </c>
      <c r="AV173" s="14" t="s">
        <v>81</v>
      </c>
      <c r="AW173" s="14" t="s">
        <v>29</v>
      </c>
      <c r="AX173" s="14" t="s">
        <v>71</v>
      </c>
      <c r="AY173" s="222" t="s">
        <v>132</v>
      </c>
    </row>
    <row r="174" spans="1:65" s="15" customFormat="1" ht="11.25">
      <c r="B174" s="223"/>
      <c r="C174" s="224"/>
      <c r="D174" s="203" t="s">
        <v>147</v>
      </c>
      <c r="E174" s="225" t="s">
        <v>0</v>
      </c>
      <c r="F174" s="226" t="s">
        <v>155</v>
      </c>
      <c r="G174" s="224"/>
      <c r="H174" s="227">
        <v>2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147</v>
      </c>
      <c r="AU174" s="233" t="s">
        <v>81</v>
      </c>
      <c r="AV174" s="15" t="s">
        <v>139</v>
      </c>
      <c r="AW174" s="15" t="s">
        <v>29</v>
      </c>
      <c r="AX174" s="15" t="s">
        <v>79</v>
      </c>
      <c r="AY174" s="233" t="s">
        <v>132</v>
      </c>
    </row>
    <row r="175" spans="1:65" s="2" customFormat="1" ht="16.5" customHeight="1">
      <c r="A175" s="34"/>
      <c r="B175" s="35"/>
      <c r="C175" s="187" t="s">
        <v>225</v>
      </c>
      <c r="D175" s="187" t="s">
        <v>135</v>
      </c>
      <c r="E175" s="188" t="s">
        <v>222</v>
      </c>
      <c r="F175" s="189" t="s">
        <v>223</v>
      </c>
      <c r="G175" s="190" t="s">
        <v>138</v>
      </c>
      <c r="H175" s="191">
        <v>1</v>
      </c>
      <c r="I175" s="192"/>
      <c r="J175" s="193">
        <f t="shared" ref="J175:J186" si="0">ROUND(I175*H175,2)</f>
        <v>0</v>
      </c>
      <c r="K175" s="194"/>
      <c r="L175" s="39"/>
      <c r="M175" s="195" t="s">
        <v>0</v>
      </c>
      <c r="N175" s="196" t="s">
        <v>36</v>
      </c>
      <c r="O175" s="71"/>
      <c r="P175" s="197">
        <f t="shared" ref="P175:P186" si="1">O175*H175</f>
        <v>0</v>
      </c>
      <c r="Q175" s="197">
        <v>0</v>
      </c>
      <c r="R175" s="197">
        <f t="shared" ref="R175:R186" si="2">Q175*H175</f>
        <v>0</v>
      </c>
      <c r="S175" s="197">
        <v>0</v>
      </c>
      <c r="T175" s="198">
        <f t="shared" ref="T175:T186" si="3"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196</v>
      </c>
      <c r="AT175" s="199" t="s">
        <v>135</v>
      </c>
      <c r="AU175" s="199" t="s">
        <v>81</v>
      </c>
      <c r="AY175" s="17" t="s">
        <v>132</v>
      </c>
      <c r="BE175" s="200">
        <f t="shared" ref="BE175:BE186" si="4">IF(N175="základní",J175,0)</f>
        <v>0</v>
      </c>
      <c r="BF175" s="200">
        <f t="shared" ref="BF175:BF186" si="5">IF(N175="snížená",J175,0)</f>
        <v>0</v>
      </c>
      <c r="BG175" s="200">
        <f t="shared" ref="BG175:BG186" si="6">IF(N175="zákl. přenesená",J175,0)</f>
        <v>0</v>
      </c>
      <c r="BH175" s="200">
        <f t="shared" ref="BH175:BH186" si="7">IF(N175="sníž. přenesená",J175,0)</f>
        <v>0</v>
      </c>
      <c r="BI175" s="200">
        <f t="shared" ref="BI175:BI186" si="8">IF(N175="nulová",J175,0)</f>
        <v>0</v>
      </c>
      <c r="BJ175" s="17" t="s">
        <v>79</v>
      </c>
      <c r="BK175" s="200">
        <f t="shared" ref="BK175:BK186" si="9">ROUND(I175*H175,2)</f>
        <v>0</v>
      </c>
      <c r="BL175" s="17" t="s">
        <v>196</v>
      </c>
      <c r="BM175" s="199" t="s">
        <v>706</v>
      </c>
    </row>
    <row r="176" spans="1:65" s="2" customFormat="1" ht="24.2" customHeight="1">
      <c r="A176" s="34"/>
      <c r="B176" s="35"/>
      <c r="C176" s="234" t="s">
        <v>229</v>
      </c>
      <c r="D176" s="234" t="s">
        <v>199</v>
      </c>
      <c r="E176" s="235" t="s">
        <v>226</v>
      </c>
      <c r="F176" s="236" t="s">
        <v>227</v>
      </c>
      <c r="G176" s="237" t="s">
        <v>138</v>
      </c>
      <c r="H176" s="238">
        <v>1</v>
      </c>
      <c r="I176" s="239"/>
      <c r="J176" s="240">
        <f t="shared" si="0"/>
        <v>0</v>
      </c>
      <c r="K176" s="241"/>
      <c r="L176" s="242"/>
      <c r="M176" s="243" t="s">
        <v>0</v>
      </c>
      <c r="N176" s="244" t="s">
        <v>36</v>
      </c>
      <c r="O176" s="71"/>
      <c r="P176" s="197">
        <f t="shared" si="1"/>
        <v>0</v>
      </c>
      <c r="Q176" s="197">
        <v>1.8E-3</v>
      </c>
      <c r="R176" s="197">
        <f t="shared" si="2"/>
        <v>1.8E-3</v>
      </c>
      <c r="S176" s="197">
        <v>0</v>
      </c>
      <c r="T176" s="198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202</v>
      </c>
      <c r="AT176" s="199" t="s">
        <v>199</v>
      </c>
      <c r="AU176" s="199" t="s">
        <v>81</v>
      </c>
      <c r="AY176" s="17" t="s">
        <v>132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79</v>
      </c>
      <c r="BK176" s="200">
        <f t="shared" si="9"/>
        <v>0</v>
      </c>
      <c r="BL176" s="17" t="s">
        <v>196</v>
      </c>
      <c r="BM176" s="199" t="s">
        <v>707</v>
      </c>
    </row>
    <row r="177" spans="1:65" s="2" customFormat="1" ht="24.2" customHeight="1">
      <c r="A177" s="34"/>
      <c r="B177" s="35"/>
      <c r="C177" s="187" t="s">
        <v>233</v>
      </c>
      <c r="D177" s="187" t="s">
        <v>135</v>
      </c>
      <c r="E177" s="188" t="s">
        <v>230</v>
      </c>
      <c r="F177" s="189" t="s">
        <v>231</v>
      </c>
      <c r="G177" s="190" t="s">
        <v>138</v>
      </c>
      <c r="H177" s="191">
        <v>1</v>
      </c>
      <c r="I177" s="192"/>
      <c r="J177" s="193">
        <f t="shared" si="0"/>
        <v>0</v>
      </c>
      <c r="K177" s="194"/>
      <c r="L177" s="39"/>
      <c r="M177" s="195" t="s">
        <v>0</v>
      </c>
      <c r="N177" s="196" t="s">
        <v>36</v>
      </c>
      <c r="O177" s="71"/>
      <c r="P177" s="197">
        <f t="shared" si="1"/>
        <v>0</v>
      </c>
      <c r="Q177" s="197">
        <v>4.0000000000000003E-5</v>
      </c>
      <c r="R177" s="197">
        <f t="shared" si="2"/>
        <v>4.0000000000000003E-5</v>
      </c>
      <c r="S177" s="197">
        <v>0</v>
      </c>
      <c r="T177" s="198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196</v>
      </c>
      <c r="AT177" s="199" t="s">
        <v>135</v>
      </c>
      <c r="AU177" s="199" t="s">
        <v>81</v>
      </c>
      <c r="AY177" s="17" t="s">
        <v>132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79</v>
      </c>
      <c r="BK177" s="200">
        <f t="shared" si="9"/>
        <v>0</v>
      </c>
      <c r="BL177" s="17" t="s">
        <v>196</v>
      </c>
      <c r="BM177" s="199" t="s">
        <v>708</v>
      </c>
    </row>
    <row r="178" spans="1:65" s="2" customFormat="1" ht="16.5" customHeight="1">
      <c r="A178" s="34"/>
      <c r="B178" s="35"/>
      <c r="C178" s="234" t="s">
        <v>237</v>
      </c>
      <c r="D178" s="234" t="s">
        <v>199</v>
      </c>
      <c r="E178" s="235" t="s">
        <v>234</v>
      </c>
      <c r="F178" s="236" t="s">
        <v>235</v>
      </c>
      <c r="G178" s="237" t="s">
        <v>138</v>
      </c>
      <c r="H178" s="238">
        <v>1</v>
      </c>
      <c r="I178" s="239"/>
      <c r="J178" s="240">
        <f t="shared" si="0"/>
        <v>0</v>
      </c>
      <c r="K178" s="241"/>
      <c r="L178" s="242"/>
      <c r="M178" s="243" t="s">
        <v>0</v>
      </c>
      <c r="N178" s="244" t="s">
        <v>36</v>
      </c>
      <c r="O178" s="71"/>
      <c r="P178" s="197">
        <f t="shared" si="1"/>
        <v>0</v>
      </c>
      <c r="Q178" s="197">
        <v>1.47E-3</v>
      </c>
      <c r="R178" s="197">
        <f t="shared" si="2"/>
        <v>1.47E-3</v>
      </c>
      <c r="S178" s="197">
        <v>0</v>
      </c>
      <c r="T178" s="198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202</v>
      </c>
      <c r="AT178" s="199" t="s">
        <v>199</v>
      </c>
      <c r="AU178" s="199" t="s">
        <v>81</v>
      </c>
      <c r="AY178" s="17" t="s">
        <v>132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79</v>
      </c>
      <c r="BK178" s="200">
        <f t="shared" si="9"/>
        <v>0</v>
      </c>
      <c r="BL178" s="17" t="s">
        <v>196</v>
      </c>
      <c r="BM178" s="199" t="s">
        <v>709</v>
      </c>
    </row>
    <row r="179" spans="1:65" s="2" customFormat="1" ht="24.2" customHeight="1">
      <c r="A179" s="34"/>
      <c r="B179" s="35"/>
      <c r="C179" s="187" t="s">
        <v>6</v>
      </c>
      <c r="D179" s="187" t="s">
        <v>135</v>
      </c>
      <c r="E179" s="188" t="s">
        <v>238</v>
      </c>
      <c r="F179" s="189" t="s">
        <v>239</v>
      </c>
      <c r="G179" s="190" t="s">
        <v>138</v>
      </c>
      <c r="H179" s="191">
        <v>1</v>
      </c>
      <c r="I179" s="192"/>
      <c r="J179" s="193">
        <f t="shared" si="0"/>
        <v>0</v>
      </c>
      <c r="K179" s="194"/>
      <c r="L179" s="39"/>
      <c r="M179" s="195" t="s">
        <v>0</v>
      </c>
      <c r="N179" s="196" t="s">
        <v>36</v>
      </c>
      <c r="O179" s="71"/>
      <c r="P179" s="197">
        <f t="shared" si="1"/>
        <v>0</v>
      </c>
      <c r="Q179" s="197">
        <v>1.2E-4</v>
      </c>
      <c r="R179" s="197">
        <f t="shared" si="2"/>
        <v>1.2E-4</v>
      </c>
      <c r="S179" s="197">
        <v>0</v>
      </c>
      <c r="T179" s="198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196</v>
      </c>
      <c r="AT179" s="199" t="s">
        <v>135</v>
      </c>
      <c r="AU179" s="199" t="s">
        <v>81</v>
      </c>
      <c r="AY179" s="17" t="s">
        <v>132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79</v>
      </c>
      <c r="BK179" s="200">
        <f t="shared" si="9"/>
        <v>0</v>
      </c>
      <c r="BL179" s="17" t="s">
        <v>196</v>
      </c>
      <c r="BM179" s="199" t="s">
        <v>710</v>
      </c>
    </row>
    <row r="180" spans="1:65" s="2" customFormat="1" ht="16.5" customHeight="1">
      <c r="A180" s="34"/>
      <c r="B180" s="35"/>
      <c r="C180" s="234" t="s">
        <v>244</v>
      </c>
      <c r="D180" s="234" t="s">
        <v>199</v>
      </c>
      <c r="E180" s="235" t="s">
        <v>241</v>
      </c>
      <c r="F180" s="236" t="s">
        <v>242</v>
      </c>
      <c r="G180" s="237" t="s">
        <v>138</v>
      </c>
      <c r="H180" s="238">
        <v>1</v>
      </c>
      <c r="I180" s="239"/>
      <c r="J180" s="240">
        <f t="shared" si="0"/>
        <v>0</v>
      </c>
      <c r="K180" s="241"/>
      <c r="L180" s="242"/>
      <c r="M180" s="243" t="s">
        <v>0</v>
      </c>
      <c r="N180" s="244" t="s">
        <v>36</v>
      </c>
      <c r="O180" s="71"/>
      <c r="P180" s="197">
        <f t="shared" si="1"/>
        <v>0</v>
      </c>
      <c r="Q180" s="197">
        <v>1.8E-3</v>
      </c>
      <c r="R180" s="197">
        <f t="shared" si="2"/>
        <v>1.8E-3</v>
      </c>
      <c r="S180" s="197">
        <v>0</v>
      </c>
      <c r="T180" s="198">
        <f t="shared" si="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202</v>
      </c>
      <c r="AT180" s="199" t="s">
        <v>199</v>
      </c>
      <c r="AU180" s="199" t="s">
        <v>81</v>
      </c>
      <c r="AY180" s="17" t="s">
        <v>132</v>
      </c>
      <c r="BE180" s="200">
        <f t="shared" si="4"/>
        <v>0</v>
      </c>
      <c r="BF180" s="200">
        <f t="shared" si="5"/>
        <v>0</v>
      </c>
      <c r="BG180" s="200">
        <f t="shared" si="6"/>
        <v>0</v>
      </c>
      <c r="BH180" s="200">
        <f t="shared" si="7"/>
        <v>0</v>
      </c>
      <c r="BI180" s="200">
        <f t="shared" si="8"/>
        <v>0</v>
      </c>
      <c r="BJ180" s="17" t="s">
        <v>79</v>
      </c>
      <c r="BK180" s="200">
        <f t="shared" si="9"/>
        <v>0</v>
      </c>
      <c r="BL180" s="17" t="s">
        <v>196</v>
      </c>
      <c r="BM180" s="199" t="s">
        <v>711</v>
      </c>
    </row>
    <row r="181" spans="1:65" s="2" customFormat="1" ht="16.5" customHeight="1">
      <c r="A181" s="34"/>
      <c r="B181" s="35"/>
      <c r="C181" s="234" t="s">
        <v>249</v>
      </c>
      <c r="D181" s="234" t="s">
        <v>199</v>
      </c>
      <c r="E181" s="235" t="s">
        <v>245</v>
      </c>
      <c r="F181" s="236" t="s">
        <v>246</v>
      </c>
      <c r="G181" s="237" t="s">
        <v>247</v>
      </c>
      <c r="H181" s="238">
        <v>1</v>
      </c>
      <c r="I181" s="239"/>
      <c r="J181" s="240">
        <f t="shared" si="0"/>
        <v>0</v>
      </c>
      <c r="K181" s="241"/>
      <c r="L181" s="242"/>
      <c r="M181" s="243" t="s">
        <v>0</v>
      </c>
      <c r="N181" s="244" t="s">
        <v>36</v>
      </c>
      <c r="O181" s="71"/>
      <c r="P181" s="197">
        <f t="shared" si="1"/>
        <v>0</v>
      </c>
      <c r="Q181" s="197">
        <v>9.7999999999999997E-4</v>
      </c>
      <c r="R181" s="197">
        <f t="shared" si="2"/>
        <v>9.7999999999999997E-4</v>
      </c>
      <c r="S181" s="197">
        <v>0</v>
      </c>
      <c r="T181" s="198">
        <f t="shared" si="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202</v>
      </c>
      <c r="AT181" s="199" t="s">
        <v>199</v>
      </c>
      <c r="AU181" s="199" t="s">
        <v>81</v>
      </c>
      <c r="AY181" s="17" t="s">
        <v>132</v>
      </c>
      <c r="BE181" s="200">
        <f t="shared" si="4"/>
        <v>0</v>
      </c>
      <c r="BF181" s="200">
        <f t="shared" si="5"/>
        <v>0</v>
      </c>
      <c r="BG181" s="200">
        <f t="shared" si="6"/>
        <v>0</v>
      </c>
      <c r="BH181" s="200">
        <f t="shared" si="7"/>
        <v>0</v>
      </c>
      <c r="BI181" s="200">
        <f t="shared" si="8"/>
        <v>0</v>
      </c>
      <c r="BJ181" s="17" t="s">
        <v>79</v>
      </c>
      <c r="BK181" s="200">
        <f t="shared" si="9"/>
        <v>0</v>
      </c>
      <c r="BL181" s="17" t="s">
        <v>196</v>
      </c>
      <c r="BM181" s="199" t="s">
        <v>712</v>
      </c>
    </row>
    <row r="182" spans="1:65" s="2" customFormat="1" ht="24.2" customHeight="1">
      <c r="A182" s="34"/>
      <c r="B182" s="35"/>
      <c r="C182" s="187" t="s">
        <v>253</v>
      </c>
      <c r="D182" s="187" t="s">
        <v>135</v>
      </c>
      <c r="E182" s="188" t="s">
        <v>250</v>
      </c>
      <c r="F182" s="189" t="s">
        <v>251</v>
      </c>
      <c r="G182" s="190" t="s">
        <v>138</v>
      </c>
      <c r="H182" s="191">
        <v>1</v>
      </c>
      <c r="I182" s="192"/>
      <c r="J182" s="193">
        <f t="shared" si="0"/>
        <v>0</v>
      </c>
      <c r="K182" s="194"/>
      <c r="L182" s="39"/>
      <c r="M182" s="195" t="s">
        <v>0</v>
      </c>
      <c r="N182" s="196" t="s">
        <v>36</v>
      </c>
      <c r="O182" s="71"/>
      <c r="P182" s="197">
        <f t="shared" si="1"/>
        <v>0</v>
      </c>
      <c r="Q182" s="197">
        <v>2.7999999999999998E-4</v>
      </c>
      <c r="R182" s="197">
        <f t="shared" si="2"/>
        <v>2.7999999999999998E-4</v>
      </c>
      <c r="S182" s="197">
        <v>0</v>
      </c>
      <c r="T182" s="198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196</v>
      </c>
      <c r="AT182" s="199" t="s">
        <v>135</v>
      </c>
      <c r="AU182" s="199" t="s">
        <v>81</v>
      </c>
      <c r="AY182" s="17" t="s">
        <v>132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7" t="s">
        <v>79</v>
      </c>
      <c r="BK182" s="200">
        <f t="shared" si="9"/>
        <v>0</v>
      </c>
      <c r="BL182" s="17" t="s">
        <v>196</v>
      </c>
      <c r="BM182" s="199" t="s">
        <v>713</v>
      </c>
    </row>
    <row r="183" spans="1:65" s="2" customFormat="1" ht="24.2" customHeight="1">
      <c r="A183" s="34"/>
      <c r="B183" s="35"/>
      <c r="C183" s="234" t="s">
        <v>257</v>
      </c>
      <c r="D183" s="234" t="s">
        <v>199</v>
      </c>
      <c r="E183" s="235" t="s">
        <v>254</v>
      </c>
      <c r="F183" s="236" t="s">
        <v>255</v>
      </c>
      <c r="G183" s="237" t="s">
        <v>138</v>
      </c>
      <c r="H183" s="238">
        <v>1</v>
      </c>
      <c r="I183" s="239"/>
      <c r="J183" s="240">
        <f t="shared" si="0"/>
        <v>0</v>
      </c>
      <c r="K183" s="241"/>
      <c r="L183" s="242"/>
      <c r="M183" s="243" t="s">
        <v>0</v>
      </c>
      <c r="N183" s="244" t="s">
        <v>36</v>
      </c>
      <c r="O183" s="71"/>
      <c r="P183" s="197">
        <f t="shared" si="1"/>
        <v>0</v>
      </c>
      <c r="Q183" s="197">
        <v>2.5999999999999998E-4</v>
      </c>
      <c r="R183" s="197">
        <f t="shared" si="2"/>
        <v>2.5999999999999998E-4</v>
      </c>
      <c r="S183" s="197">
        <v>0</v>
      </c>
      <c r="T183" s="198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202</v>
      </c>
      <c r="AT183" s="199" t="s">
        <v>199</v>
      </c>
      <c r="AU183" s="199" t="s">
        <v>81</v>
      </c>
      <c r="AY183" s="17" t="s">
        <v>132</v>
      </c>
      <c r="BE183" s="200">
        <f t="shared" si="4"/>
        <v>0</v>
      </c>
      <c r="BF183" s="200">
        <f t="shared" si="5"/>
        <v>0</v>
      </c>
      <c r="BG183" s="200">
        <f t="shared" si="6"/>
        <v>0</v>
      </c>
      <c r="BH183" s="200">
        <f t="shared" si="7"/>
        <v>0</v>
      </c>
      <c r="BI183" s="200">
        <f t="shared" si="8"/>
        <v>0</v>
      </c>
      <c r="BJ183" s="17" t="s">
        <v>79</v>
      </c>
      <c r="BK183" s="200">
        <f t="shared" si="9"/>
        <v>0</v>
      </c>
      <c r="BL183" s="17" t="s">
        <v>196</v>
      </c>
      <c r="BM183" s="199" t="s">
        <v>714</v>
      </c>
    </row>
    <row r="184" spans="1:65" s="2" customFormat="1" ht="24.2" customHeight="1">
      <c r="A184" s="34"/>
      <c r="B184" s="35"/>
      <c r="C184" s="187" t="s">
        <v>261</v>
      </c>
      <c r="D184" s="187" t="s">
        <v>135</v>
      </c>
      <c r="E184" s="188" t="s">
        <v>485</v>
      </c>
      <c r="F184" s="189" t="s">
        <v>486</v>
      </c>
      <c r="G184" s="190" t="s">
        <v>161</v>
      </c>
      <c r="H184" s="191">
        <v>8.9999999999999993E-3</v>
      </c>
      <c r="I184" s="192"/>
      <c r="J184" s="193">
        <f t="shared" si="0"/>
        <v>0</v>
      </c>
      <c r="K184" s="194"/>
      <c r="L184" s="39"/>
      <c r="M184" s="195" t="s">
        <v>0</v>
      </c>
      <c r="N184" s="196" t="s">
        <v>36</v>
      </c>
      <c r="O184" s="71"/>
      <c r="P184" s="197">
        <f t="shared" si="1"/>
        <v>0</v>
      </c>
      <c r="Q184" s="197">
        <v>0</v>
      </c>
      <c r="R184" s="197">
        <f t="shared" si="2"/>
        <v>0</v>
      </c>
      <c r="S184" s="197">
        <v>0</v>
      </c>
      <c r="T184" s="198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196</v>
      </c>
      <c r="AT184" s="199" t="s">
        <v>135</v>
      </c>
      <c r="AU184" s="199" t="s">
        <v>81</v>
      </c>
      <c r="AY184" s="17" t="s">
        <v>132</v>
      </c>
      <c r="BE184" s="200">
        <f t="shared" si="4"/>
        <v>0</v>
      </c>
      <c r="BF184" s="200">
        <f t="shared" si="5"/>
        <v>0</v>
      </c>
      <c r="BG184" s="200">
        <f t="shared" si="6"/>
        <v>0</v>
      </c>
      <c r="BH184" s="200">
        <f t="shared" si="7"/>
        <v>0</v>
      </c>
      <c r="BI184" s="200">
        <f t="shared" si="8"/>
        <v>0</v>
      </c>
      <c r="BJ184" s="17" t="s">
        <v>79</v>
      </c>
      <c r="BK184" s="200">
        <f t="shared" si="9"/>
        <v>0</v>
      </c>
      <c r="BL184" s="17" t="s">
        <v>196</v>
      </c>
      <c r="BM184" s="199" t="s">
        <v>715</v>
      </c>
    </row>
    <row r="185" spans="1:65" s="2" customFormat="1" ht="24.2" customHeight="1">
      <c r="A185" s="34"/>
      <c r="B185" s="35"/>
      <c r="C185" s="187" t="s">
        <v>265</v>
      </c>
      <c r="D185" s="187" t="s">
        <v>135</v>
      </c>
      <c r="E185" s="188" t="s">
        <v>262</v>
      </c>
      <c r="F185" s="189" t="s">
        <v>263</v>
      </c>
      <c r="G185" s="190" t="s">
        <v>161</v>
      </c>
      <c r="H185" s="191">
        <v>8.9999999999999993E-3</v>
      </c>
      <c r="I185" s="192"/>
      <c r="J185" s="193">
        <f t="shared" si="0"/>
        <v>0</v>
      </c>
      <c r="K185" s="194"/>
      <c r="L185" s="39"/>
      <c r="M185" s="195" t="s">
        <v>0</v>
      </c>
      <c r="N185" s="196" t="s">
        <v>36</v>
      </c>
      <c r="O185" s="71"/>
      <c r="P185" s="197">
        <f t="shared" si="1"/>
        <v>0</v>
      </c>
      <c r="Q185" s="197">
        <v>0</v>
      </c>
      <c r="R185" s="197">
        <f t="shared" si="2"/>
        <v>0</v>
      </c>
      <c r="S185" s="197">
        <v>0</v>
      </c>
      <c r="T185" s="198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196</v>
      </c>
      <c r="AT185" s="199" t="s">
        <v>135</v>
      </c>
      <c r="AU185" s="199" t="s">
        <v>81</v>
      </c>
      <c r="AY185" s="17" t="s">
        <v>132</v>
      </c>
      <c r="BE185" s="200">
        <f t="shared" si="4"/>
        <v>0</v>
      </c>
      <c r="BF185" s="200">
        <f t="shared" si="5"/>
        <v>0</v>
      </c>
      <c r="BG185" s="200">
        <f t="shared" si="6"/>
        <v>0</v>
      </c>
      <c r="BH185" s="200">
        <f t="shared" si="7"/>
        <v>0</v>
      </c>
      <c r="BI185" s="200">
        <f t="shared" si="8"/>
        <v>0</v>
      </c>
      <c r="BJ185" s="17" t="s">
        <v>79</v>
      </c>
      <c r="BK185" s="200">
        <f t="shared" si="9"/>
        <v>0</v>
      </c>
      <c r="BL185" s="17" t="s">
        <v>196</v>
      </c>
      <c r="BM185" s="199" t="s">
        <v>716</v>
      </c>
    </row>
    <row r="186" spans="1:65" s="2" customFormat="1" ht="24.2" customHeight="1">
      <c r="A186" s="34"/>
      <c r="B186" s="35"/>
      <c r="C186" s="187" t="s">
        <v>271</v>
      </c>
      <c r="D186" s="187" t="s">
        <v>135</v>
      </c>
      <c r="E186" s="188" t="s">
        <v>266</v>
      </c>
      <c r="F186" s="189" t="s">
        <v>267</v>
      </c>
      <c r="G186" s="190" t="s">
        <v>161</v>
      </c>
      <c r="H186" s="191">
        <v>8.9999999999999993E-3</v>
      </c>
      <c r="I186" s="192"/>
      <c r="J186" s="193">
        <f t="shared" si="0"/>
        <v>0</v>
      </c>
      <c r="K186" s="194"/>
      <c r="L186" s="39"/>
      <c r="M186" s="195" t="s">
        <v>0</v>
      </c>
      <c r="N186" s="196" t="s">
        <v>36</v>
      </c>
      <c r="O186" s="71"/>
      <c r="P186" s="197">
        <f t="shared" si="1"/>
        <v>0</v>
      </c>
      <c r="Q186" s="197">
        <v>0</v>
      </c>
      <c r="R186" s="197">
        <f t="shared" si="2"/>
        <v>0</v>
      </c>
      <c r="S186" s="197">
        <v>0</v>
      </c>
      <c r="T186" s="198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196</v>
      </c>
      <c r="AT186" s="199" t="s">
        <v>135</v>
      </c>
      <c r="AU186" s="199" t="s">
        <v>81</v>
      </c>
      <c r="AY186" s="17" t="s">
        <v>132</v>
      </c>
      <c r="BE186" s="200">
        <f t="shared" si="4"/>
        <v>0</v>
      </c>
      <c r="BF186" s="200">
        <f t="shared" si="5"/>
        <v>0</v>
      </c>
      <c r="BG186" s="200">
        <f t="shared" si="6"/>
        <v>0</v>
      </c>
      <c r="BH186" s="200">
        <f t="shared" si="7"/>
        <v>0</v>
      </c>
      <c r="BI186" s="200">
        <f t="shared" si="8"/>
        <v>0</v>
      </c>
      <c r="BJ186" s="17" t="s">
        <v>79</v>
      </c>
      <c r="BK186" s="200">
        <f t="shared" si="9"/>
        <v>0</v>
      </c>
      <c r="BL186" s="17" t="s">
        <v>196</v>
      </c>
      <c r="BM186" s="199" t="s">
        <v>717</v>
      </c>
    </row>
    <row r="187" spans="1:65" s="12" customFormat="1" ht="22.9" customHeight="1">
      <c r="B187" s="171"/>
      <c r="C187" s="172"/>
      <c r="D187" s="173" t="s">
        <v>70</v>
      </c>
      <c r="E187" s="185" t="s">
        <v>269</v>
      </c>
      <c r="F187" s="185" t="s">
        <v>270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SUM(P188:P194)</f>
        <v>0</v>
      </c>
      <c r="Q187" s="179"/>
      <c r="R187" s="180">
        <f>SUM(R188:R194)</f>
        <v>2.9999999999999997E-4</v>
      </c>
      <c r="S187" s="179"/>
      <c r="T187" s="181">
        <f>SUM(T188:T194)</f>
        <v>7.5499999999999994E-3</v>
      </c>
      <c r="AR187" s="182" t="s">
        <v>81</v>
      </c>
      <c r="AT187" s="183" t="s">
        <v>70</v>
      </c>
      <c r="AU187" s="183" t="s">
        <v>79</v>
      </c>
      <c r="AY187" s="182" t="s">
        <v>132</v>
      </c>
      <c r="BK187" s="184">
        <f>SUM(BK188:BK194)</f>
        <v>0</v>
      </c>
    </row>
    <row r="188" spans="1:65" s="2" customFormat="1" ht="21.75" customHeight="1">
      <c r="A188" s="34"/>
      <c r="B188" s="35"/>
      <c r="C188" s="187" t="s">
        <v>275</v>
      </c>
      <c r="D188" s="187" t="s">
        <v>135</v>
      </c>
      <c r="E188" s="188" t="s">
        <v>718</v>
      </c>
      <c r="F188" s="189" t="s">
        <v>719</v>
      </c>
      <c r="G188" s="190" t="s">
        <v>138</v>
      </c>
      <c r="H188" s="191">
        <v>1</v>
      </c>
      <c r="I188" s="192"/>
      <c r="J188" s="193">
        <f>ROUND(I188*H188,2)</f>
        <v>0</v>
      </c>
      <c r="K188" s="194"/>
      <c r="L188" s="39"/>
      <c r="M188" s="195" t="s">
        <v>0</v>
      </c>
      <c r="N188" s="196" t="s">
        <v>36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196</v>
      </c>
      <c r="AT188" s="199" t="s">
        <v>135</v>
      </c>
      <c r="AU188" s="199" t="s">
        <v>81</v>
      </c>
      <c r="AY188" s="17" t="s">
        <v>132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79</v>
      </c>
      <c r="BK188" s="200">
        <f>ROUND(I188*H188,2)</f>
        <v>0</v>
      </c>
      <c r="BL188" s="17" t="s">
        <v>196</v>
      </c>
      <c r="BM188" s="199" t="s">
        <v>720</v>
      </c>
    </row>
    <row r="189" spans="1:65" s="2" customFormat="1" ht="21.75" customHeight="1">
      <c r="A189" s="34"/>
      <c r="B189" s="35"/>
      <c r="C189" s="187" t="s">
        <v>279</v>
      </c>
      <c r="D189" s="187" t="s">
        <v>135</v>
      </c>
      <c r="E189" s="188" t="s">
        <v>721</v>
      </c>
      <c r="F189" s="189" t="s">
        <v>722</v>
      </c>
      <c r="G189" s="190" t="s">
        <v>138</v>
      </c>
      <c r="H189" s="191">
        <v>1</v>
      </c>
      <c r="I189" s="192"/>
      <c r="J189" s="193">
        <f>ROUND(I189*H189,2)</f>
        <v>0</v>
      </c>
      <c r="K189" s="194"/>
      <c r="L189" s="39"/>
      <c r="M189" s="195" t="s">
        <v>0</v>
      </c>
      <c r="N189" s="196" t="s">
        <v>36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7.4999999999999997E-3</v>
      </c>
      <c r="T189" s="198">
        <f>S189*H189</f>
        <v>7.4999999999999997E-3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196</v>
      </c>
      <c r="AT189" s="199" t="s">
        <v>135</v>
      </c>
      <c r="AU189" s="199" t="s">
        <v>81</v>
      </c>
      <c r="AY189" s="17" t="s">
        <v>132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79</v>
      </c>
      <c r="BK189" s="200">
        <f>ROUND(I189*H189,2)</f>
        <v>0</v>
      </c>
      <c r="BL189" s="17" t="s">
        <v>196</v>
      </c>
      <c r="BM189" s="199" t="s">
        <v>723</v>
      </c>
    </row>
    <row r="190" spans="1:65" s="2" customFormat="1" ht="16.5" customHeight="1">
      <c r="A190" s="34"/>
      <c r="B190" s="35"/>
      <c r="C190" s="187" t="s">
        <v>285</v>
      </c>
      <c r="D190" s="187" t="s">
        <v>135</v>
      </c>
      <c r="E190" s="188" t="s">
        <v>272</v>
      </c>
      <c r="F190" s="189" t="s">
        <v>273</v>
      </c>
      <c r="G190" s="190" t="s">
        <v>138</v>
      </c>
      <c r="H190" s="191">
        <v>1</v>
      </c>
      <c r="I190" s="192"/>
      <c r="J190" s="193">
        <f>ROUND(I190*H190,2)</f>
        <v>0</v>
      </c>
      <c r="K190" s="194"/>
      <c r="L190" s="39"/>
      <c r="M190" s="195" t="s">
        <v>0</v>
      </c>
      <c r="N190" s="196" t="s">
        <v>36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196</v>
      </c>
      <c r="AT190" s="199" t="s">
        <v>135</v>
      </c>
      <c r="AU190" s="199" t="s">
        <v>81</v>
      </c>
      <c r="AY190" s="17" t="s">
        <v>132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79</v>
      </c>
      <c r="BK190" s="200">
        <f>ROUND(I190*H190,2)</f>
        <v>0</v>
      </c>
      <c r="BL190" s="17" t="s">
        <v>196</v>
      </c>
      <c r="BM190" s="199" t="s">
        <v>724</v>
      </c>
    </row>
    <row r="191" spans="1:65" s="13" customFormat="1" ht="11.25">
      <c r="B191" s="201"/>
      <c r="C191" s="202"/>
      <c r="D191" s="203" t="s">
        <v>147</v>
      </c>
      <c r="E191" s="204" t="s">
        <v>0</v>
      </c>
      <c r="F191" s="205" t="s">
        <v>151</v>
      </c>
      <c r="G191" s="202"/>
      <c r="H191" s="204" t="s">
        <v>0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147</v>
      </c>
      <c r="AU191" s="211" t="s">
        <v>81</v>
      </c>
      <c r="AV191" s="13" t="s">
        <v>79</v>
      </c>
      <c r="AW191" s="13" t="s">
        <v>29</v>
      </c>
      <c r="AX191" s="13" t="s">
        <v>71</v>
      </c>
      <c r="AY191" s="211" t="s">
        <v>132</v>
      </c>
    </row>
    <row r="192" spans="1:65" s="14" customFormat="1" ht="11.25">
      <c r="B192" s="212"/>
      <c r="C192" s="213"/>
      <c r="D192" s="203" t="s">
        <v>147</v>
      </c>
      <c r="E192" s="214" t="s">
        <v>0</v>
      </c>
      <c r="F192" s="215" t="s">
        <v>79</v>
      </c>
      <c r="G192" s="213"/>
      <c r="H192" s="216">
        <v>1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147</v>
      </c>
      <c r="AU192" s="222" t="s">
        <v>81</v>
      </c>
      <c r="AV192" s="14" t="s">
        <v>81</v>
      </c>
      <c r="AW192" s="14" t="s">
        <v>29</v>
      </c>
      <c r="AX192" s="14" t="s">
        <v>79</v>
      </c>
      <c r="AY192" s="222" t="s">
        <v>132</v>
      </c>
    </row>
    <row r="193" spans="1:65" s="2" customFormat="1" ht="16.5" customHeight="1">
      <c r="A193" s="34"/>
      <c r="B193" s="35"/>
      <c r="C193" s="234" t="s">
        <v>202</v>
      </c>
      <c r="D193" s="234" t="s">
        <v>199</v>
      </c>
      <c r="E193" s="235" t="s">
        <v>276</v>
      </c>
      <c r="F193" s="236" t="s">
        <v>277</v>
      </c>
      <c r="G193" s="237" t="s">
        <v>138</v>
      </c>
      <c r="H193" s="238">
        <v>1</v>
      </c>
      <c r="I193" s="239"/>
      <c r="J193" s="240">
        <f>ROUND(I193*H193,2)</f>
        <v>0</v>
      </c>
      <c r="K193" s="241"/>
      <c r="L193" s="242"/>
      <c r="M193" s="243" t="s">
        <v>0</v>
      </c>
      <c r="N193" s="244" t="s">
        <v>36</v>
      </c>
      <c r="O193" s="71"/>
      <c r="P193" s="197">
        <f>O193*H193</f>
        <v>0</v>
      </c>
      <c r="Q193" s="197">
        <v>2.9999999999999997E-4</v>
      </c>
      <c r="R193" s="197">
        <f>Q193*H193</f>
        <v>2.9999999999999997E-4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202</v>
      </c>
      <c r="AT193" s="199" t="s">
        <v>199</v>
      </c>
      <c r="AU193" s="199" t="s">
        <v>81</v>
      </c>
      <c r="AY193" s="17" t="s">
        <v>132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79</v>
      </c>
      <c r="BK193" s="200">
        <f>ROUND(I193*H193,2)</f>
        <v>0</v>
      </c>
      <c r="BL193" s="17" t="s">
        <v>196</v>
      </c>
      <c r="BM193" s="199" t="s">
        <v>725</v>
      </c>
    </row>
    <row r="194" spans="1:65" s="2" customFormat="1" ht="21.75" customHeight="1">
      <c r="A194" s="34"/>
      <c r="B194" s="35"/>
      <c r="C194" s="187" t="s">
        <v>292</v>
      </c>
      <c r="D194" s="187" t="s">
        <v>135</v>
      </c>
      <c r="E194" s="188" t="s">
        <v>280</v>
      </c>
      <c r="F194" s="189" t="s">
        <v>281</v>
      </c>
      <c r="G194" s="190" t="s">
        <v>138</v>
      </c>
      <c r="H194" s="191">
        <v>1</v>
      </c>
      <c r="I194" s="192"/>
      <c r="J194" s="193">
        <f>ROUND(I194*H194,2)</f>
        <v>0</v>
      </c>
      <c r="K194" s="194"/>
      <c r="L194" s="39"/>
      <c r="M194" s="195" t="s">
        <v>0</v>
      </c>
      <c r="N194" s="196" t="s">
        <v>36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5.0000000000000002E-5</v>
      </c>
      <c r="T194" s="198">
        <f>S194*H194</f>
        <v>5.0000000000000002E-5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196</v>
      </c>
      <c r="AT194" s="199" t="s">
        <v>135</v>
      </c>
      <c r="AU194" s="199" t="s">
        <v>81</v>
      </c>
      <c r="AY194" s="17" t="s">
        <v>132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79</v>
      </c>
      <c r="BK194" s="200">
        <f>ROUND(I194*H194,2)</f>
        <v>0</v>
      </c>
      <c r="BL194" s="17" t="s">
        <v>196</v>
      </c>
      <c r="BM194" s="199" t="s">
        <v>726</v>
      </c>
    </row>
    <row r="195" spans="1:65" s="12" customFormat="1" ht="22.9" customHeight="1">
      <c r="B195" s="171"/>
      <c r="C195" s="172"/>
      <c r="D195" s="173" t="s">
        <v>70</v>
      </c>
      <c r="E195" s="185" t="s">
        <v>283</v>
      </c>
      <c r="F195" s="185" t="s">
        <v>284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SUM(P196:P212)</f>
        <v>0</v>
      </c>
      <c r="Q195" s="179"/>
      <c r="R195" s="180">
        <f>SUM(R196:R212)</f>
        <v>1.2071499999999997</v>
      </c>
      <c r="S195" s="179"/>
      <c r="T195" s="181">
        <f>SUM(T196:T212)</f>
        <v>0.47659200000000002</v>
      </c>
      <c r="AR195" s="182" t="s">
        <v>81</v>
      </c>
      <c r="AT195" s="183" t="s">
        <v>70</v>
      </c>
      <c r="AU195" s="183" t="s">
        <v>79</v>
      </c>
      <c r="AY195" s="182" t="s">
        <v>132</v>
      </c>
      <c r="BK195" s="184">
        <f>SUM(BK196:BK212)</f>
        <v>0</v>
      </c>
    </row>
    <row r="196" spans="1:65" s="2" customFormat="1" ht="24.2" customHeight="1">
      <c r="A196" s="34"/>
      <c r="B196" s="35"/>
      <c r="C196" s="187" t="s">
        <v>296</v>
      </c>
      <c r="D196" s="187" t="s">
        <v>135</v>
      </c>
      <c r="E196" s="188" t="s">
        <v>727</v>
      </c>
      <c r="F196" s="189" t="s">
        <v>728</v>
      </c>
      <c r="G196" s="190" t="s">
        <v>138</v>
      </c>
      <c r="H196" s="191">
        <v>12.608000000000001</v>
      </c>
      <c r="I196" s="192"/>
      <c r="J196" s="193">
        <f>ROUND(I196*H196,2)</f>
        <v>0</v>
      </c>
      <c r="K196" s="194"/>
      <c r="L196" s="39"/>
      <c r="M196" s="195" t="s">
        <v>0</v>
      </c>
      <c r="N196" s="196" t="s">
        <v>36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2.4E-2</v>
      </c>
      <c r="T196" s="198">
        <f>S196*H196</f>
        <v>0.30259200000000003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196</v>
      </c>
      <c r="AT196" s="199" t="s">
        <v>135</v>
      </c>
      <c r="AU196" s="199" t="s">
        <v>81</v>
      </c>
      <c r="AY196" s="17" t="s">
        <v>132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79</v>
      </c>
      <c r="BK196" s="200">
        <f>ROUND(I196*H196,2)</f>
        <v>0</v>
      </c>
      <c r="BL196" s="17" t="s">
        <v>196</v>
      </c>
      <c r="BM196" s="199" t="s">
        <v>729</v>
      </c>
    </row>
    <row r="197" spans="1:65" s="14" customFormat="1" ht="11.25">
      <c r="B197" s="212"/>
      <c r="C197" s="213"/>
      <c r="D197" s="203" t="s">
        <v>147</v>
      </c>
      <c r="E197" s="214" t="s">
        <v>0</v>
      </c>
      <c r="F197" s="215" t="s">
        <v>730</v>
      </c>
      <c r="G197" s="213"/>
      <c r="H197" s="216">
        <v>12.608000000000001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147</v>
      </c>
      <c r="AU197" s="222" t="s">
        <v>81</v>
      </c>
      <c r="AV197" s="14" t="s">
        <v>81</v>
      </c>
      <c r="AW197" s="14" t="s">
        <v>29</v>
      </c>
      <c r="AX197" s="14" t="s">
        <v>79</v>
      </c>
      <c r="AY197" s="222" t="s">
        <v>132</v>
      </c>
    </row>
    <row r="198" spans="1:65" s="2" customFormat="1" ht="24.2" customHeight="1">
      <c r="A198" s="34"/>
      <c r="B198" s="35"/>
      <c r="C198" s="187" t="s">
        <v>300</v>
      </c>
      <c r="D198" s="187" t="s">
        <v>135</v>
      </c>
      <c r="E198" s="188" t="s">
        <v>286</v>
      </c>
      <c r="F198" s="189" t="s">
        <v>731</v>
      </c>
      <c r="G198" s="190" t="s">
        <v>138</v>
      </c>
      <c r="H198" s="191">
        <v>3</v>
      </c>
      <c r="I198" s="192"/>
      <c r="J198" s="193">
        <f t="shared" ref="J198:J212" si="10">ROUND(I198*H198,2)</f>
        <v>0</v>
      </c>
      <c r="K198" s="194"/>
      <c r="L198" s="39"/>
      <c r="M198" s="195" t="s">
        <v>0</v>
      </c>
      <c r="N198" s="196" t="s">
        <v>36</v>
      </c>
      <c r="O198" s="71"/>
      <c r="P198" s="197">
        <f t="shared" ref="P198:P212" si="11">O198*H198</f>
        <v>0</v>
      </c>
      <c r="Q198" s="197">
        <v>0.3</v>
      </c>
      <c r="R198" s="197">
        <f t="shared" ref="R198:R212" si="12">Q198*H198</f>
        <v>0.89999999999999991</v>
      </c>
      <c r="S198" s="197">
        <v>0</v>
      </c>
      <c r="T198" s="198">
        <f t="shared" ref="T198:T212" si="13"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196</v>
      </c>
      <c r="AT198" s="199" t="s">
        <v>135</v>
      </c>
      <c r="AU198" s="199" t="s">
        <v>81</v>
      </c>
      <c r="AY198" s="17" t="s">
        <v>132</v>
      </c>
      <c r="BE198" s="200">
        <f t="shared" ref="BE198:BE212" si="14">IF(N198="základní",J198,0)</f>
        <v>0</v>
      </c>
      <c r="BF198" s="200">
        <f t="shared" ref="BF198:BF212" si="15">IF(N198="snížená",J198,0)</f>
        <v>0</v>
      </c>
      <c r="BG198" s="200">
        <f t="shared" ref="BG198:BG212" si="16">IF(N198="zákl. přenesená",J198,0)</f>
        <v>0</v>
      </c>
      <c r="BH198" s="200">
        <f t="shared" ref="BH198:BH212" si="17">IF(N198="sníž. přenesená",J198,0)</f>
        <v>0</v>
      </c>
      <c r="BI198" s="200">
        <f t="shared" ref="BI198:BI212" si="18">IF(N198="nulová",J198,0)</f>
        <v>0</v>
      </c>
      <c r="BJ198" s="17" t="s">
        <v>79</v>
      </c>
      <c r="BK198" s="200">
        <f t="shared" ref="BK198:BK212" si="19">ROUND(I198*H198,2)</f>
        <v>0</v>
      </c>
      <c r="BL198" s="17" t="s">
        <v>196</v>
      </c>
      <c r="BM198" s="199" t="s">
        <v>732</v>
      </c>
    </row>
    <row r="199" spans="1:65" s="2" customFormat="1" ht="21.75" customHeight="1">
      <c r="A199" s="34"/>
      <c r="B199" s="35"/>
      <c r="C199" s="234" t="s">
        <v>304</v>
      </c>
      <c r="D199" s="234" t="s">
        <v>199</v>
      </c>
      <c r="E199" s="235" t="s">
        <v>289</v>
      </c>
      <c r="F199" s="236" t="s">
        <v>290</v>
      </c>
      <c r="G199" s="237" t="s">
        <v>138</v>
      </c>
      <c r="H199" s="238">
        <v>3</v>
      </c>
      <c r="I199" s="239"/>
      <c r="J199" s="240">
        <f t="shared" si="10"/>
        <v>0</v>
      </c>
      <c r="K199" s="241"/>
      <c r="L199" s="242"/>
      <c r="M199" s="243" t="s">
        <v>0</v>
      </c>
      <c r="N199" s="244" t="s">
        <v>36</v>
      </c>
      <c r="O199" s="71"/>
      <c r="P199" s="197">
        <f t="shared" si="11"/>
        <v>0</v>
      </c>
      <c r="Q199" s="197">
        <v>1.5100000000000001E-2</v>
      </c>
      <c r="R199" s="197">
        <f t="shared" si="12"/>
        <v>4.53E-2</v>
      </c>
      <c r="S199" s="197">
        <v>0</v>
      </c>
      <c r="T199" s="198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202</v>
      </c>
      <c r="AT199" s="199" t="s">
        <v>199</v>
      </c>
      <c r="AU199" s="199" t="s">
        <v>81</v>
      </c>
      <c r="AY199" s="17" t="s">
        <v>132</v>
      </c>
      <c r="BE199" s="200">
        <f t="shared" si="14"/>
        <v>0</v>
      </c>
      <c r="BF199" s="200">
        <f t="shared" si="15"/>
        <v>0</v>
      </c>
      <c r="BG199" s="200">
        <f t="shared" si="16"/>
        <v>0</v>
      </c>
      <c r="BH199" s="200">
        <f t="shared" si="17"/>
        <v>0</v>
      </c>
      <c r="BI199" s="200">
        <f t="shared" si="18"/>
        <v>0</v>
      </c>
      <c r="BJ199" s="17" t="s">
        <v>79</v>
      </c>
      <c r="BK199" s="200">
        <f t="shared" si="19"/>
        <v>0</v>
      </c>
      <c r="BL199" s="17" t="s">
        <v>196</v>
      </c>
      <c r="BM199" s="199" t="s">
        <v>733</v>
      </c>
    </row>
    <row r="200" spans="1:65" s="2" customFormat="1" ht="24.2" customHeight="1">
      <c r="A200" s="34"/>
      <c r="B200" s="35"/>
      <c r="C200" s="187" t="s">
        <v>308</v>
      </c>
      <c r="D200" s="187" t="s">
        <v>135</v>
      </c>
      <c r="E200" s="188" t="s">
        <v>321</v>
      </c>
      <c r="F200" s="189" t="s">
        <v>322</v>
      </c>
      <c r="G200" s="190" t="s">
        <v>138</v>
      </c>
      <c r="H200" s="191">
        <v>1</v>
      </c>
      <c r="I200" s="192"/>
      <c r="J200" s="193">
        <f t="shared" si="10"/>
        <v>0</v>
      </c>
      <c r="K200" s="194"/>
      <c r="L200" s="39"/>
      <c r="M200" s="195" t="s">
        <v>0</v>
      </c>
      <c r="N200" s="196" t="s">
        <v>36</v>
      </c>
      <c r="O200" s="71"/>
      <c r="P200" s="197">
        <f t="shared" si="11"/>
        <v>0</v>
      </c>
      <c r="Q200" s="197">
        <v>0.1</v>
      </c>
      <c r="R200" s="197">
        <f t="shared" si="12"/>
        <v>0.1</v>
      </c>
      <c r="S200" s="197">
        <v>0</v>
      </c>
      <c r="T200" s="198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196</v>
      </c>
      <c r="AT200" s="199" t="s">
        <v>135</v>
      </c>
      <c r="AU200" s="199" t="s">
        <v>81</v>
      </c>
      <c r="AY200" s="17" t="s">
        <v>132</v>
      </c>
      <c r="BE200" s="200">
        <f t="shared" si="14"/>
        <v>0</v>
      </c>
      <c r="BF200" s="200">
        <f t="shared" si="15"/>
        <v>0</v>
      </c>
      <c r="BG200" s="200">
        <f t="shared" si="16"/>
        <v>0</v>
      </c>
      <c r="BH200" s="200">
        <f t="shared" si="17"/>
        <v>0</v>
      </c>
      <c r="BI200" s="200">
        <f t="shared" si="18"/>
        <v>0</v>
      </c>
      <c r="BJ200" s="17" t="s">
        <v>79</v>
      </c>
      <c r="BK200" s="200">
        <f t="shared" si="19"/>
        <v>0</v>
      </c>
      <c r="BL200" s="17" t="s">
        <v>196</v>
      </c>
      <c r="BM200" s="199" t="s">
        <v>734</v>
      </c>
    </row>
    <row r="201" spans="1:65" s="2" customFormat="1" ht="16.5" customHeight="1">
      <c r="A201" s="34"/>
      <c r="B201" s="35"/>
      <c r="C201" s="234" t="s">
        <v>312</v>
      </c>
      <c r="D201" s="234" t="s">
        <v>199</v>
      </c>
      <c r="E201" s="235" t="s">
        <v>325</v>
      </c>
      <c r="F201" s="236" t="s">
        <v>326</v>
      </c>
      <c r="G201" s="237" t="s">
        <v>138</v>
      </c>
      <c r="H201" s="238">
        <v>1</v>
      </c>
      <c r="I201" s="239"/>
      <c r="J201" s="240">
        <f t="shared" si="10"/>
        <v>0</v>
      </c>
      <c r="K201" s="241"/>
      <c r="L201" s="242"/>
      <c r="M201" s="243" t="s">
        <v>0</v>
      </c>
      <c r="N201" s="244" t="s">
        <v>36</v>
      </c>
      <c r="O201" s="71"/>
      <c r="P201" s="197">
        <f t="shared" si="11"/>
        <v>0</v>
      </c>
      <c r="Q201" s="197">
        <v>0</v>
      </c>
      <c r="R201" s="197">
        <f t="shared" si="12"/>
        <v>0</v>
      </c>
      <c r="S201" s="197">
        <v>0</v>
      </c>
      <c r="T201" s="198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202</v>
      </c>
      <c r="AT201" s="199" t="s">
        <v>199</v>
      </c>
      <c r="AU201" s="199" t="s">
        <v>81</v>
      </c>
      <c r="AY201" s="17" t="s">
        <v>132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7" t="s">
        <v>79</v>
      </c>
      <c r="BK201" s="200">
        <f t="shared" si="19"/>
        <v>0</v>
      </c>
      <c r="BL201" s="17" t="s">
        <v>196</v>
      </c>
      <c r="BM201" s="199" t="s">
        <v>735</v>
      </c>
    </row>
    <row r="202" spans="1:65" s="2" customFormat="1" ht="24.2" customHeight="1">
      <c r="A202" s="34"/>
      <c r="B202" s="35"/>
      <c r="C202" s="187" t="s">
        <v>316</v>
      </c>
      <c r="D202" s="187" t="s">
        <v>135</v>
      </c>
      <c r="E202" s="188" t="s">
        <v>293</v>
      </c>
      <c r="F202" s="189" t="s">
        <v>294</v>
      </c>
      <c r="G202" s="190" t="s">
        <v>138</v>
      </c>
      <c r="H202" s="191">
        <v>4</v>
      </c>
      <c r="I202" s="192"/>
      <c r="J202" s="193">
        <f t="shared" si="10"/>
        <v>0</v>
      </c>
      <c r="K202" s="194"/>
      <c r="L202" s="39"/>
      <c r="M202" s="195" t="s">
        <v>0</v>
      </c>
      <c r="N202" s="196" t="s">
        <v>36</v>
      </c>
      <c r="O202" s="71"/>
      <c r="P202" s="197">
        <f t="shared" si="11"/>
        <v>0</v>
      </c>
      <c r="Q202" s="197">
        <v>0</v>
      </c>
      <c r="R202" s="197">
        <f t="shared" si="12"/>
        <v>0</v>
      </c>
      <c r="S202" s="197">
        <v>0</v>
      </c>
      <c r="T202" s="198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196</v>
      </c>
      <c r="AT202" s="199" t="s">
        <v>135</v>
      </c>
      <c r="AU202" s="199" t="s">
        <v>81</v>
      </c>
      <c r="AY202" s="17" t="s">
        <v>132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7" t="s">
        <v>79</v>
      </c>
      <c r="BK202" s="200">
        <f t="shared" si="19"/>
        <v>0</v>
      </c>
      <c r="BL202" s="17" t="s">
        <v>196</v>
      </c>
      <c r="BM202" s="199" t="s">
        <v>736</v>
      </c>
    </row>
    <row r="203" spans="1:65" s="2" customFormat="1" ht="24.2" customHeight="1">
      <c r="A203" s="34"/>
      <c r="B203" s="35"/>
      <c r="C203" s="234" t="s">
        <v>320</v>
      </c>
      <c r="D203" s="234" t="s">
        <v>199</v>
      </c>
      <c r="E203" s="235" t="s">
        <v>297</v>
      </c>
      <c r="F203" s="236" t="s">
        <v>298</v>
      </c>
      <c r="G203" s="237" t="s">
        <v>138</v>
      </c>
      <c r="H203" s="238">
        <v>1</v>
      </c>
      <c r="I203" s="239"/>
      <c r="J203" s="240">
        <f t="shared" si="10"/>
        <v>0</v>
      </c>
      <c r="K203" s="241"/>
      <c r="L203" s="242"/>
      <c r="M203" s="243" t="s">
        <v>0</v>
      </c>
      <c r="N203" s="244" t="s">
        <v>36</v>
      </c>
      <c r="O203" s="71"/>
      <c r="P203" s="197">
        <f t="shared" si="11"/>
        <v>0</v>
      </c>
      <c r="Q203" s="197">
        <v>2.554E-2</v>
      </c>
      <c r="R203" s="197">
        <f t="shared" si="12"/>
        <v>2.554E-2</v>
      </c>
      <c r="S203" s="197">
        <v>0</v>
      </c>
      <c r="T203" s="198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202</v>
      </c>
      <c r="AT203" s="199" t="s">
        <v>199</v>
      </c>
      <c r="AU203" s="199" t="s">
        <v>81</v>
      </c>
      <c r="AY203" s="17" t="s">
        <v>132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7" t="s">
        <v>79</v>
      </c>
      <c r="BK203" s="200">
        <f t="shared" si="19"/>
        <v>0</v>
      </c>
      <c r="BL203" s="17" t="s">
        <v>196</v>
      </c>
      <c r="BM203" s="199" t="s">
        <v>737</v>
      </c>
    </row>
    <row r="204" spans="1:65" s="2" customFormat="1" ht="21.75" customHeight="1">
      <c r="A204" s="34"/>
      <c r="B204" s="35"/>
      <c r="C204" s="234" t="s">
        <v>324</v>
      </c>
      <c r="D204" s="234" t="s">
        <v>199</v>
      </c>
      <c r="E204" s="235" t="s">
        <v>301</v>
      </c>
      <c r="F204" s="236" t="s">
        <v>302</v>
      </c>
      <c r="G204" s="237" t="s">
        <v>138</v>
      </c>
      <c r="H204" s="238">
        <v>3</v>
      </c>
      <c r="I204" s="239"/>
      <c r="J204" s="240">
        <f t="shared" si="10"/>
        <v>0</v>
      </c>
      <c r="K204" s="241"/>
      <c r="L204" s="242"/>
      <c r="M204" s="243" t="s">
        <v>0</v>
      </c>
      <c r="N204" s="244" t="s">
        <v>36</v>
      </c>
      <c r="O204" s="71"/>
      <c r="P204" s="197">
        <f t="shared" si="11"/>
        <v>0</v>
      </c>
      <c r="Q204" s="197">
        <v>2.111E-2</v>
      </c>
      <c r="R204" s="197">
        <f t="shared" si="12"/>
        <v>6.3329999999999997E-2</v>
      </c>
      <c r="S204" s="197">
        <v>0</v>
      </c>
      <c r="T204" s="198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202</v>
      </c>
      <c r="AT204" s="199" t="s">
        <v>199</v>
      </c>
      <c r="AU204" s="199" t="s">
        <v>81</v>
      </c>
      <c r="AY204" s="17" t="s">
        <v>132</v>
      </c>
      <c r="BE204" s="200">
        <f t="shared" si="14"/>
        <v>0</v>
      </c>
      <c r="BF204" s="200">
        <f t="shared" si="15"/>
        <v>0</v>
      </c>
      <c r="BG204" s="200">
        <f t="shared" si="16"/>
        <v>0</v>
      </c>
      <c r="BH204" s="200">
        <f t="shared" si="17"/>
        <v>0</v>
      </c>
      <c r="BI204" s="200">
        <f t="shared" si="18"/>
        <v>0</v>
      </c>
      <c r="BJ204" s="17" t="s">
        <v>79</v>
      </c>
      <c r="BK204" s="200">
        <f t="shared" si="19"/>
        <v>0</v>
      </c>
      <c r="BL204" s="17" t="s">
        <v>196</v>
      </c>
      <c r="BM204" s="199" t="s">
        <v>738</v>
      </c>
    </row>
    <row r="205" spans="1:65" s="2" customFormat="1" ht="24.2" customHeight="1">
      <c r="A205" s="34"/>
      <c r="B205" s="35"/>
      <c r="C205" s="187" t="s">
        <v>328</v>
      </c>
      <c r="D205" s="187" t="s">
        <v>135</v>
      </c>
      <c r="E205" s="188" t="s">
        <v>305</v>
      </c>
      <c r="F205" s="189" t="s">
        <v>306</v>
      </c>
      <c r="G205" s="190" t="s">
        <v>138</v>
      </c>
      <c r="H205" s="191">
        <v>1</v>
      </c>
      <c r="I205" s="192"/>
      <c r="J205" s="193">
        <f t="shared" si="10"/>
        <v>0</v>
      </c>
      <c r="K205" s="194"/>
      <c r="L205" s="39"/>
      <c r="M205" s="195" t="s">
        <v>0</v>
      </c>
      <c r="N205" s="196" t="s">
        <v>36</v>
      </c>
      <c r="O205" s="71"/>
      <c r="P205" s="197">
        <f t="shared" si="11"/>
        <v>0</v>
      </c>
      <c r="Q205" s="197">
        <v>0</v>
      </c>
      <c r="R205" s="197">
        <f t="shared" si="12"/>
        <v>0</v>
      </c>
      <c r="S205" s="197">
        <v>0</v>
      </c>
      <c r="T205" s="198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196</v>
      </c>
      <c r="AT205" s="199" t="s">
        <v>135</v>
      </c>
      <c r="AU205" s="199" t="s">
        <v>81</v>
      </c>
      <c r="AY205" s="17" t="s">
        <v>132</v>
      </c>
      <c r="BE205" s="200">
        <f t="shared" si="14"/>
        <v>0</v>
      </c>
      <c r="BF205" s="200">
        <f t="shared" si="15"/>
        <v>0</v>
      </c>
      <c r="BG205" s="200">
        <f t="shared" si="16"/>
        <v>0</v>
      </c>
      <c r="BH205" s="200">
        <f t="shared" si="17"/>
        <v>0</v>
      </c>
      <c r="BI205" s="200">
        <f t="shared" si="18"/>
        <v>0</v>
      </c>
      <c r="BJ205" s="17" t="s">
        <v>79</v>
      </c>
      <c r="BK205" s="200">
        <f t="shared" si="19"/>
        <v>0</v>
      </c>
      <c r="BL205" s="17" t="s">
        <v>196</v>
      </c>
      <c r="BM205" s="199" t="s">
        <v>739</v>
      </c>
    </row>
    <row r="206" spans="1:65" s="2" customFormat="1" ht="24.2" customHeight="1">
      <c r="A206" s="34"/>
      <c r="B206" s="35"/>
      <c r="C206" s="234" t="s">
        <v>332</v>
      </c>
      <c r="D206" s="234" t="s">
        <v>199</v>
      </c>
      <c r="E206" s="235" t="s">
        <v>309</v>
      </c>
      <c r="F206" s="236" t="s">
        <v>310</v>
      </c>
      <c r="G206" s="237" t="s">
        <v>145</v>
      </c>
      <c r="H206" s="238">
        <v>2</v>
      </c>
      <c r="I206" s="239"/>
      <c r="J206" s="240">
        <f t="shared" si="10"/>
        <v>0</v>
      </c>
      <c r="K206" s="241"/>
      <c r="L206" s="242"/>
      <c r="M206" s="243" t="s">
        <v>0</v>
      </c>
      <c r="N206" s="244" t="s">
        <v>36</v>
      </c>
      <c r="O206" s="71"/>
      <c r="P206" s="197">
        <f t="shared" si="11"/>
        <v>0</v>
      </c>
      <c r="Q206" s="197">
        <v>3.4200000000000001E-2</v>
      </c>
      <c r="R206" s="197">
        <f t="shared" si="12"/>
        <v>6.8400000000000002E-2</v>
      </c>
      <c r="S206" s="197">
        <v>0</v>
      </c>
      <c r="T206" s="198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202</v>
      </c>
      <c r="AT206" s="199" t="s">
        <v>199</v>
      </c>
      <c r="AU206" s="199" t="s">
        <v>81</v>
      </c>
      <c r="AY206" s="17" t="s">
        <v>132</v>
      </c>
      <c r="BE206" s="200">
        <f t="shared" si="14"/>
        <v>0</v>
      </c>
      <c r="BF206" s="200">
        <f t="shared" si="15"/>
        <v>0</v>
      </c>
      <c r="BG206" s="200">
        <f t="shared" si="16"/>
        <v>0</v>
      </c>
      <c r="BH206" s="200">
        <f t="shared" si="17"/>
        <v>0</v>
      </c>
      <c r="BI206" s="200">
        <f t="shared" si="18"/>
        <v>0</v>
      </c>
      <c r="BJ206" s="17" t="s">
        <v>79</v>
      </c>
      <c r="BK206" s="200">
        <f t="shared" si="19"/>
        <v>0</v>
      </c>
      <c r="BL206" s="17" t="s">
        <v>196</v>
      </c>
      <c r="BM206" s="199" t="s">
        <v>740</v>
      </c>
    </row>
    <row r="207" spans="1:65" s="2" customFormat="1" ht="24.2" customHeight="1">
      <c r="A207" s="34"/>
      <c r="B207" s="35"/>
      <c r="C207" s="187" t="s">
        <v>336</v>
      </c>
      <c r="D207" s="187" t="s">
        <v>135</v>
      </c>
      <c r="E207" s="188" t="s">
        <v>313</v>
      </c>
      <c r="F207" s="189" t="s">
        <v>314</v>
      </c>
      <c r="G207" s="190" t="s">
        <v>138</v>
      </c>
      <c r="H207" s="191">
        <v>1</v>
      </c>
      <c r="I207" s="192"/>
      <c r="J207" s="193">
        <f t="shared" si="10"/>
        <v>0</v>
      </c>
      <c r="K207" s="194"/>
      <c r="L207" s="39"/>
      <c r="M207" s="195" t="s">
        <v>0</v>
      </c>
      <c r="N207" s="196" t="s">
        <v>36</v>
      </c>
      <c r="O207" s="71"/>
      <c r="P207" s="197">
        <f t="shared" si="11"/>
        <v>0</v>
      </c>
      <c r="Q207" s="197">
        <v>8.0000000000000007E-5</v>
      </c>
      <c r="R207" s="197">
        <f t="shared" si="12"/>
        <v>8.0000000000000007E-5</v>
      </c>
      <c r="S207" s="197">
        <v>0</v>
      </c>
      <c r="T207" s="198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196</v>
      </c>
      <c r="AT207" s="199" t="s">
        <v>135</v>
      </c>
      <c r="AU207" s="199" t="s">
        <v>81</v>
      </c>
      <c r="AY207" s="17" t="s">
        <v>132</v>
      </c>
      <c r="BE207" s="200">
        <f t="shared" si="14"/>
        <v>0</v>
      </c>
      <c r="BF207" s="200">
        <f t="shared" si="15"/>
        <v>0</v>
      </c>
      <c r="BG207" s="200">
        <f t="shared" si="16"/>
        <v>0</v>
      </c>
      <c r="BH207" s="200">
        <f t="shared" si="17"/>
        <v>0</v>
      </c>
      <c r="BI207" s="200">
        <f t="shared" si="18"/>
        <v>0</v>
      </c>
      <c r="BJ207" s="17" t="s">
        <v>79</v>
      </c>
      <c r="BK207" s="200">
        <f t="shared" si="19"/>
        <v>0</v>
      </c>
      <c r="BL207" s="17" t="s">
        <v>196</v>
      </c>
      <c r="BM207" s="199" t="s">
        <v>741</v>
      </c>
    </row>
    <row r="208" spans="1:65" s="2" customFormat="1" ht="21.75" customHeight="1">
      <c r="A208" s="34"/>
      <c r="B208" s="35"/>
      <c r="C208" s="234" t="s">
        <v>340</v>
      </c>
      <c r="D208" s="234" t="s">
        <v>199</v>
      </c>
      <c r="E208" s="235" t="s">
        <v>317</v>
      </c>
      <c r="F208" s="236" t="s">
        <v>318</v>
      </c>
      <c r="G208" s="237" t="s">
        <v>138</v>
      </c>
      <c r="H208" s="238">
        <v>1</v>
      </c>
      <c r="I208" s="239"/>
      <c r="J208" s="240">
        <f t="shared" si="10"/>
        <v>0</v>
      </c>
      <c r="K208" s="241"/>
      <c r="L208" s="242"/>
      <c r="M208" s="243" t="s">
        <v>0</v>
      </c>
      <c r="N208" s="244" t="s">
        <v>36</v>
      </c>
      <c r="O208" s="71"/>
      <c r="P208" s="197">
        <f t="shared" si="11"/>
        <v>0</v>
      </c>
      <c r="Q208" s="197">
        <v>4.4999999999999997E-3</v>
      </c>
      <c r="R208" s="197">
        <f t="shared" si="12"/>
        <v>4.4999999999999997E-3</v>
      </c>
      <c r="S208" s="197">
        <v>0</v>
      </c>
      <c r="T208" s="198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202</v>
      </c>
      <c r="AT208" s="199" t="s">
        <v>199</v>
      </c>
      <c r="AU208" s="199" t="s">
        <v>81</v>
      </c>
      <c r="AY208" s="17" t="s">
        <v>132</v>
      </c>
      <c r="BE208" s="200">
        <f t="shared" si="14"/>
        <v>0</v>
      </c>
      <c r="BF208" s="200">
        <f t="shared" si="15"/>
        <v>0</v>
      </c>
      <c r="BG208" s="200">
        <f t="shared" si="16"/>
        <v>0</v>
      </c>
      <c r="BH208" s="200">
        <f t="shared" si="17"/>
        <v>0</v>
      </c>
      <c r="BI208" s="200">
        <f t="shared" si="18"/>
        <v>0</v>
      </c>
      <c r="BJ208" s="17" t="s">
        <v>79</v>
      </c>
      <c r="BK208" s="200">
        <f t="shared" si="19"/>
        <v>0</v>
      </c>
      <c r="BL208" s="17" t="s">
        <v>196</v>
      </c>
      <c r="BM208" s="199" t="s">
        <v>742</v>
      </c>
    </row>
    <row r="209" spans="1:65" s="2" customFormat="1" ht="24.2" customHeight="1">
      <c r="A209" s="34"/>
      <c r="B209" s="35"/>
      <c r="C209" s="187" t="s">
        <v>344</v>
      </c>
      <c r="D209" s="187" t="s">
        <v>135</v>
      </c>
      <c r="E209" s="188" t="s">
        <v>337</v>
      </c>
      <c r="F209" s="189" t="s">
        <v>338</v>
      </c>
      <c r="G209" s="190" t="s">
        <v>138</v>
      </c>
      <c r="H209" s="191">
        <v>1</v>
      </c>
      <c r="I209" s="192"/>
      <c r="J209" s="193">
        <f t="shared" si="10"/>
        <v>0</v>
      </c>
      <c r="K209" s="194"/>
      <c r="L209" s="39"/>
      <c r="M209" s="195" t="s">
        <v>0</v>
      </c>
      <c r="N209" s="196" t="s">
        <v>36</v>
      </c>
      <c r="O209" s="71"/>
      <c r="P209" s="197">
        <f t="shared" si="11"/>
        <v>0</v>
      </c>
      <c r="Q209" s="197">
        <v>0</v>
      </c>
      <c r="R209" s="197">
        <f t="shared" si="12"/>
        <v>0</v>
      </c>
      <c r="S209" s="197">
        <v>0.17399999999999999</v>
      </c>
      <c r="T209" s="198">
        <f t="shared" si="13"/>
        <v>0.17399999999999999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196</v>
      </c>
      <c r="AT209" s="199" t="s">
        <v>135</v>
      </c>
      <c r="AU209" s="199" t="s">
        <v>81</v>
      </c>
      <c r="AY209" s="17" t="s">
        <v>132</v>
      </c>
      <c r="BE209" s="200">
        <f t="shared" si="14"/>
        <v>0</v>
      </c>
      <c r="BF209" s="200">
        <f t="shared" si="15"/>
        <v>0</v>
      </c>
      <c r="BG209" s="200">
        <f t="shared" si="16"/>
        <v>0</v>
      </c>
      <c r="BH209" s="200">
        <f t="shared" si="17"/>
        <v>0</v>
      </c>
      <c r="BI209" s="200">
        <f t="shared" si="18"/>
        <v>0</v>
      </c>
      <c r="BJ209" s="17" t="s">
        <v>79</v>
      </c>
      <c r="BK209" s="200">
        <f t="shared" si="19"/>
        <v>0</v>
      </c>
      <c r="BL209" s="17" t="s">
        <v>196</v>
      </c>
      <c r="BM209" s="199" t="s">
        <v>743</v>
      </c>
    </row>
    <row r="210" spans="1:65" s="2" customFormat="1" ht="24.2" customHeight="1">
      <c r="A210" s="34"/>
      <c r="B210" s="35"/>
      <c r="C210" s="187" t="s">
        <v>348</v>
      </c>
      <c r="D210" s="187" t="s">
        <v>135</v>
      </c>
      <c r="E210" s="188" t="s">
        <v>591</v>
      </c>
      <c r="F210" s="189" t="s">
        <v>592</v>
      </c>
      <c r="G210" s="190" t="s">
        <v>161</v>
      </c>
      <c r="H210" s="191">
        <v>1.2070000000000001</v>
      </c>
      <c r="I210" s="192"/>
      <c r="J210" s="193">
        <f t="shared" si="10"/>
        <v>0</v>
      </c>
      <c r="K210" s="194"/>
      <c r="L210" s="39"/>
      <c r="M210" s="195" t="s">
        <v>0</v>
      </c>
      <c r="N210" s="196" t="s">
        <v>36</v>
      </c>
      <c r="O210" s="71"/>
      <c r="P210" s="197">
        <f t="shared" si="11"/>
        <v>0</v>
      </c>
      <c r="Q210" s="197">
        <v>0</v>
      </c>
      <c r="R210" s="197">
        <f t="shared" si="12"/>
        <v>0</v>
      </c>
      <c r="S210" s="197">
        <v>0</v>
      </c>
      <c r="T210" s="198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196</v>
      </c>
      <c r="AT210" s="199" t="s">
        <v>135</v>
      </c>
      <c r="AU210" s="199" t="s">
        <v>81</v>
      </c>
      <c r="AY210" s="17" t="s">
        <v>132</v>
      </c>
      <c r="BE210" s="200">
        <f t="shared" si="14"/>
        <v>0</v>
      </c>
      <c r="BF210" s="200">
        <f t="shared" si="15"/>
        <v>0</v>
      </c>
      <c r="BG210" s="200">
        <f t="shared" si="16"/>
        <v>0</v>
      </c>
      <c r="BH210" s="200">
        <f t="shared" si="17"/>
        <v>0</v>
      </c>
      <c r="BI210" s="200">
        <f t="shared" si="18"/>
        <v>0</v>
      </c>
      <c r="BJ210" s="17" t="s">
        <v>79</v>
      </c>
      <c r="BK210" s="200">
        <f t="shared" si="19"/>
        <v>0</v>
      </c>
      <c r="BL210" s="17" t="s">
        <v>196</v>
      </c>
      <c r="BM210" s="199" t="s">
        <v>744</v>
      </c>
    </row>
    <row r="211" spans="1:65" s="2" customFormat="1" ht="24.2" customHeight="1">
      <c r="A211" s="34"/>
      <c r="B211" s="35"/>
      <c r="C211" s="187" t="s">
        <v>354</v>
      </c>
      <c r="D211" s="187" t="s">
        <v>135</v>
      </c>
      <c r="E211" s="188" t="s">
        <v>345</v>
      </c>
      <c r="F211" s="189" t="s">
        <v>346</v>
      </c>
      <c r="G211" s="190" t="s">
        <v>161</v>
      </c>
      <c r="H211" s="191">
        <v>1.2070000000000001</v>
      </c>
      <c r="I211" s="192"/>
      <c r="J211" s="193">
        <f t="shared" si="10"/>
        <v>0</v>
      </c>
      <c r="K211" s="194"/>
      <c r="L211" s="39"/>
      <c r="M211" s="195" t="s">
        <v>0</v>
      </c>
      <c r="N211" s="196" t="s">
        <v>36</v>
      </c>
      <c r="O211" s="71"/>
      <c r="P211" s="197">
        <f t="shared" si="11"/>
        <v>0</v>
      </c>
      <c r="Q211" s="197">
        <v>0</v>
      </c>
      <c r="R211" s="197">
        <f t="shared" si="12"/>
        <v>0</v>
      </c>
      <c r="S211" s="197">
        <v>0</v>
      </c>
      <c r="T211" s="198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196</v>
      </c>
      <c r="AT211" s="199" t="s">
        <v>135</v>
      </c>
      <c r="AU211" s="199" t="s">
        <v>81</v>
      </c>
      <c r="AY211" s="17" t="s">
        <v>132</v>
      </c>
      <c r="BE211" s="200">
        <f t="shared" si="14"/>
        <v>0</v>
      </c>
      <c r="BF211" s="200">
        <f t="shared" si="15"/>
        <v>0</v>
      </c>
      <c r="BG211" s="200">
        <f t="shared" si="16"/>
        <v>0</v>
      </c>
      <c r="BH211" s="200">
        <f t="shared" si="17"/>
        <v>0</v>
      </c>
      <c r="BI211" s="200">
        <f t="shared" si="18"/>
        <v>0</v>
      </c>
      <c r="BJ211" s="17" t="s">
        <v>79</v>
      </c>
      <c r="BK211" s="200">
        <f t="shared" si="19"/>
        <v>0</v>
      </c>
      <c r="BL211" s="17" t="s">
        <v>196</v>
      </c>
      <c r="BM211" s="199" t="s">
        <v>745</v>
      </c>
    </row>
    <row r="212" spans="1:65" s="2" customFormat="1" ht="24.2" customHeight="1">
      <c r="A212" s="34"/>
      <c r="B212" s="35"/>
      <c r="C212" s="187" t="s">
        <v>359</v>
      </c>
      <c r="D212" s="187" t="s">
        <v>135</v>
      </c>
      <c r="E212" s="188" t="s">
        <v>349</v>
      </c>
      <c r="F212" s="189" t="s">
        <v>350</v>
      </c>
      <c r="G212" s="190" t="s">
        <v>161</v>
      </c>
      <c r="H212" s="191">
        <v>1.2070000000000001</v>
      </c>
      <c r="I212" s="192"/>
      <c r="J212" s="193">
        <f t="shared" si="10"/>
        <v>0</v>
      </c>
      <c r="K212" s="194"/>
      <c r="L212" s="39"/>
      <c r="M212" s="195" t="s">
        <v>0</v>
      </c>
      <c r="N212" s="196" t="s">
        <v>36</v>
      </c>
      <c r="O212" s="71"/>
      <c r="P212" s="197">
        <f t="shared" si="11"/>
        <v>0</v>
      </c>
      <c r="Q212" s="197">
        <v>0</v>
      </c>
      <c r="R212" s="197">
        <f t="shared" si="12"/>
        <v>0</v>
      </c>
      <c r="S212" s="197">
        <v>0</v>
      </c>
      <c r="T212" s="198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196</v>
      </c>
      <c r="AT212" s="199" t="s">
        <v>135</v>
      </c>
      <c r="AU212" s="199" t="s">
        <v>81</v>
      </c>
      <c r="AY212" s="17" t="s">
        <v>132</v>
      </c>
      <c r="BE212" s="200">
        <f t="shared" si="14"/>
        <v>0</v>
      </c>
      <c r="BF212" s="200">
        <f t="shared" si="15"/>
        <v>0</v>
      </c>
      <c r="BG212" s="200">
        <f t="shared" si="16"/>
        <v>0</v>
      </c>
      <c r="BH212" s="200">
        <f t="shared" si="17"/>
        <v>0</v>
      </c>
      <c r="BI212" s="200">
        <f t="shared" si="18"/>
        <v>0</v>
      </c>
      <c r="BJ212" s="17" t="s">
        <v>79</v>
      </c>
      <c r="BK212" s="200">
        <f t="shared" si="19"/>
        <v>0</v>
      </c>
      <c r="BL212" s="17" t="s">
        <v>196</v>
      </c>
      <c r="BM212" s="199" t="s">
        <v>746</v>
      </c>
    </row>
    <row r="213" spans="1:65" s="12" customFormat="1" ht="22.9" customHeight="1">
      <c r="B213" s="171"/>
      <c r="C213" s="172"/>
      <c r="D213" s="173" t="s">
        <v>70</v>
      </c>
      <c r="E213" s="185" t="s">
        <v>493</v>
      </c>
      <c r="F213" s="185" t="s">
        <v>494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SUM(P214:P242)</f>
        <v>0</v>
      </c>
      <c r="Q213" s="179"/>
      <c r="R213" s="180">
        <f>SUM(R214:R242)</f>
        <v>8.5185399999999994E-2</v>
      </c>
      <c r="S213" s="179"/>
      <c r="T213" s="181">
        <f>SUM(T214:T242)</f>
        <v>8.4279999999999994E-2</v>
      </c>
      <c r="AR213" s="182" t="s">
        <v>81</v>
      </c>
      <c r="AT213" s="183" t="s">
        <v>70</v>
      </c>
      <c r="AU213" s="183" t="s">
        <v>79</v>
      </c>
      <c r="AY213" s="182" t="s">
        <v>132</v>
      </c>
      <c r="BK213" s="184">
        <f>SUM(BK214:BK242)</f>
        <v>0</v>
      </c>
    </row>
    <row r="214" spans="1:65" s="2" customFormat="1" ht="24.2" customHeight="1">
      <c r="A214" s="34"/>
      <c r="B214" s="35"/>
      <c r="C214" s="187" t="s">
        <v>365</v>
      </c>
      <c r="D214" s="187" t="s">
        <v>135</v>
      </c>
      <c r="E214" s="188" t="s">
        <v>501</v>
      </c>
      <c r="F214" s="189" t="s">
        <v>502</v>
      </c>
      <c r="G214" s="190" t="s">
        <v>145</v>
      </c>
      <c r="H214" s="191">
        <v>29.367999999999999</v>
      </c>
      <c r="I214" s="192"/>
      <c r="J214" s="193">
        <f>ROUND(I214*H214,2)</f>
        <v>0</v>
      </c>
      <c r="K214" s="194"/>
      <c r="L214" s="39"/>
      <c r="M214" s="195" t="s">
        <v>0</v>
      </c>
      <c r="N214" s="196" t="s">
        <v>36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139</v>
      </c>
      <c r="AT214" s="199" t="s">
        <v>135</v>
      </c>
      <c r="AU214" s="199" t="s">
        <v>81</v>
      </c>
      <c r="AY214" s="17" t="s">
        <v>132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79</v>
      </c>
      <c r="BK214" s="200">
        <f>ROUND(I214*H214,2)</f>
        <v>0</v>
      </c>
      <c r="BL214" s="17" t="s">
        <v>139</v>
      </c>
      <c r="BM214" s="199" t="s">
        <v>747</v>
      </c>
    </row>
    <row r="215" spans="1:65" s="2" customFormat="1" ht="24.2" customHeight="1">
      <c r="A215" s="34"/>
      <c r="B215" s="35"/>
      <c r="C215" s="187" t="s">
        <v>370</v>
      </c>
      <c r="D215" s="187" t="s">
        <v>135</v>
      </c>
      <c r="E215" s="188" t="s">
        <v>495</v>
      </c>
      <c r="F215" s="189" t="s">
        <v>496</v>
      </c>
      <c r="G215" s="190" t="s">
        <v>145</v>
      </c>
      <c r="H215" s="191">
        <v>29.367999999999999</v>
      </c>
      <c r="I215" s="192"/>
      <c r="J215" s="193">
        <f>ROUND(I215*H215,2)</f>
        <v>0</v>
      </c>
      <c r="K215" s="194"/>
      <c r="L215" s="39"/>
      <c r="M215" s="195" t="s">
        <v>0</v>
      </c>
      <c r="N215" s="196" t="s">
        <v>36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196</v>
      </c>
      <c r="AT215" s="199" t="s">
        <v>135</v>
      </c>
      <c r="AU215" s="199" t="s">
        <v>81</v>
      </c>
      <c r="AY215" s="17" t="s">
        <v>132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79</v>
      </c>
      <c r="BK215" s="200">
        <f>ROUND(I215*H215,2)</f>
        <v>0</v>
      </c>
      <c r="BL215" s="17" t="s">
        <v>196</v>
      </c>
      <c r="BM215" s="199" t="s">
        <v>748</v>
      </c>
    </row>
    <row r="216" spans="1:65" s="2" customFormat="1" ht="16.5" customHeight="1">
      <c r="A216" s="34"/>
      <c r="B216" s="35"/>
      <c r="C216" s="187" t="s">
        <v>375</v>
      </c>
      <c r="D216" s="187" t="s">
        <v>135</v>
      </c>
      <c r="E216" s="188" t="s">
        <v>498</v>
      </c>
      <c r="F216" s="189" t="s">
        <v>499</v>
      </c>
      <c r="G216" s="190" t="s">
        <v>145</v>
      </c>
      <c r="H216" s="191">
        <v>29.367999999999999</v>
      </c>
      <c r="I216" s="192"/>
      <c r="J216" s="193">
        <f>ROUND(I216*H216,2)</f>
        <v>0</v>
      </c>
      <c r="K216" s="194"/>
      <c r="L216" s="39"/>
      <c r="M216" s="195" t="s">
        <v>0</v>
      </c>
      <c r="N216" s="196" t="s">
        <v>36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196</v>
      </c>
      <c r="AT216" s="199" t="s">
        <v>135</v>
      </c>
      <c r="AU216" s="199" t="s">
        <v>81</v>
      </c>
      <c r="AY216" s="17" t="s">
        <v>132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79</v>
      </c>
      <c r="BK216" s="200">
        <f>ROUND(I216*H216,2)</f>
        <v>0</v>
      </c>
      <c r="BL216" s="17" t="s">
        <v>196</v>
      </c>
      <c r="BM216" s="199" t="s">
        <v>749</v>
      </c>
    </row>
    <row r="217" spans="1:65" s="2" customFormat="1" ht="24.2" customHeight="1">
      <c r="A217" s="34"/>
      <c r="B217" s="35"/>
      <c r="C217" s="187" t="s">
        <v>379</v>
      </c>
      <c r="D217" s="187" t="s">
        <v>135</v>
      </c>
      <c r="E217" s="188" t="s">
        <v>504</v>
      </c>
      <c r="F217" s="189" t="s">
        <v>505</v>
      </c>
      <c r="G217" s="190" t="s">
        <v>145</v>
      </c>
      <c r="H217" s="191">
        <v>29.367999999999999</v>
      </c>
      <c r="I217" s="192"/>
      <c r="J217" s="193">
        <f>ROUND(I217*H217,2)</f>
        <v>0</v>
      </c>
      <c r="K217" s="194"/>
      <c r="L217" s="39"/>
      <c r="M217" s="195" t="s">
        <v>0</v>
      </c>
      <c r="N217" s="196" t="s">
        <v>36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2.5000000000000001E-3</v>
      </c>
      <c r="T217" s="198">
        <f>S217*H217</f>
        <v>7.3419999999999999E-2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196</v>
      </c>
      <c r="AT217" s="199" t="s">
        <v>135</v>
      </c>
      <c r="AU217" s="199" t="s">
        <v>81</v>
      </c>
      <c r="AY217" s="17" t="s">
        <v>132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79</v>
      </c>
      <c r="BK217" s="200">
        <f>ROUND(I217*H217,2)</f>
        <v>0</v>
      </c>
      <c r="BL217" s="17" t="s">
        <v>196</v>
      </c>
      <c r="BM217" s="199" t="s">
        <v>750</v>
      </c>
    </row>
    <row r="218" spans="1:65" s="13" customFormat="1" ht="11.25">
      <c r="B218" s="201"/>
      <c r="C218" s="202"/>
      <c r="D218" s="203" t="s">
        <v>147</v>
      </c>
      <c r="E218" s="204" t="s">
        <v>0</v>
      </c>
      <c r="F218" s="205" t="s">
        <v>220</v>
      </c>
      <c r="G218" s="202"/>
      <c r="H218" s="204" t="s">
        <v>0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147</v>
      </c>
      <c r="AU218" s="211" t="s">
        <v>81</v>
      </c>
      <c r="AV218" s="13" t="s">
        <v>79</v>
      </c>
      <c r="AW218" s="13" t="s">
        <v>29</v>
      </c>
      <c r="AX218" s="13" t="s">
        <v>71</v>
      </c>
      <c r="AY218" s="211" t="s">
        <v>132</v>
      </c>
    </row>
    <row r="219" spans="1:65" s="14" customFormat="1" ht="11.25">
      <c r="B219" s="212"/>
      <c r="C219" s="213"/>
      <c r="D219" s="203" t="s">
        <v>147</v>
      </c>
      <c r="E219" s="214" t="s">
        <v>0</v>
      </c>
      <c r="F219" s="215" t="s">
        <v>685</v>
      </c>
      <c r="G219" s="213"/>
      <c r="H219" s="216">
        <v>15.839999999999998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147</v>
      </c>
      <c r="AU219" s="222" t="s">
        <v>81</v>
      </c>
      <c r="AV219" s="14" t="s">
        <v>81</v>
      </c>
      <c r="AW219" s="14" t="s">
        <v>29</v>
      </c>
      <c r="AX219" s="14" t="s">
        <v>71</v>
      </c>
      <c r="AY219" s="222" t="s">
        <v>132</v>
      </c>
    </row>
    <row r="220" spans="1:65" s="13" customFormat="1" ht="11.25">
      <c r="B220" s="201"/>
      <c r="C220" s="202"/>
      <c r="D220" s="203" t="s">
        <v>147</v>
      </c>
      <c r="E220" s="204" t="s">
        <v>0</v>
      </c>
      <c r="F220" s="205" t="s">
        <v>149</v>
      </c>
      <c r="G220" s="202"/>
      <c r="H220" s="204" t="s">
        <v>0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147</v>
      </c>
      <c r="AU220" s="211" t="s">
        <v>81</v>
      </c>
      <c r="AV220" s="13" t="s">
        <v>79</v>
      </c>
      <c r="AW220" s="13" t="s">
        <v>29</v>
      </c>
      <c r="AX220" s="13" t="s">
        <v>71</v>
      </c>
      <c r="AY220" s="211" t="s">
        <v>132</v>
      </c>
    </row>
    <row r="221" spans="1:65" s="14" customFormat="1" ht="11.25">
      <c r="B221" s="212"/>
      <c r="C221" s="213"/>
      <c r="D221" s="203" t="s">
        <v>147</v>
      </c>
      <c r="E221" s="214" t="s">
        <v>0</v>
      </c>
      <c r="F221" s="215" t="s">
        <v>751</v>
      </c>
      <c r="G221" s="213"/>
      <c r="H221" s="216">
        <v>2.64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147</v>
      </c>
      <c r="AU221" s="222" t="s">
        <v>81</v>
      </c>
      <c r="AV221" s="14" t="s">
        <v>81</v>
      </c>
      <c r="AW221" s="14" t="s">
        <v>29</v>
      </c>
      <c r="AX221" s="14" t="s">
        <v>71</v>
      </c>
      <c r="AY221" s="222" t="s">
        <v>132</v>
      </c>
    </row>
    <row r="222" spans="1:65" s="13" customFormat="1" ht="11.25">
      <c r="B222" s="201"/>
      <c r="C222" s="202"/>
      <c r="D222" s="203" t="s">
        <v>147</v>
      </c>
      <c r="E222" s="204" t="s">
        <v>0</v>
      </c>
      <c r="F222" s="205" t="s">
        <v>435</v>
      </c>
      <c r="G222" s="202"/>
      <c r="H222" s="204" t="s">
        <v>0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147</v>
      </c>
      <c r="AU222" s="211" t="s">
        <v>81</v>
      </c>
      <c r="AV222" s="13" t="s">
        <v>79</v>
      </c>
      <c r="AW222" s="13" t="s">
        <v>29</v>
      </c>
      <c r="AX222" s="13" t="s">
        <v>71</v>
      </c>
      <c r="AY222" s="211" t="s">
        <v>132</v>
      </c>
    </row>
    <row r="223" spans="1:65" s="14" customFormat="1" ht="11.25">
      <c r="B223" s="212"/>
      <c r="C223" s="213"/>
      <c r="D223" s="203" t="s">
        <v>147</v>
      </c>
      <c r="E223" s="214" t="s">
        <v>0</v>
      </c>
      <c r="F223" s="215" t="s">
        <v>689</v>
      </c>
      <c r="G223" s="213"/>
      <c r="H223" s="216">
        <v>10.887500000000001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147</v>
      </c>
      <c r="AU223" s="222" t="s">
        <v>81</v>
      </c>
      <c r="AV223" s="14" t="s">
        <v>81</v>
      </c>
      <c r="AW223" s="14" t="s">
        <v>29</v>
      </c>
      <c r="AX223" s="14" t="s">
        <v>71</v>
      </c>
      <c r="AY223" s="222" t="s">
        <v>132</v>
      </c>
    </row>
    <row r="224" spans="1:65" s="15" customFormat="1" ht="11.25">
      <c r="B224" s="223"/>
      <c r="C224" s="224"/>
      <c r="D224" s="203" t="s">
        <v>147</v>
      </c>
      <c r="E224" s="225" t="s">
        <v>0</v>
      </c>
      <c r="F224" s="226" t="s">
        <v>155</v>
      </c>
      <c r="G224" s="224"/>
      <c r="H224" s="227">
        <v>29.3675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147</v>
      </c>
      <c r="AU224" s="233" t="s">
        <v>81</v>
      </c>
      <c r="AV224" s="15" t="s">
        <v>139</v>
      </c>
      <c r="AW224" s="15" t="s">
        <v>29</v>
      </c>
      <c r="AX224" s="15" t="s">
        <v>79</v>
      </c>
      <c r="AY224" s="233" t="s">
        <v>132</v>
      </c>
    </row>
    <row r="225" spans="1:65" s="2" customFormat="1" ht="16.5" customHeight="1">
      <c r="A225" s="34"/>
      <c r="B225" s="35"/>
      <c r="C225" s="187" t="s">
        <v>383</v>
      </c>
      <c r="D225" s="187" t="s">
        <v>135</v>
      </c>
      <c r="E225" s="188" t="s">
        <v>507</v>
      </c>
      <c r="F225" s="189" t="s">
        <v>508</v>
      </c>
      <c r="G225" s="190" t="s">
        <v>145</v>
      </c>
      <c r="H225" s="191">
        <v>29.367999999999999</v>
      </c>
      <c r="I225" s="192"/>
      <c r="J225" s="193">
        <f>ROUND(I225*H225,2)</f>
        <v>0</v>
      </c>
      <c r="K225" s="194"/>
      <c r="L225" s="39"/>
      <c r="M225" s="195" t="s">
        <v>0</v>
      </c>
      <c r="N225" s="196" t="s">
        <v>36</v>
      </c>
      <c r="O225" s="71"/>
      <c r="P225" s="197">
        <f>O225*H225</f>
        <v>0</v>
      </c>
      <c r="Q225" s="197">
        <v>2.9999999999999997E-4</v>
      </c>
      <c r="R225" s="197">
        <f>Q225*H225</f>
        <v>8.8103999999999995E-3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196</v>
      </c>
      <c r="AT225" s="199" t="s">
        <v>135</v>
      </c>
      <c r="AU225" s="199" t="s">
        <v>81</v>
      </c>
      <c r="AY225" s="17" t="s">
        <v>132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79</v>
      </c>
      <c r="BK225" s="200">
        <f>ROUND(I225*H225,2)</f>
        <v>0</v>
      </c>
      <c r="BL225" s="17" t="s">
        <v>196</v>
      </c>
      <c r="BM225" s="199" t="s">
        <v>752</v>
      </c>
    </row>
    <row r="226" spans="1:65" s="2" customFormat="1" ht="44.25" customHeight="1">
      <c r="A226" s="34"/>
      <c r="B226" s="35"/>
      <c r="C226" s="234" t="s">
        <v>389</v>
      </c>
      <c r="D226" s="234" t="s">
        <v>199</v>
      </c>
      <c r="E226" s="235" t="s">
        <v>510</v>
      </c>
      <c r="F226" s="236" t="s">
        <v>511</v>
      </c>
      <c r="G226" s="237" t="s">
        <v>145</v>
      </c>
      <c r="H226" s="238">
        <v>32.305</v>
      </c>
      <c r="I226" s="239"/>
      <c r="J226" s="240">
        <f>ROUND(I226*H226,2)</f>
        <v>0</v>
      </c>
      <c r="K226" s="241"/>
      <c r="L226" s="242"/>
      <c r="M226" s="243" t="s">
        <v>0</v>
      </c>
      <c r="N226" s="244" t="s">
        <v>36</v>
      </c>
      <c r="O226" s="71"/>
      <c r="P226" s="197">
        <f>O226*H226</f>
        <v>0</v>
      </c>
      <c r="Q226" s="197">
        <v>2E-3</v>
      </c>
      <c r="R226" s="197">
        <f>Q226*H226</f>
        <v>6.4610000000000001E-2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202</v>
      </c>
      <c r="AT226" s="199" t="s">
        <v>199</v>
      </c>
      <c r="AU226" s="199" t="s">
        <v>81</v>
      </c>
      <c r="AY226" s="17" t="s">
        <v>132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79</v>
      </c>
      <c r="BK226" s="200">
        <f>ROUND(I226*H226,2)</f>
        <v>0</v>
      </c>
      <c r="BL226" s="17" t="s">
        <v>196</v>
      </c>
      <c r="BM226" s="199" t="s">
        <v>753</v>
      </c>
    </row>
    <row r="227" spans="1:65" s="14" customFormat="1" ht="11.25">
      <c r="B227" s="212"/>
      <c r="C227" s="213"/>
      <c r="D227" s="203" t="s">
        <v>147</v>
      </c>
      <c r="E227" s="213"/>
      <c r="F227" s="215" t="s">
        <v>754</v>
      </c>
      <c r="G227" s="213"/>
      <c r="H227" s="216">
        <v>32.305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147</v>
      </c>
      <c r="AU227" s="222" t="s">
        <v>81</v>
      </c>
      <c r="AV227" s="14" t="s">
        <v>81</v>
      </c>
      <c r="AW227" s="14" t="s">
        <v>3</v>
      </c>
      <c r="AX227" s="14" t="s">
        <v>79</v>
      </c>
      <c r="AY227" s="222" t="s">
        <v>132</v>
      </c>
    </row>
    <row r="228" spans="1:65" s="2" customFormat="1" ht="24.2" customHeight="1">
      <c r="A228" s="34"/>
      <c r="B228" s="35"/>
      <c r="C228" s="187" t="s">
        <v>393</v>
      </c>
      <c r="D228" s="187" t="s">
        <v>135</v>
      </c>
      <c r="E228" s="188" t="s">
        <v>514</v>
      </c>
      <c r="F228" s="189" t="s">
        <v>515</v>
      </c>
      <c r="G228" s="190" t="s">
        <v>357</v>
      </c>
      <c r="H228" s="191">
        <v>10</v>
      </c>
      <c r="I228" s="192"/>
      <c r="J228" s="193">
        <f>ROUND(I228*H228,2)</f>
        <v>0</v>
      </c>
      <c r="K228" s="194"/>
      <c r="L228" s="39"/>
      <c r="M228" s="195" t="s">
        <v>0</v>
      </c>
      <c r="N228" s="196" t="s">
        <v>36</v>
      </c>
      <c r="O228" s="7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196</v>
      </c>
      <c r="AT228" s="199" t="s">
        <v>135</v>
      </c>
      <c r="AU228" s="199" t="s">
        <v>81</v>
      </c>
      <c r="AY228" s="17" t="s">
        <v>132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79</v>
      </c>
      <c r="BK228" s="200">
        <f>ROUND(I228*H228,2)</f>
        <v>0</v>
      </c>
      <c r="BL228" s="17" t="s">
        <v>196</v>
      </c>
      <c r="BM228" s="199" t="s">
        <v>755</v>
      </c>
    </row>
    <row r="229" spans="1:65" s="2" customFormat="1" ht="21.75" customHeight="1">
      <c r="A229" s="34"/>
      <c r="B229" s="35"/>
      <c r="C229" s="187" t="s">
        <v>397</v>
      </c>
      <c r="D229" s="187" t="s">
        <v>135</v>
      </c>
      <c r="E229" s="188" t="s">
        <v>517</v>
      </c>
      <c r="F229" s="189" t="s">
        <v>518</v>
      </c>
      <c r="G229" s="190" t="s">
        <v>357</v>
      </c>
      <c r="H229" s="191">
        <v>36.200000000000003</v>
      </c>
      <c r="I229" s="192"/>
      <c r="J229" s="193">
        <f>ROUND(I229*H229,2)</f>
        <v>0</v>
      </c>
      <c r="K229" s="194"/>
      <c r="L229" s="39"/>
      <c r="M229" s="195" t="s">
        <v>0</v>
      </c>
      <c r="N229" s="196" t="s">
        <v>36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2.9999999999999997E-4</v>
      </c>
      <c r="T229" s="198">
        <f>S229*H229</f>
        <v>1.086E-2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196</v>
      </c>
      <c r="AT229" s="199" t="s">
        <v>135</v>
      </c>
      <c r="AU229" s="199" t="s">
        <v>81</v>
      </c>
      <c r="AY229" s="17" t="s">
        <v>132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79</v>
      </c>
      <c r="BK229" s="200">
        <f>ROUND(I229*H229,2)</f>
        <v>0</v>
      </c>
      <c r="BL229" s="17" t="s">
        <v>196</v>
      </c>
      <c r="BM229" s="199" t="s">
        <v>756</v>
      </c>
    </row>
    <row r="230" spans="1:65" s="13" customFormat="1" ht="11.25">
      <c r="B230" s="201"/>
      <c r="C230" s="202"/>
      <c r="D230" s="203" t="s">
        <v>147</v>
      </c>
      <c r="E230" s="204" t="s">
        <v>0</v>
      </c>
      <c r="F230" s="205" t="s">
        <v>220</v>
      </c>
      <c r="G230" s="202"/>
      <c r="H230" s="204" t="s">
        <v>0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147</v>
      </c>
      <c r="AU230" s="211" t="s">
        <v>81</v>
      </c>
      <c r="AV230" s="13" t="s">
        <v>79</v>
      </c>
      <c r="AW230" s="13" t="s">
        <v>29</v>
      </c>
      <c r="AX230" s="13" t="s">
        <v>71</v>
      </c>
      <c r="AY230" s="211" t="s">
        <v>132</v>
      </c>
    </row>
    <row r="231" spans="1:65" s="14" customFormat="1" ht="11.25">
      <c r="B231" s="212"/>
      <c r="C231" s="213"/>
      <c r="D231" s="203" t="s">
        <v>147</v>
      </c>
      <c r="E231" s="214" t="s">
        <v>0</v>
      </c>
      <c r="F231" s="215" t="s">
        <v>757</v>
      </c>
      <c r="G231" s="213"/>
      <c r="H231" s="216">
        <v>16.2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147</v>
      </c>
      <c r="AU231" s="222" t="s">
        <v>81</v>
      </c>
      <c r="AV231" s="14" t="s">
        <v>81</v>
      </c>
      <c r="AW231" s="14" t="s">
        <v>29</v>
      </c>
      <c r="AX231" s="14" t="s">
        <v>71</v>
      </c>
      <c r="AY231" s="222" t="s">
        <v>132</v>
      </c>
    </row>
    <row r="232" spans="1:65" s="13" customFormat="1" ht="11.25">
      <c r="B232" s="201"/>
      <c r="C232" s="202"/>
      <c r="D232" s="203" t="s">
        <v>147</v>
      </c>
      <c r="E232" s="204" t="s">
        <v>0</v>
      </c>
      <c r="F232" s="205" t="s">
        <v>149</v>
      </c>
      <c r="G232" s="202"/>
      <c r="H232" s="204" t="s">
        <v>0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147</v>
      </c>
      <c r="AU232" s="211" t="s">
        <v>81</v>
      </c>
      <c r="AV232" s="13" t="s">
        <v>79</v>
      </c>
      <c r="AW232" s="13" t="s">
        <v>29</v>
      </c>
      <c r="AX232" s="13" t="s">
        <v>71</v>
      </c>
      <c r="AY232" s="211" t="s">
        <v>132</v>
      </c>
    </row>
    <row r="233" spans="1:65" s="14" customFormat="1" ht="11.25">
      <c r="B233" s="212"/>
      <c r="C233" s="213"/>
      <c r="D233" s="203" t="s">
        <v>147</v>
      </c>
      <c r="E233" s="214" t="s">
        <v>0</v>
      </c>
      <c r="F233" s="215" t="s">
        <v>758</v>
      </c>
      <c r="G233" s="213"/>
      <c r="H233" s="216">
        <v>6.8000000000000007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147</v>
      </c>
      <c r="AU233" s="222" t="s">
        <v>81</v>
      </c>
      <c r="AV233" s="14" t="s">
        <v>81</v>
      </c>
      <c r="AW233" s="14" t="s">
        <v>29</v>
      </c>
      <c r="AX233" s="14" t="s">
        <v>71</v>
      </c>
      <c r="AY233" s="222" t="s">
        <v>132</v>
      </c>
    </row>
    <row r="234" spans="1:65" s="13" customFormat="1" ht="11.25">
      <c r="B234" s="201"/>
      <c r="C234" s="202"/>
      <c r="D234" s="203" t="s">
        <v>147</v>
      </c>
      <c r="E234" s="204" t="s">
        <v>0</v>
      </c>
      <c r="F234" s="205" t="s">
        <v>435</v>
      </c>
      <c r="G234" s="202"/>
      <c r="H234" s="204" t="s">
        <v>0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147</v>
      </c>
      <c r="AU234" s="211" t="s">
        <v>81</v>
      </c>
      <c r="AV234" s="13" t="s">
        <v>79</v>
      </c>
      <c r="AW234" s="13" t="s">
        <v>29</v>
      </c>
      <c r="AX234" s="13" t="s">
        <v>71</v>
      </c>
      <c r="AY234" s="211" t="s">
        <v>132</v>
      </c>
    </row>
    <row r="235" spans="1:65" s="14" customFormat="1" ht="11.25">
      <c r="B235" s="212"/>
      <c r="C235" s="213"/>
      <c r="D235" s="203" t="s">
        <v>147</v>
      </c>
      <c r="E235" s="214" t="s">
        <v>0</v>
      </c>
      <c r="F235" s="215" t="s">
        <v>759</v>
      </c>
      <c r="G235" s="213"/>
      <c r="H235" s="216">
        <v>13.2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147</v>
      </c>
      <c r="AU235" s="222" t="s">
        <v>81</v>
      </c>
      <c r="AV235" s="14" t="s">
        <v>81</v>
      </c>
      <c r="AW235" s="14" t="s">
        <v>29</v>
      </c>
      <c r="AX235" s="14" t="s">
        <v>71</v>
      </c>
      <c r="AY235" s="222" t="s">
        <v>132</v>
      </c>
    </row>
    <row r="236" spans="1:65" s="15" customFormat="1" ht="11.25">
      <c r="B236" s="223"/>
      <c r="C236" s="224"/>
      <c r="D236" s="203" t="s">
        <v>147</v>
      </c>
      <c r="E236" s="225" t="s">
        <v>0</v>
      </c>
      <c r="F236" s="226" t="s">
        <v>155</v>
      </c>
      <c r="G236" s="224"/>
      <c r="H236" s="227">
        <v>36.200000000000003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147</v>
      </c>
      <c r="AU236" s="233" t="s">
        <v>81</v>
      </c>
      <c r="AV236" s="15" t="s">
        <v>139</v>
      </c>
      <c r="AW236" s="15" t="s">
        <v>29</v>
      </c>
      <c r="AX236" s="15" t="s">
        <v>79</v>
      </c>
      <c r="AY236" s="233" t="s">
        <v>132</v>
      </c>
    </row>
    <row r="237" spans="1:65" s="2" customFormat="1" ht="16.5" customHeight="1">
      <c r="A237" s="34"/>
      <c r="B237" s="35"/>
      <c r="C237" s="187" t="s">
        <v>401</v>
      </c>
      <c r="D237" s="187" t="s">
        <v>135</v>
      </c>
      <c r="E237" s="188" t="s">
        <v>366</v>
      </c>
      <c r="F237" s="189" t="s">
        <v>367</v>
      </c>
      <c r="G237" s="190" t="s">
        <v>357</v>
      </c>
      <c r="H237" s="191">
        <v>36.200000000000003</v>
      </c>
      <c r="I237" s="192"/>
      <c r="J237" s="193">
        <f>ROUND(I237*H237,2)</f>
        <v>0</v>
      </c>
      <c r="K237" s="194"/>
      <c r="L237" s="39"/>
      <c r="M237" s="195" t="s">
        <v>0</v>
      </c>
      <c r="N237" s="196" t="s">
        <v>36</v>
      </c>
      <c r="O237" s="71"/>
      <c r="P237" s="197">
        <f>O237*H237</f>
        <v>0</v>
      </c>
      <c r="Q237" s="197">
        <v>1.0000000000000001E-5</v>
      </c>
      <c r="R237" s="197">
        <f>Q237*H237</f>
        <v>3.6200000000000007E-4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196</v>
      </c>
      <c r="AT237" s="199" t="s">
        <v>135</v>
      </c>
      <c r="AU237" s="199" t="s">
        <v>81</v>
      </c>
      <c r="AY237" s="17" t="s">
        <v>132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79</v>
      </c>
      <c r="BK237" s="200">
        <f>ROUND(I237*H237,2)</f>
        <v>0</v>
      </c>
      <c r="BL237" s="17" t="s">
        <v>196</v>
      </c>
      <c r="BM237" s="199" t="s">
        <v>760</v>
      </c>
    </row>
    <row r="238" spans="1:65" s="2" customFormat="1" ht="16.5" customHeight="1">
      <c r="A238" s="34"/>
      <c r="B238" s="35"/>
      <c r="C238" s="234" t="s">
        <v>405</v>
      </c>
      <c r="D238" s="234" t="s">
        <v>199</v>
      </c>
      <c r="E238" s="235" t="s">
        <v>371</v>
      </c>
      <c r="F238" s="236" t="s">
        <v>372</v>
      </c>
      <c r="G238" s="237" t="s">
        <v>357</v>
      </c>
      <c r="H238" s="238">
        <v>38.01</v>
      </c>
      <c r="I238" s="239"/>
      <c r="J238" s="240">
        <f>ROUND(I238*H238,2)</f>
        <v>0</v>
      </c>
      <c r="K238" s="241"/>
      <c r="L238" s="242"/>
      <c r="M238" s="243" t="s">
        <v>0</v>
      </c>
      <c r="N238" s="244" t="s">
        <v>36</v>
      </c>
      <c r="O238" s="71"/>
      <c r="P238" s="197">
        <f>O238*H238</f>
        <v>0</v>
      </c>
      <c r="Q238" s="197">
        <v>2.9999999999999997E-4</v>
      </c>
      <c r="R238" s="197">
        <f>Q238*H238</f>
        <v>1.1402999999999998E-2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202</v>
      </c>
      <c r="AT238" s="199" t="s">
        <v>199</v>
      </c>
      <c r="AU238" s="199" t="s">
        <v>81</v>
      </c>
      <c r="AY238" s="17" t="s">
        <v>132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79</v>
      </c>
      <c r="BK238" s="200">
        <f>ROUND(I238*H238,2)</f>
        <v>0</v>
      </c>
      <c r="BL238" s="17" t="s">
        <v>196</v>
      </c>
      <c r="BM238" s="199" t="s">
        <v>761</v>
      </c>
    </row>
    <row r="239" spans="1:65" s="14" customFormat="1" ht="11.25">
      <c r="B239" s="212"/>
      <c r="C239" s="213"/>
      <c r="D239" s="203" t="s">
        <v>147</v>
      </c>
      <c r="E239" s="213"/>
      <c r="F239" s="215" t="s">
        <v>762</v>
      </c>
      <c r="G239" s="213"/>
      <c r="H239" s="216">
        <v>38.01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147</v>
      </c>
      <c r="AU239" s="222" t="s">
        <v>81</v>
      </c>
      <c r="AV239" s="14" t="s">
        <v>81</v>
      </c>
      <c r="AW239" s="14" t="s">
        <v>3</v>
      </c>
      <c r="AX239" s="14" t="s">
        <v>79</v>
      </c>
      <c r="AY239" s="222" t="s">
        <v>132</v>
      </c>
    </row>
    <row r="240" spans="1:65" s="2" customFormat="1" ht="24.2" customHeight="1">
      <c r="A240" s="34"/>
      <c r="B240" s="35"/>
      <c r="C240" s="187" t="s">
        <v>411</v>
      </c>
      <c r="D240" s="187" t="s">
        <v>135</v>
      </c>
      <c r="E240" s="188" t="s">
        <v>524</v>
      </c>
      <c r="F240" s="189" t="s">
        <v>525</v>
      </c>
      <c r="G240" s="190" t="s">
        <v>161</v>
      </c>
      <c r="H240" s="191">
        <v>8.5000000000000006E-2</v>
      </c>
      <c r="I240" s="192"/>
      <c r="J240" s="193">
        <f>ROUND(I240*H240,2)</f>
        <v>0</v>
      </c>
      <c r="K240" s="194"/>
      <c r="L240" s="39"/>
      <c r="M240" s="195" t="s">
        <v>0</v>
      </c>
      <c r="N240" s="196" t="s">
        <v>36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196</v>
      </c>
      <c r="AT240" s="199" t="s">
        <v>135</v>
      </c>
      <c r="AU240" s="199" t="s">
        <v>81</v>
      </c>
      <c r="AY240" s="17" t="s">
        <v>132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79</v>
      </c>
      <c r="BK240" s="200">
        <f>ROUND(I240*H240,2)</f>
        <v>0</v>
      </c>
      <c r="BL240" s="17" t="s">
        <v>196</v>
      </c>
      <c r="BM240" s="199" t="s">
        <v>763</v>
      </c>
    </row>
    <row r="241" spans="1:65" s="2" customFormat="1" ht="24.2" customHeight="1">
      <c r="A241" s="34"/>
      <c r="B241" s="35"/>
      <c r="C241" s="187" t="s">
        <v>416</v>
      </c>
      <c r="D241" s="187" t="s">
        <v>135</v>
      </c>
      <c r="E241" s="188" t="s">
        <v>527</v>
      </c>
      <c r="F241" s="189" t="s">
        <v>528</v>
      </c>
      <c r="G241" s="190" t="s">
        <v>161</v>
      </c>
      <c r="H241" s="191">
        <v>8.5000000000000006E-2</v>
      </c>
      <c r="I241" s="192"/>
      <c r="J241" s="193">
        <f>ROUND(I241*H241,2)</f>
        <v>0</v>
      </c>
      <c r="K241" s="194"/>
      <c r="L241" s="39"/>
      <c r="M241" s="195" t="s">
        <v>0</v>
      </c>
      <c r="N241" s="196" t="s">
        <v>36</v>
      </c>
      <c r="O241" s="71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196</v>
      </c>
      <c r="AT241" s="199" t="s">
        <v>135</v>
      </c>
      <c r="AU241" s="199" t="s">
        <v>81</v>
      </c>
      <c r="AY241" s="17" t="s">
        <v>132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79</v>
      </c>
      <c r="BK241" s="200">
        <f>ROUND(I241*H241,2)</f>
        <v>0</v>
      </c>
      <c r="BL241" s="17" t="s">
        <v>196</v>
      </c>
      <c r="BM241" s="199" t="s">
        <v>764</v>
      </c>
    </row>
    <row r="242" spans="1:65" s="2" customFormat="1" ht="24.2" customHeight="1">
      <c r="A242" s="34"/>
      <c r="B242" s="35"/>
      <c r="C242" s="187" t="s">
        <v>420</v>
      </c>
      <c r="D242" s="187" t="s">
        <v>135</v>
      </c>
      <c r="E242" s="188" t="s">
        <v>530</v>
      </c>
      <c r="F242" s="189" t="s">
        <v>531</v>
      </c>
      <c r="G242" s="190" t="s">
        <v>161</v>
      </c>
      <c r="H242" s="191">
        <v>8.5000000000000006E-2</v>
      </c>
      <c r="I242" s="192"/>
      <c r="J242" s="193">
        <f>ROUND(I242*H242,2)</f>
        <v>0</v>
      </c>
      <c r="K242" s="194"/>
      <c r="L242" s="39"/>
      <c r="M242" s="195" t="s">
        <v>0</v>
      </c>
      <c r="N242" s="196" t="s">
        <v>36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196</v>
      </c>
      <c r="AT242" s="199" t="s">
        <v>135</v>
      </c>
      <c r="AU242" s="199" t="s">
        <v>81</v>
      </c>
      <c r="AY242" s="17" t="s">
        <v>132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79</v>
      </c>
      <c r="BK242" s="200">
        <f>ROUND(I242*H242,2)</f>
        <v>0</v>
      </c>
      <c r="BL242" s="17" t="s">
        <v>196</v>
      </c>
      <c r="BM242" s="199" t="s">
        <v>765</v>
      </c>
    </row>
    <row r="243" spans="1:65" s="12" customFormat="1" ht="22.9" customHeight="1">
      <c r="B243" s="171"/>
      <c r="C243" s="172"/>
      <c r="D243" s="173" t="s">
        <v>70</v>
      </c>
      <c r="E243" s="185" t="s">
        <v>352</v>
      </c>
      <c r="F243" s="185" t="s">
        <v>353</v>
      </c>
      <c r="G243" s="172"/>
      <c r="H243" s="172"/>
      <c r="I243" s="175"/>
      <c r="J243" s="186">
        <f>BK243</f>
        <v>0</v>
      </c>
      <c r="K243" s="172"/>
      <c r="L243" s="177"/>
      <c r="M243" s="178"/>
      <c r="N243" s="179"/>
      <c r="O243" s="179"/>
      <c r="P243" s="180">
        <f>SUM(P244:P265)</f>
        <v>0</v>
      </c>
      <c r="Q243" s="179"/>
      <c r="R243" s="180">
        <f>SUM(R244:R265)</f>
        <v>4.0361999999999993E-3</v>
      </c>
      <c r="S243" s="179"/>
      <c r="T243" s="181">
        <f>SUM(T244:T265)</f>
        <v>0</v>
      </c>
      <c r="AR243" s="182" t="s">
        <v>81</v>
      </c>
      <c r="AT243" s="183" t="s">
        <v>70</v>
      </c>
      <c r="AU243" s="183" t="s">
        <v>79</v>
      </c>
      <c r="AY243" s="182" t="s">
        <v>132</v>
      </c>
      <c r="BK243" s="184">
        <f>SUM(BK244:BK265)</f>
        <v>0</v>
      </c>
    </row>
    <row r="244" spans="1:65" s="2" customFormat="1" ht="16.5" customHeight="1">
      <c r="A244" s="34"/>
      <c r="B244" s="35"/>
      <c r="C244" s="187" t="s">
        <v>425</v>
      </c>
      <c r="D244" s="187" t="s">
        <v>135</v>
      </c>
      <c r="E244" s="188" t="s">
        <v>366</v>
      </c>
      <c r="F244" s="189" t="s">
        <v>367</v>
      </c>
      <c r="G244" s="190" t="s">
        <v>357</v>
      </c>
      <c r="H244" s="191">
        <v>7.4</v>
      </c>
      <c r="I244" s="192"/>
      <c r="J244" s="193">
        <f>ROUND(I244*H244,2)</f>
        <v>0</v>
      </c>
      <c r="K244" s="194"/>
      <c r="L244" s="39"/>
      <c r="M244" s="195" t="s">
        <v>0</v>
      </c>
      <c r="N244" s="196" t="s">
        <v>36</v>
      </c>
      <c r="O244" s="71"/>
      <c r="P244" s="197">
        <f>O244*H244</f>
        <v>0</v>
      </c>
      <c r="Q244" s="197">
        <v>1.0000000000000001E-5</v>
      </c>
      <c r="R244" s="197">
        <f>Q244*H244</f>
        <v>7.400000000000001E-5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196</v>
      </c>
      <c r="AT244" s="199" t="s">
        <v>135</v>
      </c>
      <c r="AU244" s="199" t="s">
        <v>81</v>
      </c>
      <c r="AY244" s="17" t="s">
        <v>132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79</v>
      </c>
      <c r="BK244" s="200">
        <f>ROUND(I244*H244,2)</f>
        <v>0</v>
      </c>
      <c r="BL244" s="17" t="s">
        <v>196</v>
      </c>
      <c r="BM244" s="199" t="s">
        <v>766</v>
      </c>
    </row>
    <row r="245" spans="1:65" s="13" customFormat="1" ht="11.25">
      <c r="B245" s="201"/>
      <c r="C245" s="202"/>
      <c r="D245" s="203" t="s">
        <v>147</v>
      </c>
      <c r="E245" s="204" t="s">
        <v>0</v>
      </c>
      <c r="F245" s="205" t="s">
        <v>151</v>
      </c>
      <c r="G245" s="202"/>
      <c r="H245" s="204" t="s">
        <v>0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147</v>
      </c>
      <c r="AU245" s="211" t="s">
        <v>81</v>
      </c>
      <c r="AV245" s="13" t="s">
        <v>79</v>
      </c>
      <c r="AW245" s="13" t="s">
        <v>29</v>
      </c>
      <c r="AX245" s="13" t="s">
        <v>71</v>
      </c>
      <c r="AY245" s="211" t="s">
        <v>132</v>
      </c>
    </row>
    <row r="246" spans="1:65" s="14" customFormat="1" ht="11.25">
      <c r="B246" s="212"/>
      <c r="C246" s="213"/>
      <c r="D246" s="203" t="s">
        <v>147</v>
      </c>
      <c r="E246" s="214" t="s">
        <v>0</v>
      </c>
      <c r="F246" s="215" t="s">
        <v>369</v>
      </c>
      <c r="G246" s="213"/>
      <c r="H246" s="216">
        <v>7.4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147</v>
      </c>
      <c r="AU246" s="222" t="s">
        <v>81</v>
      </c>
      <c r="AV246" s="14" t="s">
        <v>81</v>
      </c>
      <c r="AW246" s="14" t="s">
        <v>29</v>
      </c>
      <c r="AX246" s="14" t="s">
        <v>79</v>
      </c>
      <c r="AY246" s="222" t="s">
        <v>132</v>
      </c>
    </row>
    <row r="247" spans="1:65" s="2" customFormat="1" ht="16.5" customHeight="1">
      <c r="A247" s="34"/>
      <c r="B247" s="35"/>
      <c r="C247" s="234" t="s">
        <v>429</v>
      </c>
      <c r="D247" s="234" t="s">
        <v>199</v>
      </c>
      <c r="E247" s="235" t="s">
        <v>371</v>
      </c>
      <c r="F247" s="236" t="s">
        <v>372</v>
      </c>
      <c r="G247" s="237" t="s">
        <v>357</v>
      </c>
      <c r="H247" s="238">
        <v>7.77</v>
      </c>
      <c r="I247" s="239"/>
      <c r="J247" s="240">
        <f>ROUND(I247*H247,2)</f>
        <v>0</v>
      </c>
      <c r="K247" s="241"/>
      <c r="L247" s="242"/>
      <c r="M247" s="243" t="s">
        <v>0</v>
      </c>
      <c r="N247" s="244" t="s">
        <v>36</v>
      </c>
      <c r="O247" s="71"/>
      <c r="P247" s="197">
        <f>O247*H247</f>
        <v>0</v>
      </c>
      <c r="Q247" s="197">
        <v>2.9999999999999997E-4</v>
      </c>
      <c r="R247" s="197">
        <f>Q247*H247</f>
        <v>2.3309999999999997E-3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202</v>
      </c>
      <c r="AT247" s="199" t="s">
        <v>199</v>
      </c>
      <c r="AU247" s="199" t="s">
        <v>81</v>
      </c>
      <c r="AY247" s="17" t="s">
        <v>132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79</v>
      </c>
      <c r="BK247" s="200">
        <f>ROUND(I247*H247,2)</f>
        <v>0</v>
      </c>
      <c r="BL247" s="17" t="s">
        <v>196</v>
      </c>
      <c r="BM247" s="199" t="s">
        <v>767</v>
      </c>
    </row>
    <row r="248" spans="1:65" s="14" customFormat="1" ht="11.25">
      <c r="B248" s="212"/>
      <c r="C248" s="213"/>
      <c r="D248" s="203" t="s">
        <v>147</v>
      </c>
      <c r="E248" s="213"/>
      <c r="F248" s="215" t="s">
        <v>374</v>
      </c>
      <c r="G248" s="213"/>
      <c r="H248" s="216">
        <v>7.77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147</v>
      </c>
      <c r="AU248" s="222" t="s">
        <v>81</v>
      </c>
      <c r="AV248" s="14" t="s">
        <v>81</v>
      </c>
      <c r="AW248" s="14" t="s">
        <v>3</v>
      </c>
      <c r="AX248" s="14" t="s">
        <v>79</v>
      </c>
      <c r="AY248" s="222" t="s">
        <v>132</v>
      </c>
    </row>
    <row r="249" spans="1:65" s="2" customFormat="1" ht="16.5" customHeight="1">
      <c r="A249" s="34"/>
      <c r="B249" s="35"/>
      <c r="C249" s="187" t="s">
        <v>440</v>
      </c>
      <c r="D249" s="187" t="s">
        <v>135</v>
      </c>
      <c r="E249" s="188" t="s">
        <v>355</v>
      </c>
      <c r="F249" s="189" t="s">
        <v>356</v>
      </c>
      <c r="G249" s="190" t="s">
        <v>357</v>
      </c>
      <c r="H249" s="191">
        <v>26</v>
      </c>
      <c r="I249" s="192"/>
      <c r="J249" s="193">
        <f>ROUND(I249*H249,2)</f>
        <v>0</v>
      </c>
      <c r="K249" s="194"/>
      <c r="L249" s="39"/>
      <c r="M249" s="195" t="s">
        <v>0</v>
      </c>
      <c r="N249" s="196" t="s">
        <v>36</v>
      </c>
      <c r="O249" s="71"/>
      <c r="P249" s="197">
        <f>O249*H249</f>
        <v>0</v>
      </c>
      <c r="Q249" s="197">
        <v>3.0000000000000001E-5</v>
      </c>
      <c r="R249" s="197">
        <f>Q249*H249</f>
        <v>7.7999999999999999E-4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196</v>
      </c>
      <c r="AT249" s="199" t="s">
        <v>135</v>
      </c>
      <c r="AU249" s="199" t="s">
        <v>81</v>
      </c>
      <c r="AY249" s="17" t="s">
        <v>132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79</v>
      </c>
      <c r="BK249" s="200">
        <f>ROUND(I249*H249,2)</f>
        <v>0</v>
      </c>
      <c r="BL249" s="17" t="s">
        <v>196</v>
      </c>
      <c r="BM249" s="199" t="s">
        <v>768</v>
      </c>
    </row>
    <row r="250" spans="1:65" s="13" customFormat="1" ht="11.25">
      <c r="B250" s="201"/>
      <c r="C250" s="202"/>
      <c r="D250" s="203" t="s">
        <v>147</v>
      </c>
      <c r="E250" s="204" t="s">
        <v>0</v>
      </c>
      <c r="F250" s="205" t="s">
        <v>151</v>
      </c>
      <c r="G250" s="202"/>
      <c r="H250" s="204" t="s">
        <v>0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147</v>
      </c>
      <c r="AU250" s="211" t="s">
        <v>81</v>
      </c>
      <c r="AV250" s="13" t="s">
        <v>79</v>
      </c>
      <c r="AW250" s="13" t="s">
        <v>29</v>
      </c>
      <c r="AX250" s="13" t="s">
        <v>71</v>
      </c>
      <c r="AY250" s="211" t="s">
        <v>132</v>
      </c>
    </row>
    <row r="251" spans="1:65" s="14" customFormat="1" ht="11.25">
      <c r="B251" s="212"/>
      <c r="C251" s="213"/>
      <c r="D251" s="203" t="s">
        <v>147</v>
      </c>
      <c r="E251" s="214" t="s">
        <v>0</v>
      </c>
      <c r="F251" s="215" t="s">
        <v>237</v>
      </c>
      <c r="G251" s="213"/>
      <c r="H251" s="216">
        <v>20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147</v>
      </c>
      <c r="AU251" s="222" t="s">
        <v>81</v>
      </c>
      <c r="AV251" s="14" t="s">
        <v>81</v>
      </c>
      <c r="AW251" s="14" t="s">
        <v>29</v>
      </c>
      <c r="AX251" s="14" t="s">
        <v>71</v>
      </c>
      <c r="AY251" s="222" t="s">
        <v>132</v>
      </c>
    </row>
    <row r="252" spans="1:65" s="13" customFormat="1" ht="11.25">
      <c r="B252" s="201"/>
      <c r="C252" s="202"/>
      <c r="D252" s="203" t="s">
        <v>147</v>
      </c>
      <c r="E252" s="204" t="s">
        <v>0</v>
      </c>
      <c r="F252" s="205" t="s">
        <v>769</v>
      </c>
      <c r="G252" s="202"/>
      <c r="H252" s="204" t="s">
        <v>0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147</v>
      </c>
      <c r="AU252" s="211" t="s">
        <v>81</v>
      </c>
      <c r="AV252" s="13" t="s">
        <v>79</v>
      </c>
      <c r="AW252" s="13" t="s">
        <v>29</v>
      </c>
      <c r="AX252" s="13" t="s">
        <v>71</v>
      </c>
      <c r="AY252" s="211" t="s">
        <v>132</v>
      </c>
    </row>
    <row r="253" spans="1:65" s="14" customFormat="1" ht="11.25">
      <c r="B253" s="212"/>
      <c r="C253" s="213"/>
      <c r="D253" s="203" t="s">
        <v>147</v>
      </c>
      <c r="E253" s="214" t="s">
        <v>0</v>
      </c>
      <c r="F253" s="215" t="s">
        <v>158</v>
      </c>
      <c r="G253" s="213"/>
      <c r="H253" s="216">
        <v>3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147</v>
      </c>
      <c r="AU253" s="222" t="s">
        <v>81</v>
      </c>
      <c r="AV253" s="14" t="s">
        <v>81</v>
      </c>
      <c r="AW253" s="14" t="s">
        <v>29</v>
      </c>
      <c r="AX253" s="14" t="s">
        <v>71</v>
      </c>
      <c r="AY253" s="222" t="s">
        <v>132</v>
      </c>
    </row>
    <row r="254" spans="1:65" s="13" customFormat="1" ht="11.25">
      <c r="B254" s="201"/>
      <c r="C254" s="202"/>
      <c r="D254" s="203" t="s">
        <v>147</v>
      </c>
      <c r="E254" s="204" t="s">
        <v>0</v>
      </c>
      <c r="F254" s="205" t="s">
        <v>770</v>
      </c>
      <c r="G254" s="202"/>
      <c r="H254" s="204" t="s">
        <v>0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147</v>
      </c>
      <c r="AU254" s="211" t="s">
        <v>81</v>
      </c>
      <c r="AV254" s="13" t="s">
        <v>79</v>
      </c>
      <c r="AW254" s="13" t="s">
        <v>29</v>
      </c>
      <c r="AX254" s="13" t="s">
        <v>71</v>
      </c>
      <c r="AY254" s="211" t="s">
        <v>132</v>
      </c>
    </row>
    <row r="255" spans="1:65" s="14" customFormat="1" ht="11.25">
      <c r="B255" s="212"/>
      <c r="C255" s="213"/>
      <c r="D255" s="203" t="s">
        <v>147</v>
      </c>
      <c r="E255" s="214" t="s">
        <v>0</v>
      </c>
      <c r="F255" s="215" t="s">
        <v>158</v>
      </c>
      <c r="G255" s="213"/>
      <c r="H255" s="216">
        <v>3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147</v>
      </c>
      <c r="AU255" s="222" t="s">
        <v>81</v>
      </c>
      <c r="AV255" s="14" t="s">
        <v>81</v>
      </c>
      <c r="AW255" s="14" t="s">
        <v>29</v>
      </c>
      <c r="AX255" s="14" t="s">
        <v>71</v>
      </c>
      <c r="AY255" s="222" t="s">
        <v>132</v>
      </c>
    </row>
    <row r="256" spans="1:65" s="15" customFormat="1" ht="11.25">
      <c r="B256" s="223"/>
      <c r="C256" s="224"/>
      <c r="D256" s="203" t="s">
        <v>147</v>
      </c>
      <c r="E256" s="225" t="s">
        <v>0</v>
      </c>
      <c r="F256" s="226" t="s">
        <v>155</v>
      </c>
      <c r="G256" s="224"/>
      <c r="H256" s="227">
        <v>26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147</v>
      </c>
      <c r="AU256" s="233" t="s">
        <v>81</v>
      </c>
      <c r="AV256" s="15" t="s">
        <v>139</v>
      </c>
      <c r="AW256" s="15" t="s">
        <v>29</v>
      </c>
      <c r="AX256" s="15" t="s">
        <v>79</v>
      </c>
      <c r="AY256" s="233" t="s">
        <v>132</v>
      </c>
    </row>
    <row r="257" spans="1:65" s="2" customFormat="1" ht="24.2" customHeight="1">
      <c r="A257" s="34"/>
      <c r="B257" s="35"/>
      <c r="C257" s="187" t="s">
        <v>447</v>
      </c>
      <c r="D257" s="187" t="s">
        <v>135</v>
      </c>
      <c r="E257" s="188" t="s">
        <v>360</v>
      </c>
      <c r="F257" s="189" t="s">
        <v>361</v>
      </c>
      <c r="G257" s="190" t="s">
        <v>145</v>
      </c>
      <c r="H257" s="191">
        <v>17.024000000000001</v>
      </c>
      <c r="I257" s="192"/>
      <c r="J257" s="193">
        <f>ROUND(I257*H257,2)</f>
        <v>0</v>
      </c>
      <c r="K257" s="194"/>
      <c r="L257" s="39"/>
      <c r="M257" s="195" t="s">
        <v>0</v>
      </c>
      <c r="N257" s="196" t="s">
        <v>36</v>
      </c>
      <c r="O257" s="71"/>
      <c r="P257" s="197">
        <f>O257*H257</f>
        <v>0</v>
      </c>
      <c r="Q257" s="197">
        <v>5.0000000000000002E-5</v>
      </c>
      <c r="R257" s="197">
        <f>Q257*H257</f>
        <v>8.5120000000000009E-4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196</v>
      </c>
      <c r="AT257" s="199" t="s">
        <v>135</v>
      </c>
      <c r="AU257" s="199" t="s">
        <v>81</v>
      </c>
      <c r="AY257" s="17" t="s">
        <v>132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79</v>
      </c>
      <c r="BK257" s="200">
        <f>ROUND(I257*H257,2)</f>
        <v>0</v>
      </c>
      <c r="BL257" s="17" t="s">
        <v>196</v>
      </c>
      <c r="BM257" s="199" t="s">
        <v>771</v>
      </c>
    </row>
    <row r="258" spans="1:65" s="13" customFormat="1" ht="11.25">
      <c r="B258" s="201"/>
      <c r="C258" s="202"/>
      <c r="D258" s="203" t="s">
        <v>147</v>
      </c>
      <c r="E258" s="204" t="s">
        <v>0</v>
      </c>
      <c r="F258" s="205" t="s">
        <v>151</v>
      </c>
      <c r="G258" s="202"/>
      <c r="H258" s="204" t="s">
        <v>0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147</v>
      </c>
      <c r="AU258" s="211" t="s">
        <v>81</v>
      </c>
      <c r="AV258" s="13" t="s">
        <v>79</v>
      </c>
      <c r="AW258" s="13" t="s">
        <v>29</v>
      </c>
      <c r="AX258" s="13" t="s">
        <v>71</v>
      </c>
      <c r="AY258" s="211" t="s">
        <v>132</v>
      </c>
    </row>
    <row r="259" spans="1:65" s="14" customFormat="1" ht="11.25">
      <c r="B259" s="212"/>
      <c r="C259" s="213"/>
      <c r="D259" s="203" t="s">
        <v>147</v>
      </c>
      <c r="E259" s="214" t="s">
        <v>0</v>
      </c>
      <c r="F259" s="215" t="s">
        <v>363</v>
      </c>
      <c r="G259" s="213"/>
      <c r="H259" s="216">
        <v>15.644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147</v>
      </c>
      <c r="AU259" s="222" t="s">
        <v>81</v>
      </c>
      <c r="AV259" s="14" t="s">
        <v>81</v>
      </c>
      <c r="AW259" s="14" t="s">
        <v>29</v>
      </c>
      <c r="AX259" s="14" t="s">
        <v>71</v>
      </c>
      <c r="AY259" s="222" t="s">
        <v>132</v>
      </c>
    </row>
    <row r="260" spans="1:65" s="13" customFormat="1" ht="11.25">
      <c r="B260" s="201"/>
      <c r="C260" s="202"/>
      <c r="D260" s="203" t="s">
        <v>147</v>
      </c>
      <c r="E260" s="204" t="s">
        <v>0</v>
      </c>
      <c r="F260" s="205" t="s">
        <v>220</v>
      </c>
      <c r="G260" s="202"/>
      <c r="H260" s="204" t="s">
        <v>0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147</v>
      </c>
      <c r="AU260" s="211" t="s">
        <v>81</v>
      </c>
      <c r="AV260" s="13" t="s">
        <v>79</v>
      </c>
      <c r="AW260" s="13" t="s">
        <v>29</v>
      </c>
      <c r="AX260" s="13" t="s">
        <v>71</v>
      </c>
      <c r="AY260" s="211" t="s">
        <v>132</v>
      </c>
    </row>
    <row r="261" spans="1:65" s="14" customFormat="1" ht="11.25">
      <c r="B261" s="212"/>
      <c r="C261" s="213"/>
      <c r="D261" s="203" t="s">
        <v>147</v>
      </c>
      <c r="E261" s="214" t="s">
        <v>0</v>
      </c>
      <c r="F261" s="215" t="s">
        <v>364</v>
      </c>
      <c r="G261" s="213"/>
      <c r="H261" s="216">
        <v>1.38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147</v>
      </c>
      <c r="AU261" s="222" t="s">
        <v>81</v>
      </c>
      <c r="AV261" s="14" t="s">
        <v>81</v>
      </c>
      <c r="AW261" s="14" t="s">
        <v>29</v>
      </c>
      <c r="AX261" s="14" t="s">
        <v>71</v>
      </c>
      <c r="AY261" s="222" t="s">
        <v>132</v>
      </c>
    </row>
    <row r="262" spans="1:65" s="15" customFormat="1" ht="11.25">
      <c r="B262" s="223"/>
      <c r="C262" s="224"/>
      <c r="D262" s="203" t="s">
        <v>147</v>
      </c>
      <c r="E262" s="225" t="s">
        <v>0</v>
      </c>
      <c r="F262" s="226" t="s">
        <v>155</v>
      </c>
      <c r="G262" s="224"/>
      <c r="H262" s="227">
        <v>17.024000000000001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147</v>
      </c>
      <c r="AU262" s="233" t="s">
        <v>81</v>
      </c>
      <c r="AV262" s="15" t="s">
        <v>139</v>
      </c>
      <c r="AW262" s="15" t="s">
        <v>29</v>
      </c>
      <c r="AX262" s="15" t="s">
        <v>79</v>
      </c>
      <c r="AY262" s="233" t="s">
        <v>132</v>
      </c>
    </row>
    <row r="263" spans="1:65" s="2" customFormat="1" ht="24.2" customHeight="1">
      <c r="A263" s="34"/>
      <c r="B263" s="35"/>
      <c r="C263" s="187" t="s">
        <v>772</v>
      </c>
      <c r="D263" s="187" t="s">
        <v>135</v>
      </c>
      <c r="E263" s="188" t="s">
        <v>535</v>
      </c>
      <c r="F263" s="189" t="s">
        <v>536</v>
      </c>
      <c r="G263" s="190" t="s">
        <v>161</v>
      </c>
      <c r="H263" s="191">
        <v>4.0000000000000001E-3</v>
      </c>
      <c r="I263" s="192"/>
      <c r="J263" s="193">
        <f>ROUND(I263*H263,2)</f>
        <v>0</v>
      </c>
      <c r="K263" s="194"/>
      <c r="L263" s="39"/>
      <c r="M263" s="195" t="s">
        <v>0</v>
      </c>
      <c r="N263" s="196" t="s">
        <v>36</v>
      </c>
      <c r="O263" s="71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196</v>
      </c>
      <c r="AT263" s="199" t="s">
        <v>135</v>
      </c>
      <c r="AU263" s="199" t="s">
        <v>81</v>
      </c>
      <c r="AY263" s="17" t="s">
        <v>132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79</v>
      </c>
      <c r="BK263" s="200">
        <f>ROUND(I263*H263,2)</f>
        <v>0</v>
      </c>
      <c r="BL263" s="17" t="s">
        <v>196</v>
      </c>
      <c r="BM263" s="199" t="s">
        <v>773</v>
      </c>
    </row>
    <row r="264" spans="1:65" s="2" customFormat="1" ht="24.2" customHeight="1">
      <c r="A264" s="34"/>
      <c r="B264" s="35"/>
      <c r="C264" s="187" t="s">
        <v>774</v>
      </c>
      <c r="D264" s="187" t="s">
        <v>135</v>
      </c>
      <c r="E264" s="188" t="s">
        <v>380</v>
      </c>
      <c r="F264" s="189" t="s">
        <v>381</v>
      </c>
      <c r="G264" s="190" t="s">
        <v>161</v>
      </c>
      <c r="H264" s="191">
        <v>4.0000000000000001E-3</v>
      </c>
      <c r="I264" s="192"/>
      <c r="J264" s="193">
        <f>ROUND(I264*H264,2)</f>
        <v>0</v>
      </c>
      <c r="K264" s="194"/>
      <c r="L264" s="39"/>
      <c r="M264" s="195" t="s">
        <v>0</v>
      </c>
      <c r="N264" s="196" t="s">
        <v>36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196</v>
      </c>
      <c r="AT264" s="199" t="s">
        <v>135</v>
      </c>
      <c r="AU264" s="199" t="s">
        <v>81</v>
      </c>
      <c r="AY264" s="17" t="s">
        <v>132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79</v>
      </c>
      <c r="BK264" s="200">
        <f>ROUND(I264*H264,2)</f>
        <v>0</v>
      </c>
      <c r="BL264" s="17" t="s">
        <v>196</v>
      </c>
      <c r="BM264" s="199" t="s">
        <v>775</v>
      </c>
    </row>
    <row r="265" spans="1:65" s="2" customFormat="1" ht="24.2" customHeight="1">
      <c r="A265" s="34"/>
      <c r="B265" s="35"/>
      <c r="C265" s="187" t="s">
        <v>776</v>
      </c>
      <c r="D265" s="187" t="s">
        <v>135</v>
      </c>
      <c r="E265" s="188" t="s">
        <v>384</v>
      </c>
      <c r="F265" s="189" t="s">
        <v>385</v>
      </c>
      <c r="G265" s="190" t="s">
        <v>161</v>
      </c>
      <c r="H265" s="191">
        <v>4.0000000000000001E-3</v>
      </c>
      <c r="I265" s="192"/>
      <c r="J265" s="193">
        <f>ROUND(I265*H265,2)</f>
        <v>0</v>
      </c>
      <c r="K265" s="194"/>
      <c r="L265" s="39"/>
      <c r="M265" s="195" t="s">
        <v>0</v>
      </c>
      <c r="N265" s="196" t="s">
        <v>36</v>
      </c>
      <c r="O265" s="7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196</v>
      </c>
      <c r="AT265" s="199" t="s">
        <v>135</v>
      </c>
      <c r="AU265" s="199" t="s">
        <v>81</v>
      </c>
      <c r="AY265" s="17" t="s">
        <v>132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79</v>
      </c>
      <c r="BK265" s="200">
        <f>ROUND(I265*H265,2)</f>
        <v>0</v>
      </c>
      <c r="BL265" s="17" t="s">
        <v>196</v>
      </c>
      <c r="BM265" s="199" t="s">
        <v>777</v>
      </c>
    </row>
    <row r="266" spans="1:65" s="12" customFormat="1" ht="22.9" customHeight="1">
      <c r="B266" s="171"/>
      <c r="C266" s="172"/>
      <c r="D266" s="173" t="s">
        <v>70</v>
      </c>
      <c r="E266" s="185" t="s">
        <v>778</v>
      </c>
      <c r="F266" s="185" t="s">
        <v>779</v>
      </c>
      <c r="G266" s="172"/>
      <c r="H266" s="172"/>
      <c r="I266" s="175"/>
      <c r="J266" s="186">
        <f>BK266</f>
        <v>0</v>
      </c>
      <c r="K266" s="172"/>
      <c r="L266" s="177"/>
      <c r="M266" s="178"/>
      <c r="N266" s="179"/>
      <c r="O266" s="179"/>
      <c r="P266" s="180">
        <f>SUM(P267:P274)</f>
        <v>0</v>
      </c>
      <c r="Q266" s="179"/>
      <c r="R266" s="180">
        <f>SUM(R267:R274)</f>
        <v>2.8800000000000002E-3</v>
      </c>
      <c r="S266" s="179"/>
      <c r="T266" s="181">
        <f>SUM(T267:T274)</f>
        <v>0</v>
      </c>
      <c r="AR266" s="182" t="s">
        <v>81</v>
      </c>
      <c r="AT266" s="183" t="s">
        <v>70</v>
      </c>
      <c r="AU266" s="183" t="s">
        <v>79</v>
      </c>
      <c r="AY266" s="182" t="s">
        <v>132</v>
      </c>
      <c r="BK266" s="184">
        <f>SUM(BK267:BK274)</f>
        <v>0</v>
      </c>
    </row>
    <row r="267" spans="1:65" s="2" customFormat="1" ht="24.2" customHeight="1">
      <c r="A267" s="34"/>
      <c r="B267" s="35"/>
      <c r="C267" s="187" t="s">
        <v>780</v>
      </c>
      <c r="D267" s="187" t="s">
        <v>135</v>
      </c>
      <c r="E267" s="188" t="s">
        <v>781</v>
      </c>
      <c r="F267" s="189" t="s">
        <v>782</v>
      </c>
      <c r="G267" s="190" t="s">
        <v>145</v>
      </c>
      <c r="H267" s="191">
        <v>6</v>
      </c>
      <c r="I267" s="192"/>
      <c r="J267" s="193">
        <f>ROUND(I267*H267,2)</f>
        <v>0</v>
      </c>
      <c r="K267" s="194"/>
      <c r="L267" s="39"/>
      <c r="M267" s="195" t="s">
        <v>0</v>
      </c>
      <c r="N267" s="196" t="s">
        <v>36</v>
      </c>
      <c r="O267" s="71"/>
      <c r="P267" s="197">
        <f>O267*H267</f>
        <v>0</v>
      </c>
      <c r="Q267" s="197">
        <v>6.9999999999999994E-5</v>
      </c>
      <c r="R267" s="197">
        <f>Q267*H267</f>
        <v>4.1999999999999996E-4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196</v>
      </c>
      <c r="AT267" s="199" t="s">
        <v>135</v>
      </c>
      <c r="AU267" s="199" t="s">
        <v>81</v>
      </c>
      <c r="AY267" s="17" t="s">
        <v>132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79</v>
      </c>
      <c r="BK267" s="200">
        <f>ROUND(I267*H267,2)</f>
        <v>0</v>
      </c>
      <c r="BL267" s="17" t="s">
        <v>196</v>
      </c>
      <c r="BM267" s="199" t="s">
        <v>783</v>
      </c>
    </row>
    <row r="268" spans="1:65" s="13" customFormat="1" ht="11.25">
      <c r="B268" s="201"/>
      <c r="C268" s="202"/>
      <c r="D268" s="203" t="s">
        <v>147</v>
      </c>
      <c r="E268" s="204" t="s">
        <v>0</v>
      </c>
      <c r="F268" s="205" t="s">
        <v>784</v>
      </c>
      <c r="G268" s="202"/>
      <c r="H268" s="204" t="s">
        <v>0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147</v>
      </c>
      <c r="AU268" s="211" t="s">
        <v>81</v>
      </c>
      <c r="AV268" s="13" t="s">
        <v>79</v>
      </c>
      <c r="AW268" s="13" t="s">
        <v>29</v>
      </c>
      <c r="AX268" s="13" t="s">
        <v>71</v>
      </c>
      <c r="AY268" s="211" t="s">
        <v>132</v>
      </c>
    </row>
    <row r="269" spans="1:65" s="14" customFormat="1" ht="11.25">
      <c r="B269" s="212"/>
      <c r="C269" s="213"/>
      <c r="D269" s="203" t="s">
        <v>147</v>
      </c>
      <c r="E269" s="214" t="s">
        <v>0</v>
      </c>
      <c r="F269" s="215" t="s">
        <v>785</v>
      </c>
      <c r="G269" s="213"/>
      <c r="H269" s="216">
        <v>6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147</v>
      </c>
      <c r="AU269" s="222" t="s">
        <v>81</v>
      </c>
      <c r="AV269" s="14" t="s">
        <v>81</v>
      </c>
      <c r="AW269" s="14" t="s">
        <v>29</v>
      </c>
      <c r="AX269" s="14" t="s">
        <v>79</v>
      </c>
      <c r="AY269" s="222" t="s">
        <v>132</v>
      </c>
    </row>
    <row r="270" spans="1:65" s="2" customFormat="1" ht="16.5" customHeight="1">
      <c r="A270" s="34"/>
      <c r="B270" s="35"/>
      <c r="C270" s="187" t="s">
        <v>786</v>
      </c>
      <c r="D270" s="187" t="s">
        <v>135</v>
      </c>
      <c r="E270" s="188" t="s">
        <v>787</v>
      </c>
      <c r="F270" s="189" t="s">
        <v>788</v>
      </c>
      <c r="G270" s="190" t="s">
        <v>145</v>
      </c>
      <c r="H270" s="191">
        <v>6</v>
      </c>
      <c r="I270" s="192"/>
      <c r="J270" s="193">
        <f>ROUND(I270*H270,2)</f>
        <v>0</v>
      </c>
      <c r="K270" s="194"/>
      <c r="L270" s="39"/>
      <c r="M270" s="195" t="s">
        <v>0</v>
      </c>
      <c r="N270" s="196" t="s">
        <v>36</v>
      </c>
      <c r="O270" s="71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196</v>
      </c>
      <c r="AT270" s="199" t="s">
        <v>135</v>
      </c>
      <c r="AU270" s="199" t="s">
        <v>81</v>
      </c>
      <c r="AY270" s="17" t="s">
        <v>132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79</v>
      </c>
      <c r="BK270" s="200">
        <f>ROUND(I270*H270,2)</f>
        <v>0</v>
      </c>
      <c r="BL270" s="17" t="s">
        <v>196</v>
      </c>
      <c r="BM270" s="199" t="s">
        <v>789</v>
      </c>
    </row>
    <row r="271" spans="1:65" s="2" customFormat="1" ht="24.2" customHeight="1">
      <c r="A271" s="34"/>
      <c r="B271" s="35"/>
      <c r="C271" s="187" t="s">
        <v>790</v>
      </c>
      <c r="D271" s="187" t="s">
        <v>135</v>
      </c>
      <c r="E271" s="188" t="s">
        <v>791</v>
      </c>
      <c r="F271" s="189" t="s">
        <v>792</v>
      </c>
      <c r="G271" s="190" t="s">
        <v>145</v>
      </c>
      <c r="H271" s="191">
        <v>6</v>
      </c>
      <c r="I271" s="192"/>
      <c r="J271" s="193">
        <f>ROUND(I271*H271,2)</f>
        <v>0</v>
      </c>
      <c r="K271" s="194"/>
      <c r="L271" s="39"/>
      <c r="M271" s="195" t="s">
        <v>0</v>
      </c>
      <c r="N271" s="196" t="s">
        <v>36</v>
      </c>
      <c r="O271" s="71"/>
      <c r="P271" s="197">
        <f>O271*H271</f>
        <v>0</v>
      </c>
      <c r="Q271" s="197">
        <v>1.3999999999999999E-4</v>
      </c>
      <c r="R271" s="197">
        <f>Q271*H271</f>
        <v>8.3999999999999993E-4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196</v>
      </c>
      <c r="AT271" s="199" t="s">
        <v>135</v>
      </c>
      <c r="AU271" s="199" t="s">
        <v>81</v>
      </c>
      <c r="AY271" s="17" t="s">
        <v>132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79</v>
      </c>
      <c r="BK271" s="200">
        <f>ROUND(I271*H271,2)</f>
        <v>0</v>
      </c>
      <c r="BL271" s="17" t="s">
        <v>196</v>
      </c>
      <c r="BM271" s="199" t="s">
        <v>793</v>
      </c>
    </row>
    <row r="272" spans="1:65" s="2" customFormat="1" ht="24.2" customHeight="1">
      <c r="A272" s="34"/>
      <c r="B272" s="35"/>
      <c r="C272" s="187" t="s">
        <v>794</v>
      </c>
      <c r="D272" s="187" t="s">
        <v>135</v>
      </c>
      <c r="E272" s="188" t="s">
        <v>795</v>
      </c>
      <c r="F272" s="189" t="s">
        <v>796</v>
      </c>
      <c r="G272" s="190" t="s">
        <v>145</v>
      </c>
      <c r="H272" s="191">
        <v>6</v>
      </c>
      <c r="I272" s="192"/>
      <c r="J272" s="193">
        <f>ROUND(I272*H272,2)</f>
        <v>0</v>
      </c>
      <c r="K272" s="194"/>
      <c r="L272" s="39"/>
      <c r="M272" s="195" t="s">
        <v>0</v>
      </c>
      <c r="N272" s="196" t="s">
        <v>36</v>
      </c>
      <c r="O272" s="71"/>
      <c r="P272" s="197">
        <f>O272*H272</f>
        <v>0</v>
      </c>
      <c r="Q272" s="197">
        <v>1.2E-4</v>
      </c>
      <c r="R272" s="197">
        <f>Q272*H272</f>
        <v>7.2000000000000005E-4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196</v>
      </c>
      <c r="AT272" s="199" t="s">
        <v>135</v>
      </c>
      <c r="AU272" s="199" t="s">
        <v>81</v>
      </c>
      <c r="AY272" s="17" t="s">
        <v>132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79</v>
      </c>
      <c r="BK272" s="200">
        <f>ROUND(I272*H272,2)</f>
        <v>0</v>
      </c>
      <c r="BL272" s="17" t="s">
        <v>196</v>
      </c>
      <c r="BM272" s="199" t="s">
        <v>797</v>
      </c>
    </row>
    <row r="273" spans="1:65" s="2" customFormat="1" ht="24.2" customHeight="1">
      <c r="A273" s="34"/>
      <c r="B273" s="35"/>
      <c r="C273" s="187" t="s">
        <v>798</v>
      </c>
      <c r="D273" s="187" t="s">
        <v>135</v>
      </c>
      <c r="E273" s="188" t="s">
        <v>799</v>
      </c>
      <c r="F273" s="189" t="s">
        <v>800</v>
      </c>
      <c r="G273" s="190" t="s">
        <v>145</v>
      </c>
      <c r="H273" s="191">
        <v>6</v>
      </c>
      <c r="I273" s="192"/>
      <c r="J273" s="193">
        <f>ROUND(I273*H273,2)</f>
        <v>0</v>
      </c>
      <c r="K273" s="194"/>
      <c r="L273" s="39"/>
      <c r="M273" s="195" t="s">
        <v>0</v>
      </c>
      <c r="N273" s="196" t="s">
        <v>36</v>
      </c>
      <c r="O273" s="71"/>
      <c r="P273" s="197">
        <f>O273*H273</f>
        <v>0</v>
      </c>
      <c r="Q273" s="197">
        <v>1.2E-4</v>
      </c>
      <c r="R273" s="197">
        <f>Q273*H273</f>
        <v>7.2000000000000005E-4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196</v>
      </c>
      <c r="AT273" s="199" t="s">
        <v>135</v>
      </c>
      <c r="AU273" s="199" t="s">
        <v>81</v>
      </c>
      <c r="AY273" s="17" t="s">
        <v>132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79</v>
      </c>
      <c r="BK273" s="200">
        <f>ROUND(I273*H273,2)</f>
        <v>0</v>
      </c>
      <c r="BL273" s="17" t="s">
        <v>196</v>
      </c>
      <c r="BM273" s="199" t="s">
        <v>801</v>
      </c>
    </row>
    <row r="274" spans="1:65" s="2" customFormat="1" ht="24.2" customHeight="1">
      <c r="A274" s="34"/>
      <c r="B274" s="35"/>
      <c r="C274" s="187" t="s">
        <v>802</v>
      </c>
      <c r="D274" s="187" t="s">
        <v>135</v>
      </c>
      <c r="E274" s="188" t="s">
        <v>803</v>
      </c>
      <c r="F274" s="189" t="s">
        <v>804</v>
      </c>
      <c r="G274" s="190" t="s">
        <v>145</v>
      </c>
      <c r="H274" s="191">
        <v>6</v>
      </c>
      <c r="I274" s="192"/>
      <c r="J274" s="193">
        <f>ROUND(I274*H274,2)</f>
        <v>0</v>
      </c>
      <c r="K274" s="194"/>
      <c r="L274" s="39"/>
      <c r="M274" s="195" t="s">
        <v>0</v>
      </c>
      <c r="N274" s="196" t="s">
        <v>36</v>
      </c>
      <c r="O274" s="71"/>
      <c r="P274" s="197">
        <f>O274*H274</f>
        <v>0</v>
      </c>
      <c r="Q274" s="197">
        <v>3.0000000000000001E-5</v>
      </c>
      <c r="R274" s="197">
        <f>Q274*H274</f>
        <v>1.8000000000000001E-4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196</v>
      </c>
      <c r="AT274" s="199" t="s">
        <v>135</v>
      </c>
      <c r="AU274" s="199" t="s">
        <v>81</v>
      </c>
      <c r="AY274" s="17" t="s">
        <v>132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79</v>
      </c>
      <c r="BK274" s="200">
        <f>ROUND(I274*H274,2)</f>
        <v>0</v>
      </c>
      <c r="BL274" s="17" t="s">
        <v>196</v>
      </c>
      <c r="BM274" s="199" t="s">
        <v>805</v>
      </c>
    </row>
    <row r="275" spans="1:65" s="12" customFormat="1" ht="22.9" customHeight="1">
      <c r="B275" s="171"/>
      <c r="C275" s="172"/>
      <c r="D275" s="173" t="s">
        <v>70</v>
      </c>
      <c r="E275" s="185" t="s">
        <v>387</v>
      </c>
      <c r="F275" s="185" t="s">
        <v>388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SUM(P276:P310)</f>
        <v>0</v>
      </c>
      <c r="Q275" s="179"/>
      <c r="R275" s="180">
        <f>SUM(R276:R310)</f>
        <v>0.18755742</v>
      </c>
      <c r="S275" s="179"/>
      <c r="T275" s="181">
        <f>SUM(T276:T310)</f>
        <v>3.9781369999999996E-2</v>
      </c>
      <c r="AR275" s="182" t="s">
        <v>81</v>
      </c>
      <c r="AT275" s="183" t="s">
        <v>70</v>
      </c>
      <c r="AU275" s="183" t="s">
        <v>79</v>
      </c>
      <c r="AY275" s="182" t="s">
        <v>132</v>
      </c>
      <c r="BK275" s="184">
        <f>SUM(BK276:BK310)</f>
        <v>0</v>
      </c>
    </row>
    <row r="276" spans="1:65" s="2" customFormat="1" ht="24.2" customHeight="1">
      <c r="A276" s="34"/>
      <c r="B276" s="35"/>
      <c r="C276" s="187" t="s">
        <v>806</v>
      </c>
      <c r="D276" s="187" t="s">
        <v>135</v>
      </c>
      <c r="E276" s="188" t="s">
        <v>390</v>
      </c>
      <c r="F276" s="189" t="s">
        <v>391</v>
      </c>
      <c r="G276" s="190" t="s">
        <v>145</v>
      </c>
      <c r="H276" s="191">
        <v>128.327</v>
      </c>
      <c r="I276" s="192"/>
      <c r="J276" s="193">
        <f>ROUND(I276*H276,2)</f>
        <v>0</v>
      </c>
      <c r="K276" s="194"/>
      <c r="L276" s="39"/>
      <c r="M276" s="195" t="s">
        <v>0</v>
      </c>
      <c r="N276" s="196" t="s">
        <v>36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196</v>
      </c>
      <c r="AT276" s="199" t="s">
        <v>135</v>
      </c>
      <c r="AU276" s="199" t="s">
        <v>81</v>
      </c>
      <c r="AY276" s="17" t="s">
        <v>132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79</v>
      </c>
      <c r="BK276" s="200">
        <f>ROUND(I276*H276,2)</f>
        <v>0</v>
      </c>
      <c r="BL276" s="17" t="s">
        <v>196</v>
      </c>
      <c r="BM276" s="199" t="s">
        <v>807</v>
      </c>
    </row>
    <row r="277" spans="1:65" s="2" customFormat="1" ht="16.5" customHeight="1">
      <c r="A277" s="34"/>
      <c r="B277" s="35"/>
      <c r="C277" s="187" t="s">
        <v>808</v>
      </c>
      <c r="D277" s="187" t="s">
        <v>135</v>
      </c>
      <c r="E277" s="188" t="s">
        <v>394</v>
      </c>
      <c r="F277" s="189" t="s">
        <v>395</v>
      </c>
      <c r="G277" s="190" t="s">
        <v>145</v>
      </c>
      <c r="H277" s="191">
        <v>128.327</v>
      </c>
      <c r="I277" s="192"/>
      <c r="J277" s="193">
        <f>ROUND(I277*H277,2)</f>
        <v>0</v>
      </c>
      <c r="K277" s="194"/>
      <c r="L277" s="39"/>
      <c r="M277" s="195" t="s">
        <v>0</v>
      </c>
      <c r="N277" s="196" t="s">
        <v>36</v>
      </c>
      <c r="O277" s="71"/>
      <c r="P277" s="197">
        <f>O277*H277</f>
        <v>0</v>
      </c>
      <c r="Q277" s="197">
        <v>1E-3</v>
      </c>
      <c r="R277" s="197">
        <f>Q277*H277</f>
        <v>0.128327</v>
      </c>
      <c r="S277" s="197">
        <v>3.1E-4</v>
      </c>
      <c r="T277" s="198">
        <f>S277*H277</f>
        <v>3.9781369999999996E-2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196</v>
      </c>
      <c r="AT277" s="199" t="s">
        <v>135</v>
      </c>
      <c r="AU277" s="199" t="s">
        <v>81</v>
      </c>
      <c r="AY277" s="17" t="s">
        <v>132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79</v>
      </c>
      <c r="BK277" s="200">
        <f>ROUND(I277*H277,2)</f>
        <v>0</v>
      </c>
      <c r="BL277" s="17" t="s">
        <v>196</v>
      </c>
      <c r="BM277" s="199" t="s">
        <v>809</v>
      </c>
    </row>
    <row r="278" spans="1:65" s="2" customFormat="1" ht="24.2" customHeight="1">
      <c r="A278" s="34"/>
      <c r="B278" s="35"/>
      <c r="C278" s="187" t="s">
        <v>810</v>
      </c>
      <c r="D278" s="187" t="s">
        <v>135</v>
      </c>
      <c r="E278" s="188" t="s">
        <v>398</v>
      </c>
      <c r="F278" s="189" t="s">
        <v>399</v>
      </c>
      <c r="G278" s="190" t="s">
        <v>145</v>
      </c>
      <c r="H278" s="191">
        <v>128.327</v>
      </c>
      <c r="I278" s="192"/>
      <c r="J278" s="193">
        <f>ROUND(I278*H278,2)</f>
        <v>0</v>
      </c>
      <c r="K278" s="194"/>
      <c r="L278" s="39"/>
      <c r="M278" s="195" t="s">
        <v>0</v>
      </c>
      <c r="N278" s="196" t="s">
        <v>36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196</v>
      </c>
      <c r="AT278" s="199" t="s">
        <v>135</v>
      </c>
      <c r="AU278" s="199" t="s">
        <v>81</v>
      </c>
      <c r="AY278" s="17" t="s">
        <v>132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79</v>
      </c>
      <c r="BK278" s="200">
        <f>ROUND(I278*H278,2)</f>
        <v>0</v>
      </c>
      <c r="BL278" s="17" t="s">
        <v>196</v>
      </c>
      <c r="BM278" s="199" t="s">
        <v>811</v>
      </c>
    </row>
    <row r="279" spans="1:65" s="2" customFormat="1" ht="24.2" customHeight="1">
      <c r="A279" s="34"/>
      <c r="B279" s="35"/>
      <c r="C279" s="187" t="s">
        <v>812</v>
      </c>
      <c r="D279" s="187" t="s">
        <v>135</v>
      </c>
      <c r="E279" s="188" t="s">
        <v>402</v>
      </c>
      <c r="F279" s="189" t="s">
        <v>403</v>
      </c>
      <c r="G279" s="190" t="s">
        <v>357</v>
      </c>
      <c r="H279" s="191">
        <v>20</v>
      </c>
      <c r="I279" s="192"/>
      <c r="J279" s="193">
        <f>ROUND(I279*H279,2)</f>
        <v>0</v>
      </c>
      <c r="K279" s="194"/>
      <c r="L279" s="39"/>
      <c r="M279" s="195" t="s">
        <v>0</v>
      </c>
      <c r="N279" s="196" t="s">
        <v>36</v>
      </c>
      <c r="O279" s="71"/>
      <c r="P279" s="197">
        <f>O279*H279</f>
        <v>0</v>
      </c>
      <c r="Q279" s="197">
        <v>1.0000000000000001E-5</v>
      </c>
      <c r="R279" s="197">
        <f>Q279*H279</f>
        <v>2.0000000000000001E-4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196</v>
      </c>
      <c r="AT279" s="199" t="s">
        <v>135</v>
      </c>
      <c r="AU279" s="199" t="s">
        <v>81</v>
      </c>
      <c r="AY279" s="17" t="s">
        <v>132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79</v>
      </c>
      <c r="BK279" s="200">
        <f>ROUND(I279*H279,2)</f>
        <v>0</v>
      </c>
      <c r="BL279" s="17" t="s">
        <v>196</v>
      </c>
      <c r="BM279" s="199" t="s">
        <v>813</v>
      </c>
    </row>
    <row r="280" spans="1:65" s="2" customFormat="1" ht="16.5" customHeight="1">
      <c r="A280" s="34"/>
      <c r="B280" s="35"/>
      <c r="C280" s="187" t="s">
        <v>814</v>
      </c>
      <c r="D280" s="187" t="s">
        <v>135</v>
      </c>
      <c r="E280" s="188" t="s">
        <v>406</v>
      </c>
      <c r="F280" s="189" t="s">
        <v>407</v>
      </c>
      <c r="G280" s="190" t="s">
        <v>145</v>
      </c>
      <c r="H280" s="191">
        <v>33.548000000000002</v>
      </c>
      <c r="I280" s="192"/>
      <c r="J280" s="193">
        <f>ROUND(I280*H280,2)</f>
        <v>0</v>
      </c>
      <c r="K280" s="194"/>
      <c r="L280" s="39"/>
      <c r="M280" s="195" t="s">
        <v>0</v>
      </c>
      <c r="N280" s="196" t="s">
        <v>36</v>
      </c>
      <c r="O280" s="71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196</v>
      </c>
      <c r="AT280" s="199" t="s">
        <v>135</v>
      </c>
      <c r="AU280" s="199" t="s">
        <v>81</v>
      </c>
      <c r="AY280" s="17" t="s">
        <v>132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79</v>
      </c>
      <c r="BK280" s="200">
        <f>ROUND(I280*H280,2)</f>
        <v>0</v>
      </c>
      <c r="BL280" s="17" t="s">
        <v>196</v>
      </c>
      <c r="BM280" s="199" t="s">
        <v>815</v>
      </c>
    </row>
    <row r="281" spans="1:65" s="13" customFormat="1" ht="11.25">
      <c r="B281" s="201"/>
      <c r="C281" s="202"/>
      <c r="D281" s="203" t="s">
        <v>147</v>
      </c>
      <c r="E281" s="204" t="s">
        <v>0</v>
      </c>
      <c r="F281" s="205" t="s">
        <v>409</v>
      </c>
      <c r="G281" s="202"/>
      <c r="H281" s="204" t="s">
        <v>0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147</v>
      </c>
      <c r="AU281" s="211" t="s">
        <v>81</v>
      </c>
      <c r="AV281" s="13" t="s">
        <v>79</v>
      </c>
      <c r="AW281" s="13" t="s">
        <v>29</v>
      </c>
      <c r="AX281" s="13" t="s">
        <v>71</v>
      </c>
      <c r="AY281" s="211" t="s">
        <v>132</v>
      </c>
    </row>
    <row r="282" spans="1:65" s="14" customFormat="1" ht="11.25">
      <c r="B282" s="212"/>
      <c r="C282" s="213"/>
      <c r="D282" s="203" t="s">
        <v>147</v>
      </c>
      <c r="E282" s="214" t="s">
        <v>0</v>
      </c>
      <c r="F282" s="215" t="s">
        <v>816</v>
      </c>
      <c r="G282" s="213"/>
      <c r="H282" s="216">
        <v>33.547499999999999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147</v>
      </c>
      <c r="AU282" s="222" t="s">
        <v>81</v>
      </c>
      <c r="AV282" s="14" t="s">
        <v>81</v>
      </c>
      <c r="AW282" s="14" t="s">
        <v>29</v>
      </c>
      <c r="AX282" s="14" t="s">
        <v>71</v>
      </c>
      <c r="AY282" s="222" t="s">
        <v>132</v>
      </c>
    </row>
    <row r="283" spans="1:65" s="15" customFormat="1" ht="11.25">
      <c r="B283" s="223"/>
      <c r="C283" s="224"/>
      <c r="D283" s="203" t="s">
        <v>147</v>
      </c>
      <c r="E283" s="225" t="s">
        <v>0</v>
      </c>
      <c r="F283" s="226" t="s">
        <v>155</v>
      </c>
      <c r="G283" s="224"/>
      <c r="H283" s="227">
        <v>33.547499999999999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147</v>
      </c>
      <c r="AU283" s="233" t="s">
        <v>81</v>
      </c>
      <c r="AV283" s="15" t="s">
        <v>139</v>
      </c>
      <c r="AW283" s="15" t="s">
        <v>29</v>
      </c>
      <c r="AX283" s="15" t="s">
        <v>79</v>
      </c>
      <c r="AY283" s="233" t="s">
        <v>132</v>
      </c>
    </row>
    <row r="284" spans="1:65" s="2" customFormat="1" ht="16.5" customHeight="1">
      <c r="A284" s="34"/>
      <c r="B284" s="35"/>
      <c r="C284" s="234" t="s">
        <v>817</v>
      </c>
      <c r="D284" s="234" t="s">
        <v>199</v>
      </c>
      <c r="E284" s="235" t="s">
        <v>412</v>
      </c>
      <c r="F284" s="236" t="s">
        <v>413</v>
      </c>
      <c r="G284" s="237" t="s">
        <v>145</v>
      </c>
      <c r="H284" s="238">
        <v>40.258000000000003</v>
      </c>
      <c r="I284" s="239"/>
      <c r="J284" s="240">
        <f>ROUND(I284*H284,2)</f>
        <v>0</v>
      </c>
      <c r="K284" s="241"/>
      <c r="L284" s="242"/>
      <c r="M284" s="243" t="s">
        <v>0</v>
      </c>
      <c r="N284" s="244" t="s">
        <v>36</v>
      </c>
      <c r="O284" s="71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202</v>
      </c>
      <c r="AT284" s="199" t="s">
        <v>199</v>
      </c>
      <c r="AU284" s="199" t="s">
        <v>81</v>
      </c>
      <c r="AY284" s="17" t="s">
        <v>132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79</v>
      </c>
      <c r="BK284" s="200">
        <f>ROUND(I284*H284,2)</f>
        <v>0</v>
      </c>
      <c r="BL284" s="17" t="s">
        <v>196</v>
      </c>
      <c r="BM284" s="199" t="s">
        <v>818</v>
      </c>
    </row>
    <row r="285" spans="1:65" s="14" customFormat="1" ht="11.25">
      <c r="B285" s="212"/>
      <c r="C285" s="213"/>
      <c r="D285" s="203" t="s">
        <v>147</v>
      </c>
      <c r="E285" s="213"/>
      <c r="F285" s="215" t="s">
        <v>819</v>
      </c>
      <c r="G285" s="213"/>
      <c r="H285" s="216">
        <v>40.258000000000003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147</v>
      </c>
      <c r="AU285" s="222" t="s">
        <v>81</v>
      </c>
      <c r="AV285" s="14" t="s">
        <v>81</v>
      </c>
      <c r="AW285" s="14" t="s">
        <v>3</v>
      </c>
      <c r="AX285" s="14" t="s">
        <v>79</v>
      </c>
      <c r="AY285" s="222" t="s">
        <v>132</v>
      </c>
    </row>
    <row r="286" spans="1:65" s="2" customFormat="1" ht="24.2" customHeight="1">
      <c r="A286" s="34"/>
      <c r="B286" s="35"/>
      <c r="C286" s="187" t="s">
        <v>820</v>
      </c>
      <c r="D286" s="187" t="s">
        <v>135</v>
      </c>
      <c r="E286" s="188" t="s">
        <v>417</v>
      </c>
      <c r="F286" s="189" t="s">
        <v>418</v>
      </c>
      <c r="G286" s="190" t="s">
        <v>145</v>
      </c>
      <c r="H286" s="191">
        <v>10</v>
      </c>
      <c r="I286" s="192"/>
      <c r="J286" s="193">
        <f>ROUND(I286*H286,2)</f>
        <v>0</v>
      </c>
      <c r="K286" s="194"/>
      <c r="L286" s="39"/>
      <c r="M286" s="195" t="s">
        <v>0</v>
      </c>
      <c r="N286" s="196" t="s">
        <v>36</v>
      </c>
      <c r="O286" s="71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196</v>
      </c>
      <c r="AT286" s="199" t="s">
        <v>135</v>
      </c>
      <c r="AU286" s="199" t="s">
        <v>81</v>
      </c>
      <c r="AY286" s="17" t="s">
        <v>132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79</v>
      </c>
      <c r="BK286" s="200">
        <f>ROUND(I286*H286,2)</f>
        <v>0</v>
      </c>
      <c r="BL286" s="17" t="s">
        <v>196</v>
      </c>
      <c r="BM286" s="199" t="s">
        <v>821</v>
      </c>
    </row>
    <row r="287" spans="1:65" s="2" customFormat="1" ht="16.5" customHeight="1">
      <c r="A287" s="34"/>
      <c r="B287" s="35"/>
      <c r="C287" s="234" t="s">
        <v>822</v>
      </c>
      <c r="D287" s="234" t="s">
        <v>199</v>
      </c>
      <c r="E287" s="235" t="s">
        <v>421</v>
      </c>
      <c r="F287" s="236" t="s">
        <v>422</v>
      </c>
      <c r="G287" s="237" t="s">
        <v>145</v>
      </c>
      <c r="H287" s="238">
        <v>12</v>
      </c>
      <c r="I287" s="239"/>
      <c r="J287" s="240">
        <f>ROUND(I287*H287,2)</f>
        <v>0</v>
      </c>
      <c r="K287" s="241"/>
      <c r="L287" s="242"/>
      <c r="M287" s="243" t="s">
        <v>0</v>
      </c>
      <c r="N287" s="244" t="s">
        <v>36</v>
      </c>
      <c r="O287" s="71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202</v>
      </c>
      <c r="AT287" s="199" t="s">
        <v>199</v>
      </c>
      <c r="AU287" s="199" t="s">
        <v>81</v>
      </c>
      <c r="AY287" s="17" t="s">
        <v>132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79</v>
      </c>
      <c r="BK287" s="200">
        <f>ROUND(I287*H287,2)</f>
        <v>0</v>
      </c>
      <c r="BL287" s="17" t="s">
        <v>196</v>
      </c>
      <c r="BM287" s="199" t="s">
        <v>823</v>
      </c>
    </row>
    <row r="288" spans="1:65" s="14" customFormat="1" ht="11.25">
      <c r="B288" s="212"/>
      <c r="C288" s="213"/>
      <c r="D288" s="203" t="s">
        <v>147</v>
      </c>
      <c r="E288" s="213"/>
      <c r="F288" s="215" t="s">
        <v>424</v>
      </c>
      <c r="G288" s="213"/>
      <c r="H288" s="216">
        <v>12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147</v>
      </c>
      <c r="AU288" s="222" t="s">
        <v>81</v>
      </c>
      <c r="AV288" s="14" t="s">
        <v>81</v>
      </c>
      <c r="AW288" s="14" t="s">
        <v>3</v>
      </c>
      <c r="AX288" s="14" t="s">
        <v>79</v>
      </c>
      <c r="AY288" s="222" t="s">
        <v>132</v>
      </c>
    </row>
    <row r="289" spans="1:65" s="2" customFormat="1" ht="24.2" customHeight="1">
      <c r="A289" s="34"/>
      <c r="B289" s="35"/>
      <c r="C289" s="187" t="s">
        <v>824</v>
      </c>
      <c r="D289" s="187" t="s">
        <v>135</v>
      </c>
      <c r="E289" s="188" t="s">
        <v>426</v>
      </c>
      <c r="F289" s="189" t="s">
        <v>427</v>
      </c>
      <c r="G289" s="190" t="s">
        <v>145</v>
      </c>
      <c r="H289" s="191">
        <v>128.327</v>
      </c>
      <c r="I289" s="192"/>
      <c r="J289" s="193">
        <f>ROUND(I289*H289,2)</f>
        <v>0</v>
      </c>
      <c r="K289" s="194"/>
      <c r="L289" s="39"/>
      <c r="M289" s="195" t="s">
        <v>0</v>
      </c>
      <c r="N289" s="196" t="s">
        <v>36</v>
      </c>
      <c r="O289" s="71"/>
      <c r="P289" s="197">
        <f>O289*H289</f>
        <v>0</v>
      </c>
      <c r="Q289" s="197">
        <v>2.0000000000000001E-4</v>
      </c>
      <c r="R289" s="197">
        <f>Q289*H289</f>
        <v>2.5665400000000001E-2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196</v>
      </c>
      <c r="AT289" s="199" t="s">
        <v>135</v>
      </c>
      <c r="AU289" s="199" t="s">
        <v>81</v>
      </c>
      <c r="AY289" s="17" t="s">
        <v>132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79</v>
      </c>
      <c r="BK289" s="200">
        <f>ROUND(I289*H289,2)</f>
        <v>0</v>
      </c>
      <c r="BL289" s="17" t="s">
        <v>196</v>
      </c>
      <c r="BM289" s="199" t="s">
        <v>825</v>
      </c>
    </row>
    <row r="290" spans="1:65" s="2" customFormat="1" ht="33" customHeight="1">
      <c r="A290" s="34"/>
      <c r="B290" s="35"/>
      <c r="C290" s="187" t="s">
        <v>826</v>
      </c>
      <c r="D290" s="187" t="s">
        <v>135</v>
      </c>
      <c r="E290" s="188" t="s">
        <v>430</v>
      </c>
      <c r="F290" s="189" t="s">
        <v>431</v>
      </c>
      <c r="G290" s="190" t="s">
        <v>145</v>
      </c>
      <c r="H290" s="191">
        <v>128.327</v>
      </c>
      <c r="I290" s="192"/>
      <c r="J290" s="193">
        <f>ROUND(I290*H290,2)</f>
        <v>0</v>
      </c>
      <c r="K290" s="194"/>
      <c r="L290" s="39"/>
      <c r="M290" s="195" t="s">
        <v>0</v>
      </c>
      <c r="N290" s="196" t="s">
        <v>36</v>
      </c>
      <c r="O290" s="71"/>
      <c r="P290" s="197">
        <f>O290*H290</f>
        <v>0</v>
      </c>
      <c r="Q290" s="197">
        <v>2.5999999999999998E-4</v>
      </c>
      <c r="R290" s="197">
        <f>Q290*H290</f>
        <v>3.3365019999999995E-2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196</v>
      </c>
      <c r="AT290" s="199" t="s">
        <v>135</v>
      </c>
      <c r="AU290" s="199" t="s">
        <v>81</v>
      </c>
      <c r="AY290" s="17" t="s">
        <v>132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79</v>
      </c>
      <c r="BK290" s="200">
        <f>ROUND(I290*H290,2)</f>
        <v>0</v>
      </c>
      <c r="BL290" s="17" t="s">
        <v>196</v>
      </c>
      <c r="BM290" s="199" t="s">
        <v>827</v>
      </c>
    </row>
    <row r="291" spans="1:65" s="13" customFormat="1" ht="11.25">
      <c r="B291" s="201"/>
      <c r="C291" s="202"/>
      <c r="D291" s="203" t="s">
        <v>147</v>
      </c>
      <c r="E291" s="204" t="s">
        <v>0</v>
      </c>
      <c r="F291" s="205" t="s">
        <v>433</v>
      </c>
      <c r="G291" s="202"/>
      <c r="H291" s="204" t="s">
        <v>0</v>
      </c>
      <c r="I291" s="206"/>
      <c r="J291" s="202"/>
      <c r="K291" s="202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147</v>
      </c>
      <c r="AU291" s="211" t="s">
        <v>81</v>
      </c>
      <c r="AV291" s="13" t="s">
        <v>79</v>
      </c>
      <c r="AW291" s="13" t="s">
        <v>29</v>
      </c>
      <c r="AX291" s="13" t="s">
        <v>71</v>
      </c>
      <c r="AY291" s="211" t="s">
        <v>132</v>
      </c>
    </row>
    <row r="292" spans="1:65" s="13" customFormat="1" ht="11.25">
      <c r="B292" s="201"/>
      <c r="C292" s="202"/>
      <c r="D292" s="203" t="s">
        <v>147</v>
      </c>
      <c r="E292" s="204" t="s">
        <v>0</v>
      </c>
      <c r="F292" s="205" t="s">
        <v>828</v>
      </c>
      <c r="G292" s="202"/>
      <c r="H292" s="204" t="s">
        <v>0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147</v>
      </c>
      <c r="AU292" s="211" t="s">
        <v>81</v>
      </c>
      <c r="AV292" s="13" t="s">
        <v>79</v>
      </c>
      <c r="AW292" s="13" t="s">
        <v>29</v>
      </c>
      <c r="AX292" s="13" t="s">
        <v>71</v>
      </c>
      <c r="AY292" s="211" t="s">
        <v>132</v>
      </c>
    </row>
    <row r="293" spans="1:65" s="13" customFormat="1" ht="11.25">
      <c r="B293" s="201"/>
      <c r="C293" s="202"/>
      <c r="D293" s="203" t="s">
        <v>147</v>
      </c>
      <c r="E293" s="204" t="s">
        <v>0</v>
      </c>
      <c r="F293" s="205" t="s">
        <v>220</v>
      </c>
      <c r="G293" s="202"/>
      <c r="H293" s="204" t="s">
        <v>0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147</v>
      </c>
      <c r="AU293" s="211" t="s">
        <v>81</v>
      </c>
      <c r="AV293" s="13" t="s">
        <v>79</v>
      </c>
      <c r="AW293" s="13" t="s">
        <v>29</v>
      </c>
      <c r="AX293" s="13" t="s">
        <v>71</v>
      </c>
      <c r="AY293" s="211" t="s">
        <v>132</v>
      </c>
    </row>
    <row r="294" spans="1:65" s="14" customFormat="1" ht="11.25">
      <c r="B294" s="212"/>
      <c r="C294" s="213"/>
      <c r="D294" s="203" t="s">
        <v>147</v>
      </c>
      <c r="E294" s="214" t="s">
        <v>0</v>
      </c>
      <c r="F294" s="215" t="s">
        <v>829</v>
      </c>
      <c r="G294" s="213"/>
      <c r="H294" s="216">
        <v>42.164000000000001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147</v>
      </c>
      <c r="AU294" s="222" t="s">
        <v>81</v>
      </c>
      <c r="AV294" s="14" t="s">
        <v>81</v>
      </c>
      <c r="AW294" s="14" t="s">
        <v>29</v>
      </c>
      <c r="AX294" s="14" t="s">
        <v>71</v>
      </c>
      <c r="AY294" s="222" t="s">
        <v>132</v>
      </c>
    </row>
    <row r="295" spans="1:65" s="13" customFormat="1" ht="11.25">
      <c r="B295" s="201"/>
      <c r="C295" s="202"/>
      <c r="D295" s="203" t="s">
        <v>147</v>
      </c>
      <c r="E295" s="204" t="s">
        <v>0</v>
      </c>
      <c r="F295" s="205" t="s">
        <v>149</v>
      </c>
      <c r="G295" s="202"/>
      <c r="H295" s="204" t="s">
        <v>0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147</v>
      </c>
      <c r="AU295" s="211" t="s">
        <v>81</v>
      </c>
      <c r="AV295" s="13" t="s">
        <v>79</v>
      </c>
      <c r="AW295" s="13" t="s">
        <v>29</v>
      </c>
      <c r="AX295" s="13" t="s">
        <v>71</v>
      </c>
      <c r="AY295" s="211" t="s">
        <v>132</v>
      </c>
    </row>
    <row r="296" spans="1:65" s="14" customFormat="1" ht="11.25">
      <c r="B296" s="212"/>
      <c r="C296" s="213"/>
      <c r="D296" s="203" t="s">
        <v>147</v>
      </c>
      <c r="E296" s="214" t="s">
        <v>0</v>
      </c>
      <c r="F296" s="215" t="s">
        <v>830</v>
      </c>
      <c r="G296" s="213"/>
      <c r="H296" s="216">
        <v>13.632000000000003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147</v>
      </c>
      <c r="AU296" s="222" t="s">
        <v>81</v>
      </c>
      <c r="AV296" s="14" t="s">
        <v>81</v>
      </c>
      <c r="AW296" s="14" t="s">
        <v>29</v>
      </c>
      <c r="AX296" s="14" t="s">
        <v>71</v>
      </c>
      <c r="AY296" s="222" t="s">
        <v>132</v>
      </c>
    </row>
    <row r="297" spans="1:65" s="13" customFormat="1" ht="11.25">
      <c r="B297" s="201"/>
      <c r="C297" s="202"/>
      <c r="D297" s="203" t="s">
        <v>147</v>
      </c>
      <c r="E297" s="204" t="s">
        <v>0</v>
      </c>
      <c r="F297" s="205" t="s">
        <v>151</v>
      </c>
      <c r="G297" s="202"/>
      <c r="H297" s="204" t="s">
        <v>0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147</v>
      </c>
      <c r="AU297" s="211" t="s">
        <v>81</v>
      </c>
      <c r="AV297" s="13" t="s">
        <v>79</v>
      </c>
      <c r="AW297" s="13" t="s">
        <v>29</v>
      </c>
      <c r="AX297" s="13" t="s">
        <v>71</v>
      </c>
      <c r="AY297" s="211" t="s">
        <v>132</v>
      </c>
    </row>
    <row r="298" spans="1:65" s="14" customFormat="1" ht="11.25">
      <c r="B298" s="212"/>
      <c r="C298" s="213"/>
      <c r="D298" s="203" t="s">
        <v>147</v>
      </c>
      <c r="E298" s="214" t="s">
        <v>0</v>
      </c>
      <c r="F298" s="215" t="s">
        <v>438</v>
      </c>
      <c r="G298" s="213"/>
      <c r="H298" s="216">
        <v>4.919999999999999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147</v>
      </c>
      <c r="AU298" s="222" t="s">
        <v>81</v>
      </c>
      <c r="AV298" s="14" t="s">
        <v>81</v>
      </c>
      <c r="AW298" s="14" t="s">
        <v>29</v>
      </c>
      <c r="AX298" s="14" t="s">
        <v>71</v>
      </c>
      <c r="AY298" s="222" t="s">
        <v>132</v>
      </c>
    </row>
    <row r="299" spans="1:65" s="13" customFormat="1" ht="11.25">
      <c r="B299" s="201"/>
      <c r="C299" s="202"/>
      <c r="D299" s="203" t="s">
        <v>147</v>
      </c>
      <c r="E299" s="204" t="s">
        <v>0</v>
      </c>
      <c r="F299" s="205" t="s">
        <v>435</v>
      </c>
      <c r="G299" s="202"/>
      <c r="H299" s="204" t="s">
        <v>0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147</v>
      </c>
      <c r="AU299" s="211" t="s">
        <v>81</v>
      </c>
      <c r="AV299" s="13" t="s">
        <v>79</v>
      </c>
      <c r="AW299" s="13" t="s">
        <v>29</v>
      </c>
      <c r="AX299" s="13" t="s">
        <v>71</v>
      </c>
      <c r="AY299" s="211" t="s">
        <v>132</v>
      </c>
    </row>
    <row r="300" spans="1:65" s="14" customFormat="1" ht="11.25">
      <c r="B300" s="212"/>
      <c r="C300" s="213"/>
      <c r="D300" s="203" t="s">
        <v>147</v>
      </c>
      <c r="E300" s="214" t="s">
        <v>0</v>
      </c>
      <c r="F300" s="215" t="s">
        <v>831</v>
      </c>
      <c r="G300" s="213"/>
      <c r="H300" s="216">
        <v>34.064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147</v>
      </c>
      <c r="AU300" s="222" t="s">
        <v>81</v>
      </c>
      <c r="AV300" s="14" t="s">
        <v>81</v>
      </c>
      <c r="AW300" s="14" t="s">
        <v>29</v>
      </c>
      <c r="AX300" s="14" t="s">
        <v>71</v>
      </c>
      <c r="AY300" s="222" t="s">
        <v>132</v>
      </c>
    </row>
    <row r="301" spans="1:65" s="13" customFormat="1" ht="11.25">
      <c r="B301" s="201"/>
      <c r="C301" s="202"/>
      <c r="D301" s="203" t="s">
        <v>147</v>
      </c>
      <c r="E301" s="204" t="s">
        <v>0</v>
      </c>
      <c r="F301" s="205" t="s">
        <v>439</v>
      </c>
      <c r="G301" s="202"/>
      <c r="H301" s="204" t="s">
        <v>0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147</v>
      </c>
      <c r="AU301" s="211" t="s">
        <v>81</v>
      </c>
      <c r="AV301" s="13" t="s">
        <v>79</v>
      </c>
      <c r="AW301" s="13" t="s">
        <v>29</v>
      </c>
      <c r="AX301" s="13" t="s">
        <v>71</v>
      </c>
      <c r="AY301" s="211" t="s">
        <v>132</v>
      </c>
    </row>
    <row r="302" spans="1:65" s="14" customFormat="1" ht="11.25">
      <c r="B302" s="212"/>
      <c r="C302" s="213"/>
      <c r="D302" s="203" t="s">
        <v>147</v>
      </c>
      <c r="E302" s="214" t="s">
        <v>0</v>
      </c>
      <c r="F302" s="215" t="s">
        <v>832</v>
      </c>
      <c r="G302" s="213"/>
      <c r="H302" s="216">
        <v>33.547499999999999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147</v>
      </c>
      <c r="AU302" s="222" t="s">
        <v>81</v>
      </c>
      <c r="AV302" s="14" t="s">
        <v>81</v>
      </c>
      <c r="AW302" s="14" t="s">
        <v>29</v>
      </c>
      <c r="AX302" s="14" t="s">
        <v>71</v>
      </c>
      <c r="AY302" s="222" t="s">
        <v>132</v>
      </c>
    </row>
    <row r="303" spans="1:65" s="15" customFormat="1" ht="11.25">
      <c r="B303" s="223"/>
      <c r="C303" s="224"/>
      <c r="D303" s="203" t="s">
        <v>147</v>
      </c>
      <c r="E303" s="225" t="s">
        <v>0</v>
      </c>
      <c r="F303" s="226" t="s">
        <v>155</v>
      </c>
      <c r="G303" s="224"/>
      <c r="H303" s="227">
        <v>128.32749999999999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AT303" s="233" t="s">
        <v>147</v>
      </c>
      <c r="AU303" s="233" t="s">
        <v>81</v>
      </c>
      <c r="AV303" s="15" t="s">
        <v>139</v>
      </c>
      <c r="AW303" s="15" t="s">
        <v>29</v>
      </c>
      <c r="AX303" s="15" t="s">
        <v>79</v>
      </c>
      <c r="AY303" s="233" t="s">
        <v>132</v>
      </c>
    </row>
    <row r="304" spans="1:65" s="2" customFormat="1" ht="24.2" customHeight="1">
      <c r="A304" s="34"/>
      <c r="B304" s="35"/>
      <c r="C304" s="187" t="s">
        <v>833</v>
      </c>
      <c r="D304" s="187" t="s">
        <v>135</v>
      </c>
      <c r="E304" s="188" t="s">
        <v>441</v>
      </c>
      <c r="F304" s="189" t="s">
        <v>442</v>
      </c>
      <c r="G304" s="190" t="s">
        <v>145</v>
      </c>
      <c r="H304" s="191">
        <v>9.1</v>
      </c>
      <c r="I304" s="192"/>
      <c r="J304" s="193">
        <f>ROUND(I304*H304,2)</f>
        <v>0</v>
      </c>
      <c r="K304" s="194"/>
      <c r="L304" s="39"/>
      <c r="M304" s="195" t="s">
        <v>0</v>
      </c>
      <c r="N304" s="196" t="s">
        <v>36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196</v>
      </c>
      <c r="AT304" s="199" t="s">
        <v>135</v>
      </c>
      <c r="AU304" s="199" t="s">
        <v>81</v>
      </c>
      <c r="AY304" s="17" t="s">
        <v>132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79</v>
      </c>
      <c r="BK304" s="200">
        <f>ROUND(I304*H304,2)</f>
        <v>0</v>
      </c>
      <c r="BL304" s="17" t="s">
        <v>196</v>
      </c>
      <c r="BM304" s="199" t="s">
        <v>834</v>
      </c>
    </row>
    <row r="305" spans="1:65" s="13" customFormat="1" ht="11.25">
      <c r="B305" s="201"/>
      <c r="C305" s="202"/>
      <c r="D305" s="203" t="s">
        <v>147</v>
      </c>
      <c r="E305" s="204" t="s">
        <v>0</v>
      </c>
      <c r="F305" s="205" t="s">
        <v>433</v>
      </c>
      <c r="G305" s="202"/>
      <c r="H305" s="204" t="s">
        <v>0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147</v>
      </c>
      <c r="AU305" s="211" t="s">
        <v>81</v>
      </c>
      <c r="AV305" s="13" t="s">
        <v>79</v>
      </c>
      <c r="AW305" s="13" t="s">
        <v>29</v>
      </c>
      <c r="AX305" s="13" t="s">
        <v>71</v>
      </c>
      <c r="AY305" s="211" t="s">
        <v>132</v>
      </c>
    </row>
    <row r="306" spans="1:65" s="13" customFormat="1" ht="11.25">
      <c r="B306" s="201"/>
      <c r="C306" s="202"/>
      <c r="D306" s="203" t="s">
        <v>147</v>
      </c>
      <c r="E306" s="204" t="s">
        <v>0</v>
      </c>
      <c r="F306" s="205" t="s">
        <v>151</v>
      </c>
      <c r="G306" s="202"/>
      <c r="H306" s="204" t="s">
        <v>0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147</v>
      </c>
      <c r="AU306" s="211" t="s">
        <v>81</v>
      </c>
      <c r="AV306" s="13" t="s">
        <v>79</v>
      </c>
      <c r="AW306" s="13" t="s">
        <v>29</v>
      </c>
      <c r="AX306" s="13" t="s">
        <v>71</v>
      </c>
      <c r="AY306" s="211" t="s">
        <v>132</v>
      </c>
    </row>
    <row r="307" spans="1:65" s="14" customFormat="1" ht="11.25">
      <c r="B307" s="212"/>
      <c r="C307" s="213"/>
      <c r="D307" s="203" t="s">
        <v>147</v>
      </c>
      <c r="E307" s="214" t="s">
        <v>0</v>
      </c>
      <c r="F307" s="215" t="s">
        <v>444</v>
      </c>
      <c r="G307" s="213"/>
      <c r="H307" s="216">
        <v>4.92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147</v>
      </c>
      <c r="AU307" s="222" t="s">
        <v>81</v>
      </c>
      <c r="AV307" s="14" t="s">
        <v>81</v>
      </c>
      <c r="AW307" s="14" t="s">
        <v>29</v>
      </c>
      <c r="AX307" s="14" t="s">
        <v>71</v>
      </c>
      <c r="AY307" s="222" t="s">
        <v>132</v>
      </c>
    </row>
    <row r="308" spans="1:65" s="13" customFormat="1" ht="11.25">
      <c r="B308" s="201"/>
      <c r="C308" s="202"/>
      <c r="D308" s="203" t="s">
        <v>147</v>
      </c>
      <c r="E308" s="204" t="s">
        <v>0</v>
      </c>
      <c r="F308" s="205" t="s">
        <v>439</v>
      </c>
      <c r="G308" s="202"/>
      <c r="H308" s="204" t="s">
        <v>0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147</v>
      </c>
      <c r="AU308" s="211" t="s">
        <v>81</v>
      </c>
      <c r="AV308" s="13" t="s">
        <v>79</v>
      </c>
      <c r="AW308" s="13" t="s">
        <v>29</v>
      </c>
      <c r="AX308" s="13" t="s">
        <v>71</v>
      </c>
      <c r="AY308" s="211" t="s">
        <v>132</v>
      </c>
    </row>
    <row r="309" spans="1:65" s="14" customFormat="1" ht="11.25">
      <c r="B309" s="212"/>
      <c r="C309" s="213"/>
      <c r="D309" s="203" t="s">
        <v>147</v>
      </c>
      <c r="E309" s="214" t="s">
        <v>0</v>
      </c>
      <c r="F309" s="215" t="s">
        <v>152</v>
      </c>
      <c r="G309" s="213"/>
      <c r="H309" s="216">
        <v>4.18</v>
      </c>
      <c r="I309" s="217"/>
      <c r="J309" s="213"/>
      <c r="K309" s="213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147</v>
      </c>
      <c r="AU309" s="222" t="s">
        <v>81</v>
      </c>
      <c r="AV309" s="14" t="s">
        <v>81</v>
      </c>
      <c r="AW309" s="14" t="s">
        <v>29</v>
      </c>
      <c r="AX309" s="14" t="s">
        <v>71</v>
      </c>
      <c r="AY309" s="222" t="s">
        <v>132</v>
      </c>
    </row>
    <row r="310" spans="1:65" s="15" customFormat="1" ht="11.25">
      <c r="B310" s="223"/>
      <c r="C310" s="224"/>
      <c r="D310" s="203" t="s">
        <v>147</v>
      </c>
      <c r="E310" s="225" t="s">
        <v>0</v>
      </c>
      <c r="F310" s="226" t="s">
        <v>155</v>
      </c>
      <c r="G310" s="224"/>
      <c r="H310" s="227">
        <v>9.1</v>
      </c>
      <c r="I310" s="228"/>
      <c r="J310" s="224"/>
      <c r="K310" s="224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147</v>
      </c>
      <c r="AU310" s="233" t="s">
        <v>81</v>
      </c>
      <c r="AV310" s="15" t="s">
        <v>139</v>
      </c>
      <c r="AW310" s="15" t="s">
        <v>29</v>
      </c>
      <c r="AX310" s="15" t="s">
        <v>79</v>
      </c>
      <c r="AY310" s="233" t="s">
        <v>132</v>
      </c>
    </row>
    <row r="311" spans="1:65" s="12" customFormat="1" ht="22.9" customHeight="1">
      <c r="B311" s="171"/>
      <c r="C311" s="172"/>
      <c r="D311" s="173" t="s">
        <v>70</v>
      </c>
      <c r="E311" s="185" t="s">
        <v>445</v>
      </c>
      <c r="F311" s="185" t="s">
        <v>446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P312</f>
        <v>0</v>
      </c>
      <c r="Q311" s="179"/>
      <c r="R311" s="180">
        <f>R312</f>
        <v>0</v>
      </c>
      <c r="S311" s="179"/>
      <c r="T311" s="181">
        <f>T312</f>
        <v>0</v>
      </c>
      <c r="AR311" s="182" t="s">
        <v>81</v>
      </c>
      <c r="AT311" s="183" t="s">
        <v>70</v>
      </c>
      <c r="AU311" s="183" t="s">
        <v>79</v>
      </c>
      <c r="AY311" s="182" t="s">
        <v>132</v>
      </c>
      <c r="BK311" s="184">
        <f>BK312</f>
        <v>0</v>
      </c>
    </row>
    <row r="312" spans="1:65" s="2" customFormat="1" ht="21.75" customHeight="1">
      <c r="A312" s="34"/>
      <c r="B312" s="35"/>
      <c r="C312" s="187" t="s">
        <v>835</v>
      </c>
      <c r="D312" s="187" t="s">
        <v>135</v>
      </c>
      <c r="E312" s="188" t="s">
        <v>448</v>
      </c>
      <c r="F312" s="189" t="s">
        <v>449</v>
      </c>
      <c r="G312" s="190" t="s">
        <v>450</v>
      </c>
      <c r="H312" s="191">
        <v>1</v>
      </c>
      <c r="I312" s="192"/>
      <c r="J312" s="193">
        <f>ROUND(I312*H312,2)</f>
        <v>0</v>
      </c>
      <c r="K312" s="194"/>
      <c r="L312" s="39"/>
      <c r="M312" s="245" t="s">
        <v>0</v>
      </c>
      <c r="N312" s="246" t="s">
        <v>36</v>
      </c>
      <c r="O312" s="247"/>
      <c r="P312" s="248">
        <f>O312*H312</f>
        <v>0</v>
      </c>
      <c r="Q312" s="248">
        <v>0</v>
      </c>
      <c r="R312" s="248">
        <f>Q312*H312</f>
        <v>0</v>
      </c>
      <c r="S312" s="248">
        <v>0</v>
      </c>
      <c r="T312" s="249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196</v>
      </c>
      <c r="AT312" s="199" t="s">
        <v>135</v>
      </c>
      <c r="AU312" s="199" t="s">
        <v>81</v>
      </c>
      <c r="AY312" s="17" t="s">
        <v>132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79</v>
      </c>
      <c r="BK312" s="200">
        <f>ROUND(I312*H312,2)</f>
        <v>0</v>
      </c>
      <c r="BL312" s="17" t="s">
        <v>196</v>
      </c>
      <c r="BM312" s="199" t="s">
        <v>836</v>
      </c>
    </row>
    <row r="313" spans="1:65" s="2" customFormat="1" ht="6.95" customHeight="1">
      <c r="A313" s="34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39"/>
      <c r="M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</sheetData>
  <sheetProtection algorithmName="SHA-512" hashValue="DuQv22bgos+Uz1aZiv8A0gUjPUyo5gQwT5OPwjzBOy8ttY004e3pQBtVB9QJ0b+2r4lH3rU7nfpevqqhsHqUDA==" saltValue="eXrOZntqwjO0vGBRAdgTO61fz3B84ENLNhlIKhE79rU4CBaaiTONsLl9EQyWP35J4Jj/ZcaxL7oPxUuG/kpnNg==" spinCount="100000" sheet="1" objects="1" scenarios="1" formatColumns="0" formatRows="0" autoFilter="0"/>
  <autoFilter ref="C129:K312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97</v>
      </c>
      <c r="L4" s="20"/>
      <c r="M4" s="111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1" t="str">
        <f>'Rekapitulace stavby'!K6</f>
        <v>Šlejnická 5, Praha 6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837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0</v>
      </c>
      <c r="G11" s="34"/>
      <c r="H11" s="34"/>
      <c r="I11" s="112" t="s">
        <v>18</v>
      </c>
      <c r="J11" s="113" t="s">
        <v>0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45335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24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25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24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27</v>
      </c>
      <c r="E20" s="34"/>
      <c r="F20" s="34"/>
      <c r="G20" s="34"/>
      <c r="H20" s="34"/>
      <c r="I20" s="112" t="s">
        <v>23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24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28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24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30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0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31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33</v>
      </c>
      <c r="G32" s="34"/>
      <c r="H32" s="34"/>
      <c r="I32" s="121" t="s">
        <v>32</v>
      </c>
      <c r="J32" s="121" t="s">
        <v>34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35</v>
      </c>
      <c r="E33" s="112" t="s">
        <v>36</v>
      </c>
      <c r="F33" s="123">
        <f>ROUND((SUM(BE121:BE131)),  2)</f>
        <v>0</v>
      </c>
      <c r="G33" s="34"/>
      <c r="H33" s="34"/>
      <c r="I33" s="124">
        <v>0.21</v>
      </c>
      <c r="J33" s="123">
        <f>ROUND(((SUM(BE121:BE131))*I33),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37</v>
      </c>
      <c r="F34" s="123">
        <f>ROUND((SUM(BF121:BF131)),  2)</f>
        <v>0</v>
      </c>
      <c r="G34" s="34"/>
      <c r="H34" s="34"/>
      <c r="I34" s="124">
        <v>0.12</v>
      </c>
      <c r="J34" s="123">
        <f>ROUND(((SUM(BF121:BF131))*I34),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38</v>
      </c>
      <c r="F35" s="123">
        <f>ROUND((SUM(BG121:BG131)),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39</v>
      </c>
      <c r="F36" s="123">
        <f>ROUND((SUM(BH121:BH131)),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40</v>
      </c>
      <c r="F37" s="123">
        <f>ROUND((SUM(BI121:BI131)),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41</v>
      </c>
      <c r="E39" s="127"/>
      <c r="F39" s="127"/>
      <c r="G39" s="128" t="s">
        <v>42</v>
      </c>
      <c r="H39" s="129" t="s">
        <v>43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44</v>
      </c>
      <c r="E50" s="133"/>
      <c r="F50" s="133"/>
      <c r="G50" s="132" t="s">
        <v>45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46</v>
      </c>
      <c r="E61" s="135"/>
      <c r="F61" s="136" t="s">
        <v>47</v>
      </c>
      <c r="G61" s="134" t="s">
        <v>46</v>
      </c>
      <c r="H61" s="135"/>
      <c r="I61" s="135"/>
      <c r="J61" s="137" t="s">
        <v>47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48</v>
      </c>
      <c r="E65" s="138"/>
      <c r="F65" s="138"/>
      <c r="G65" s="132" t="s">
        <v>49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46</v>
      </c>
      <c r="E76" s="135"/>
      <c r="F76" s="136" t="s">
        <v>47</v>
      </c>
      <c r="G76" s="134" t="s">
        <v>46</v>
      </c>
      <c r="H76" s="135"/>
      <c r="I76" s="135"/>
      <c r="J76" s="137" t="s">
        <v>47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98" t="str">
        <f>E7</f>
        <v>Šlejnická 5, Praha 6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50" t="str">
        <f>E9</f>
        <v>08 - Vedlejší rozpočtové náklady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>
        <f>IF(J12="","",J12)</f>
        <v>45335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27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28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hidden="1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107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5" hidden="1" customHeight="1">
      <c r="B99" s="147"/>
      <c r="C99" s="148"/>
      <c r="D99" s="149" t="s">
        <v>838</v>
      </c>
      <c r="E99" s="150"/>
      <c r="F99" s="150"/>
      <c r="G99" s="150"/>
      <c r="H99" s="150"/>
      <c r="I99" s="150"/>
      <c r="J99" s="151">
        <f>J127</f>
        <v>0</v>
      </c>
      <c r="K99" s="148"/>
      <c r="L99" s="152"/>
    </row>
    <row r="100" spans="1:31" s="10" customFormat="1" ht="19.899999999999999" hidden="1" customHeight="1">
      <c r="B100" s="153"/>
      <c r="C100" s="154"/>
      <c r="D100" s="155" t="s">
        <v>839</v>
      </c>
      <c r="E100" s="156"/>
      <c r="F100" s="156"/>
      <c r="G100" s="156"/>
      <c r="H100" s="156"/>
      <c r="I100" s="156"/>
      <c r="J100" s="157">
        <f>J128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840</v>
      </c>
      <c r="E101" s="156"/>
      <c r="F101" s="156"/>
      <c r="G101" s="156"/>
      <c r="H101" s="156"/>
      <c r="I101" s="156"/>
      <c r="J101" s="157">
        <f>J130</f>
        <v>0</v>
      </c>
      <c r="K101" s="154"/>
      <c r="L101" s="158"/>
    </row>
    <row r="102" spans="1:31" s="2" customFormat="1" ht="21.75" hidden="1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hidden="1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15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8" t="str">
        <f>E7</f>
        <v>Šlejnická 5, Praha 6</v>
      </c>
      <c r="F111" s="299"/>
      <c r="G111" s="299"/>
      <c r="H111" s="29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98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0" t="str">
        <f>E9</f>
        <v>08 - Vedlejší rozpočtové náklady</v>
      </c>
      <c r="F113" s="300"/>
      <c r="G113" s="300"/>
      <c r="H113" s="300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19</v>
      </c>
      <c r="D115" s="36"/>
      <c r="E115" s="36"/>
      <c r="F115" s="27" t="str">
        <f>F12</f>
        <v xml:space="preserve"> </v>
      </c>
      <c r="G115" s="36"/>
      <c r="H115" s="36"/>
      <c r="I115" s="29" t="s">
        <v>21</v>
      </c>
      <c r="J115" s="66">
        <f>IF(J12="","",J12)</f>
        <v>45335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22</v>
      </c>
      <c r="D117" s="36"/>
      <c r="E117" s="36"/>
      <c r="F117" s="27" t="str">
        <f>E15</f>
        <v xml:space="preserve"> </v>
      </c>
      <c r="G117" s="36"/>
      <c r="H117" s="36"/>
      <c r="I117" s="29" t="s">
        <v>27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25</v>
      </c>
      <c r="D118" s="36"/>
      <c r="E118" s="36"/>
      <c r="F118" s="27" t="str">
        <f>IF(E18="","",E18)</f>
        <v>Vyplň údaj</v>
      </c>
      <c r="G118" s="36"/>
      <c r="H118" s="36"/>
      <c r="I118" s="29" t="s">
        <v>28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118</v>
      </c>
      <c r="D120" s="162" t="s">
        <v>56</v>
      </c>
      <c r="E120" s="162" t="s">
        <v>52</v>
      </c>
      <c r="F120" s="162" t="s">
        <v>53</v>
      </c>
      <c r="G120" s="162" t="s">
        <v>119</v>
      </c>
      <c r="H120" s="162" t="s">
        <v>120</v>
      </c>
      <c r="I120" s="162" t="s">
        <v>121</v>
      </c>
      <c r="J120" s="163" t="s">
        <v>102</v>
      </c>
      <c r="K120" s="164" t="s">
        <v>122</v>
      </c>
      <c r="L120" s="165"/>
      <c r="M120" s="75" t="s">
        <v>0</v>
      </c>
      <c r="N120" s="76" t="s">
        <v>35</v>
      </c>
      <c r="O120" s="76" t="s">
        <v>123</v>
      </c>
      <c r="P120" s="76" t="s">
        <v>124</v>
      </c>
      <c r="Q120" s="76" t="s">
        <v>125</v>
      </c>
      <c r="R120" s="76" t="s">
        <v>126</v>
      </c>
      <c r="S120" s="76" t="s">
        <v>127</v>
      </c>
      <c r="T120" s="77" t="s">
        <v>128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129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P122+P127</f>
        <v>0</v>
      </c>
      <c r="Q121" s="79"/>
      <c r="R121" s="168">
        <f>R122+R127</f>
        <v>0</v>
      </c>
      <c r="S121" s="79"/>
      <c r="T121" s="169">
        <f>T122+T127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70</v>
      </c>
      <c r="AU121" s="17" t="s">
        <v>104</v>
      </c>
      <c r="BK121" s="170">
        <f>BK122+BK127</f>
        <v>0</v>
      </c>
    </row>
    <row r="122" spans="1:65" s="12" customFormat="1" ht="25.9" customHeight="1">
      <c r="B122" s="171"/>
      <c r="C122" s="172"/>
      <c r="D122" s="173" t="s">
        <v>70</v>
      </c>
      <c r="E122" s="174" t="s">
        <v>130</v>
      </c>
      <c r="F122" s="174" t="s">
        <v>131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0</v>
      </c>
      <c r="S122" s="179"/>
      <c r="T122" s="181">
        <f>T123</f>
        <v>0</v>
      </c>
      <c r="AR122" s="182" t="s">
        <v>79</v>
      </c>
      <c r="AT122" s="183" t="s">
        <v>70</v>
      </c>
      <c r="AU122" s="183" t="s">
        <v>71</v>
      </c>
      <c r="AY122" s="182" t="s">
        <v>132</v>
      </c>
      <c r="BK122" s="184">
        <f>BK123</f>
        <v>0</v>
      </c>
    </row>
    <row r="123" spans="1:65" s="12" customFormat="1" ht="22.9" customHeight="1">
      <c r="B123" s="171"/>
      <c r="C123" s="172"/>
      <c r="D123" s="173" t="s">
        <v>70</v>
      </c>
      <c r="E123" s="185" t="s">
        <v>141</v>
      </c>
      <c r="F123" s="185" t="s">
        <v>142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SUM(P124:P126)</f>
        <v>0</v>
      </c>
      <c r="Q123" s="179"/>
      <c r="R123" s="180">
        <f>SUM(R124:R126)</f>
        <v>0</v>
      </c>
      <c r="S123" s="179"/>
      <c r="T123" s="181">
        <f>SUM(T124:T126)</f>
        <v>0</v>
      </c>
      <c r="AR123" s="182" t="s">
        <v>79</v>
      </c>
      <c r="AT123" s="183" t="s">
        <v>70</v>
      </c>
      <c r="AU123" s="183" t="s">
        <v>79</v>
      </c>
      <c r="AY123" s="182" t="s">
        <v>132</v>
      </c>
      <c r="BK123" s="184">
        <f>SUM(BK124:BK126)</f>
        <v>0</v>
      </c>
    </row>
    <row r="124" spans="1:65" s="2" customFormat="1" ht="16.5" customHeight="1">
      <c r="A124" s="34"/>
      <c r="B124" s="35"/>
      <c r="C124" s="187" t="s">
        <v>79</v>
      </c>
      <c r="D124" s="187" t="s">
        <v>135</v>
      </c>
      <c r="E124" s="188" t="s">
        <v>841</v>
      </c>
      <c r="F124" s="189" t="s">
        <v>842</v>
      </c>
      <c r="G124" s="190" t="s">
        <v>145</v>
      </c>
      <c r="H124" s="191">
        <v>900</v>
      </c>
      <c r="I124" s="192"/>
      <c r="J124" s="193">
        <f>ROUND(I124*H124,2)</f>
        <v>0</v>
      </c>
      <c r="K124" s="194"/>
      <c r="L124" s="39"/>
      <c r="M124" s="195" t="s">
        <v>0</v>
      </c>
      <c r="N124" s="196" t="s">
        <v>36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139</v>
      </c>
      <c r="AT124" s="199" t="s">
        <v>135</v>
      </c>
      <c r="AU124" s="199" t="s">
        <v>81</v>
      </c>
      <c r="AY124" s="17" t="s">
        <v>132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139</v>
      </c>
      <c r="BM124" s="199" t="s">
        <v>843</v>
      </c>
    </row>
    <row r="125" spans="1:65" s="13" customFormat="1" ht="11.25">
      <c r="B125" s="201"/>
      <c r="C125" s="202"/>
      <c r="D125" s="203" t="s">
        <v>147</v>
      </c>
      <c r="E125" s="204" t="s">
        <v>0</v>
      </c>
      <c r="F125" s="205" t="s">
        <v>844</v>
      </c>
      <c r="G125" s="202"/>
      <c r="H125" s="204" t="s">
        <v>0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147</v>
      </c>
      <c r="AU125" s="211" t="s">
        <v>81</v>
      </c>
      <c r="AV125" s="13" t="s">
        <v>79</v>
      </c>
      <c r="AW125" s="13" t="s">
        <v>29</v>
      </c>
      <c r="AX125" s="13" t="s">
        <v>71</v>
      </c>
      <c r="AY125" s="211" t="s">
        <v>132</v>
      </c>
    </row>
    <row r="126" spans="1:65" s="14" customFormat="1" ht="11.25">
      <c r="B126" s="212"/>
      <c r="C126" s="213"/>
      <c r="D126" s="203" t="s">
        <v>147</v>
      </c>
      <c r="E126" s="214" t="s">
        <v>0</v>
      </c>
      <c r="F126" s="215" t="s">
        <v>845</v>
      </c>
      <c r="G126" s="213"/>
      <c r="H126" s="216">
        <v>900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147</v>
      </c>
      <c r="AU126" s="222" t="s">
        <v>81</v>
      </c>
      <c r="AV126" s="14" t="s">
        <v>81</v>
      </c>
      <c r="AW126" s="14" t="s">
        <v>29</v>
      </c>
      <c r="AX126" s="14" t="s">
        <v>79</v>
      </c>
      <c r="AY126" s="222" t="s">
        <v>132</v>
      </c>
    </row>
    <row r="127" spans="1:65" s="12" customFormat="1" ht="25.9" customHeight="1">
      <c r="B127" s="171"/>
      <c r="C127" s="172"/>
      <c r="D127" s="173" t="s">
        <v>70</v>
      </c>
      <c r="E127" s="174" t="s">
        <v>846</v>
      </c>
      <c r="F127" s="174" t="s">
        <v>95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P128+P130</f>
        <v>0</v>
      </c>
      <c r="Q127" s="179"/>
      <c r="R127" s="180">
        <f>R128+R130</f>
        <v>0</v>
      </c>
      <c r="S127" s="179"/>
      <c r="T127" s="181">
        <f>T128+T130</f>
        <v>0</v>
      </c>
      <c r="AR127" s="182" t="s">
        <v>167</v>
      </c>
      <c r="AT127" s="183" t="s">
        <v>70</v>
      </c>
      <c r="AU127" s="183" t="s">
        <v>71</v>
      </c>
      <c r="AY127" s="182" t="s">
        <v>132</v>
      </c>
      <c r="BK127" s="184">
        <f>BK128+BK130</f>
        <v>0</v>
      </c>
    </row>
    <row r="128" spans="1:65" s="12" customFormat="1" ht="22.9" customHeight="1">
      <c r="B128" s="171"/>
      <c r="C128" s="172"/>
      <c r="D128" s="173" t="s">
        <v>70</v>
      </c>
      <c r="E128" s="185" t="s">
        <v>847</v>
      </c>
      <c r="F128" s="185" t="s">
        <v>848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P129</f>
        <v>0</v>
      </c>
      <c r="Q128" s="179"/>
      <c r="R128" s="180">
        <f>R129</f>
        <v>0</v>
      </c>
      <c r="S128" s="179"/>
      <c r="T128" s="181">
        <f>T129</f>
        <v>0</v>
      </c>
      <c r="AR128" s="182" t="s">
        <v>167</v>
      </c>
      <c r="AT128" s="183" t="s">
        <v>70</v>
      </c>
      <c r="AU128" s="183" t="s">
        <v>79</v>
      </c>
      <c r="AY128" s="182" t="s">
        <v>132</v>
      </c>
      <c r="BK128" s="184">
        <f>BK129</f>
        <v>0</v>
      </c>
    </row>
    <row r="129" spans="1:65" s="2" customFormat="1" ht="16.5" customHeight="1">
      <c r="A129" s="34"/>
      <c r="B129" s="35"/>
      <c r="C129" s="187" t="s">
        <v>81</v>
      </c>
      <c r="D129" s="187" t="s">
        <v>135</v>
      </c>
      <c r="E129" s="188" t="s">
        <v>849</v>
      </c>
      <c r="F129" s="189" t="s">
        <v>848</v>
      </c>
      <c r="G129" s="190" t="s">
        <v>850</v>
      </c>
      <c r="H129" s="191">
        <v>45</v>
      </c>
      <c r="I129" s="192"/>
      <c r="J129" s="193">
        <f>ROUND(I129*H129,2)</f>
        <v>0</v>
      </c>
      <c r="K129" s="194"/>
      <c r="L129" s="39"/>
      <c r="M129" s="195" t="s">
        <v>0</v>
      </c>
      <c r="N129" s="196" t="s">
        <v>36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851</v>
      </c>
      <c r="AT129" s="199" t="s">
        <v>135</v>
      </c>
      <c r="AU129" s="199" t="s">
        <v>81</v>
      </c>
      <c r="AY129" s="17" t="s">
        <v>132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79</v>
      </c>
      <c r="BK129" s="200">
        <f>ROUND(I129*H129,2)</f>
        <v>0</v>
      </c>
      <c r="BL129" s="17" t="s">
        <v>851</v>
      </c>
      <c r="BM129" s="199" t="s">
        <v>852</v>
      </c>
    </row>
    <row r="130" spans="1:65" s="12" customFormat="1" ht="22.9" customHeight="1">
      <c r="B130" s="171"/>
      <c r="C130" s="172"/>
      <c r="D130" s="173" t="s">
        <v>70</v>
      </c>
      <c r="E130" s="185" t="s">
        <v>853</v>
      </c>
      <c r="F130" s="185" t="s">
        <v>854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167</v>
      </c>
      <c r="AT130" s="183" t="s">
        <v>70</v>
      </c>
      <c r="AU130" s="183" t="s">
        <v>79</v>
      </c>
      <c r="AY130" s="182" t="s">
        <v>132</v>
      </c>
      <c r="BK130" s="184">
        <f>BK131</f>
        <v>0</v>
      </c>
    </row>
    <row r="131" spans="1:65" s="2" customFormat="1" ht="16.5" customHeight="1">
      <c r="A131" s="34"/>
      <c r="B131" s="35"/>
      <c r="C131" s="187" t="s">
        <v>158</v>
      </c>
      <c r="D131" s="187" t="s">
        <v>135</v>
      </c>
      <c r="E131" s="188" t="s">
        <v>855</v>
      </c>
      <c r="F131" s="189" t="s">
        <v>854</v>
      </c>
      <c r="G131" s="190" t="s">
        <v>850</v>
      </c>
      <c r="H131" s="191">
        <v>45</v>
      </c>
      <c r="I131" s="192"/>
      <c r="J131" s="193">
        <f>ROUND(I131*H131,2)</f>
        <v>0</v>
      </c>
      <c r="K131" s="194"/>
      <c r="L131" s="39"/>
      <c r="M131" s="245" t="s">
        <v>0</v>
      </c>
      <c r="N131" s="246" t="s">
        <v>36</v>
      </c>
      <c r="O131" s="247"/>
      <c r="P131" s="248">
        <f>O131*H131</f>
        <v>0</v>
      </c>
      <c r="Q131" s="248">
        <v>0</v>
      </c>
      <c r="R131" s="248">
        <f>Q131*H131</f>
        <v>0</v>
      </c>
      <c r="S131" s="248">
        <v>0</v>
      </c>
      <c r="T131" s="24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851</v>
      </c>
      <c r="AT131" s="199" t="s">
        <v>135</v>
      </c>
      <c r="AU131" s="199" t="s">
        <v>81</v>
      </c>
      <c r="AY131" s="17" t="s">
        <v>132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79</v>
      </c>
      <c r="BK131" s="200">
        <f>ROUND(I131*H131,2)</f>
        <v>0</v>
      </c>
      <c r="BL131" s="17" t="s">
        <v>851</v>
      </c>
      <c r="BM131" s="199" t="s">
        <v>856</v>
      </c>
    </row>
    <row r="132" spans="1:65" s="2" customFormat="1" ht="6.95" customHeight="1">
      <c r="A132" s="34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39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algorithmName="SHA-512" hashValue="8qUWZnpmjm6wccdp5lv9QAsQoeYeUkn3j2pcPLvGctgkwLaaoI0NZg7XMfqYR/AgsewfU0Ku2z3JcstXbt8F+Q==" saltValue="NzS5kcddByxG3Q1E6iVWb7xbMkEmeOm9oMc3WqU+6aQiCNBWqUNIe0BPmrQ7vOGAiw0RP0iGZOPNmdXd7I4I8A==" spinCount="100000" sheet="1" objects="1" scenarios="1" formatColumns="0" formatRows="0" autoFilter="0"/>
  <autoFilter ref="C120:K13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03 - Oprava bytu č. 102</vt:lpstr>
      <vt:lpstr>04 - Oprava bytu č. 506</vt:lpstr>
      <vt:lpstr>05 - Oprava bytu č. 510</vt:lpstr>
      <vt:lpstr>06 - Oprava bytu č. 604</vt:lpstr>
      <vt:lpstr>07 - Oprava bytu č. 607</vt:lpstr>
      <vt:lpstr>08 - Vedlejší rozpočtové ...</vt:lpstr>
      <vt:lpstr>'03 - Oprava bytu č. 102'!Názvy_tisku</vt:lpstr>
      <vt:lpstr>'04 - Oprava bytu č. 506'!Názvy_tisku</vt:lpstr>
      <vt:lpstr>'05 - Oprava bytu č. 510'!Názvy_tisku</vt:lpstr>
      <vt:lpstr>'06 - Oprava bytu č. 604'!Názvy_tisku</vt:lpstr>
      <vt:lpstr>'07 - Oprava bytu č. 607'!Názvy_tisku</vt:lpstr>
      <vt:lpstr>'08 - Vedlejší rozpočtové ...'!Názvy_tisku</vt:lpstr>
      <vt:lpstr>'Rekapitulace stavby'!Názvy_tisku</vt:lpstr>
      <vt:lpstr>'03 - Oprava bytu č. 102'!Oblast_tisku</vt:lpstr>
      <vt:lpstr>'04 - Oprava bytu č. 506'!Oblast_tisku</vt:lpstr>
      <vt:lpstr>'05 - Oprava bytu č. 510'!Oblast_tisku</vt:lpstr>
      <vt:lpstr>'06 - Oprava bytu č. 604'!Oblast_tisku</vt:lpstr>
      <vt:lpstr>'07 - Oprava bytu č. 607'!Oblast_tisku</vt:lpstr>
      <vt:lpstr>'08 -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2024-02-26T12:40:01Z</dcterms:created>
  <dcterms:modified xsi:type="dcterms:W3CDTF">2024-02-26T12:42:44Z</dcterms:modified>
</cp:coreProperties>
</file>