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1_Poliklinika_Pod_Marjankou\1_PD\2_DPS\6_Rozpočet\"/>
    </mc:Choice>
  </mc:AlternateContent>
  <bookViews>
    <workbookView xWindow="0" yWindow="0" windowWidth="28800" windowHeight="11610" activeTab="1"/>
  </bookViews>
  <sheets>
    <sheet name="Rekapitulace stavby" sheetId="1" r:id="rId1"/>
    <sheet name="SO 01.1 - Stavební část" sheetId="2" r:id="rId2"/>
    <sheet name="SO 01.4 - Větrání" sheetId="3" r:id="rId3"/>
    <sheet name="SO 01.5 - Elektroinstalace" sheetId="4" r:id="rId4"/>
    <sheet name="VRN - Vedlejší a ostatní ..." sheetId="5" r:id="rId5"/>
    <sheet name="Seznam figur" sheetId="6" r:id="rId6"/>
    <sheet name="Pokyny pro vyplnění" sheetId="7" r:id="rId7"/>
  </sheets>
  <definedNames>
    <definedName name="_xlnm._FilterDatabase" localSheetId="1" hidden="1">'SO 01.1 - Stavební část'!$C$99:$K$803</definedName>
    <definedName name="_xlnm._FilterDatabase" localSheetId="2" hidden="1">'SO 01.4 - Větrání'!$C$85:$K$94</definedName>
    <definedName name="_xlnm._FilterDatabase" localSheetId="3" hidden="1">'SO 01.5 - Elektroinstalace'!$C$91:$K$146</definedName>
    <definedName name="_xlnm._FilterDatabase" localSheetId="4" hidden="1">'VRN - Vedlejší a ostatní ...'!$C$88:$K$99</definedName>
    <definedName name="_xlnm.Print_Titles" localSheetId="0">'Rekapitulace stavby'!$52:$52</definedName>
    <definedName name="_xlnm.Print_Titles" localSheetId="5">'Seznam figur'!$9:$9</definedName>
    <definedName name="_xlnm.Print_Titles" localSheetId="1">'SO 01.1 - Stavební část'!$99:$99</definedName>
    <definedName name="_xlnm.Print_Titles" localSheetId="2">'SO 01.4 - Větrání'!$85:$85</definedName>
    <definedName name="_xlnm.Print_Titles" localSheetId="3">'SO 01.5 - Elektroinstalace'!$91:$91</definedName>
    <definedName name="_xlnm.Print_Titles" localSheetId="4">'VRN - Vedlejší a ostatní ...'!$88:$88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  <definedName name="_xlnm.Print_Area" localSheetId="5">'Seznam figur'!$C$4:$G$554</definedName>
    <definedName name="_xlnm.Print_Area" localSheetId="1">'SO 01.1 - Stavební část'!$C$4:$J$41,'SO 01.1 - Stavební část'!$C$47:$J$79,'SO 01.1 - Stavební část'!$C$85:$K$803</definedName>
    <definedName name="_xlnm.Print_Area" localSheetId="2">'SO 01.4 - Větrání'!$C$4:$J$41,'SO 01.4 - Větrání'!$C$47:$J$65,'SO 01.4 - Větrání'!$C$71:$K$94</definedName>
    <definedName name="_xlnm.Print_Area" localSheetId="3">'SO 01.5 - Elektroinstalace'!$C$4:$J$41,'SO 01.5 - Elektroinstalace'!$C$47:$J$71,'SO 01.5 - Elektroinstalace'!$C$77:$K$146</definedName>
    <definedName name="_xlnm.Print_Area" localSheetId="4">'VRN - Vedlejší a ostatní ...'!$C$4:$J$41,'VRN - Vedlejší a ostatní ...'!$C$47:$J$68,'VRN - Vedlejší a ostatní ...'!$C$74:$K$99</definedName>
  </definedNames>
  <calcPr calcId="162913"/>
</workbook>
</file>

<file path=xl/calcChain.xml><?xml version="1.0" encoding="utf-8"?>
<calcChain xmlns="http://schemas.openxmlformats.org/spreadsheetml/2006/main">
  <c r="D7" i="6" l="1"/>
  <c r="J39" i="5"/>
  <c r="J38" i="5"/>
  <c r="AY59" i="1"/>
  <c r="J37" i="5"/>
  <c r="AX59" i="1"/>
  <c r="BI98" i="5"/>
  <c r="BH98" i="5"/>
  <c r="BG98" i="5"/>
  <c r="BF98" i="5"/>
  <c r="T98" i="5"/>
  <c r="T97" i="5"/>
  <c r="R98" i="5"/>
  <c r="R97" i="5"/>
  <c r="P98" i="5"/>
  <c r="P97" i="5" s="1"/>
  <c r="BI95" i="5"/>
  <c r="BH95" i="5"/>
  <c r="BG95" i="5"/>
  <c r="BF95" i="5"/>
  <c r="T95" i="5"/>
  <c r="T94" i="5" s="1"/>
  <c r="R95" i="5"/>
  <c r="R94" i="5"/>
  <c r="P95" i="5"/>
  <c r="P94" i="5" s="1"/>
  <c r="BI92" i="5"/>
  <c r="BH92" i="5"/>
  <c r="BG92" i="5"/>
  <c r="BF92" i="5"/>
  <c r="T92" i="5"/>
  <c r="T91" i="5"/>
  <c r="T90" i="5" s="1"/>
  <c r="T89" i="5" s="1"/>
  <c r="R92" i="5"/>
  <c r="R91" i="5"/>
  <c r="R90" i="5" s="1"/>
  <c r="R89" i="5" s="1"/>
  <c r="P92" i="5"/>
  <c r="P91" i="5" s="1"/>
  <c r="J85" i="5"/>
  <c r="F85" i="5"/>
  <c r="F83" i="5"/>
  <c r="E81" i="5"/>
  <c r="J58" i="5"/>
  <c r="F58" i="5"/>
  <c r="F56" i="5"/>
  <c r="E54" i="5"/>
  <c r="J26" i="5"/>
  <c r="E26" i="5"/>
  <c r="J86" i="5"/>
  <c r="J25" i="5"/>
  <c r="J20" i="5"/>
  <c r="E20" i="5"/>
  <c r="F59" i="5" s="1"/>
  <c r="J19" i="5"/>
  <c r="J14" i="5"/>
  <c r="J56" i="5" s="1"/>
  <c r="E7" i="5"/>
  <c r="E77" i="5" s="1"/>
  <c r="J39" i="4"/>
  <c r="J38" i="4"/>
  <c r="AY58" i="1"/>
  <c r="J37" i="4"/>
  <c r="AX58" i="1" s="1"/>
  <c r="BI146" i="4"/>
  <c r="BH146" i="4"/>
  <c r="BG146" i="4"/>
  <c r="BF146" i="4"/>
  <c r="T146" i="4"/>
  <c r="T145" i="4" s="1"/>
  <c r="R146" i="4"/>
  <c r="R145" i="4" s="1"/>
  <c r="P146" i="4"/>
  <c r="P145" i="4"/>
  <c r="BI144" i="4"/>
  <c r="BH144" i="4"/>
  <c r="BG144" i="4"/>
  <c r="BF144" i="4"/>
  <c r="T144" i="4"/>
  <c r="T143" i="4"/>
  <c r="R144" i="4"/>
  <c r="R143" i="4" s="1"/>
  <c r="P144" i="4"/>
  <c r="P143" i="4" s="1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J88" i="4"/>
  <c r="F88" i="4"/>
  <c r="F86" i="4"/>
  <c r="E84" i="4"/>
  <c r="J58" i="4"/>
  <c r="F58" i="4"/>
  <c r="F56" i="4"/>
  <c r="E54" i="4"/>
  <c r="J26" i="4"/>
  <c r="E26" i="4"/>
  <c r="J89" i="4"/>
  <c r="J25" i="4"/>
  <c r="J20" i="4"/>
  <c r="E20" i="4"/>
  <c r="F59" i="4" s="1"/>
  <c r="J19" i="4"/>
  <c r="J14" i="4"/>
  <c r="J56" i="4" s="1"/>
  <c r="E7" i="4"/>
  <c r="E80" i="4" s="1"/>
  <c r="J39" i="3"/>
  <c r="J38" i="3"/>
  <c r="AY57" i="1"/>
  <c r="J37" i="3"/>
  <c r="AX57" i="1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J82" i="3"/>
  <c r="F82" i="3"/>
  <c r="F80" i="3"/>
  <c r="E78" i="3"/>
  <c r="J58" i="3"/>
  <c r="F58" i="3"/>
  <c r="F56" i="3"/>
  <c r="E54" i="3"/>
  <c r="J26" i="3"/>
  <c r="E26" i="3"/>
  <c r="J83" i="3" s="1"/>
  <c r="J25" i="3"/>
  <c r="J20" i="3"/>
  <c r="E20" i="3"/>
  <c r="F83" i="3" s="1"/>
  <c r="J19" i="3"/>
  <c r="J14" i="3"/>
  <c r="J56" i="3"/>
  <c r="E7" i="3"/>
  <c r="E50" i="3" s="1"/>
  <c r="J39" i="2"/>
  <c r="J38" i="2"/>
  <c r="AY56" i="1" s="1"/>
  <c r="J37" i="2"/>
  <c r="AX56" i="1" s="1"/>
  <c r="BI595" i="2"/>
  <c r="BH595" i="2"/>
  <c r="BG595" i="2"/>
  <c r="BF595" i="2"/>
  <c r="T595" i="2"/>
  <c r="R595" i="2"/>
  <c r="P595" i="2"/>
  <c r="BI592" i="2"/>
  <c r="BH592" i="2"/>
  <c r="BG592" i="2"/>
  <c r="BF592" i="2"/>
  <c r="T592" i="2"/>
  <c r="R592" i="2"/>
  <c r="P592" i="2"/>
  <c r="BI588" i="2"/>
  <c r="BH588" i="2"/>
  <c r="BG588" i="2"/>
  <c r="BF588" i="2"/>
  <c r="T588" i="2"/>
  <c r="T587" i="2" s="1"/>
  <c r="R588" i="2"/>
  <c r="R587" i="2" s="1"/>
  <c r="P588" i="2"/>
  <c r="P587" i="2" s="1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4" i="2"/>
  <c r="BH564" i="2"/>
  <c r="BG564" i="2"/>
  <c r="BF564" i="2"/>
  <c r="T564" i="2"/>
  <c r="R564" i="2"/>
  <c r="P564" i="2"/>
  <c r="BI561" i="2"/>
  <c r="BH561" i="2"/>
  <c r="BG561" i="2"/>
  <c r="BF561" i="2"/>
  <c r="T561" i="2"/>
  <c r="R561" i="2"/>
  <c r="P561" i="2"/>
  <c r="BI558" i="2"/>
  <c r="BH558" i="2"/>
  <c r="BG558" i="2"/>
  <c r="BF558" i="2"/>
  <c r="T558" i="2"/>
  <c r="R558" i="2"/>
  <c r="P558" i="2"/>
  <c r="BI553" i="2"/>
  <c r="BH553" i="2"/>
  <c r="BG553" i="2"/>
  <c r="BF553" i="2"/>
  <c r="T553" i="2"/>
  <c r="R553" i="2"/>
  <c r="P553" i="2"/>
  <c r="BI550" i="2"/>
  <c r="BH550" i="2"/>
  <c r="BG550" i="2"/>
  <c r="BF550" i="2"/>
  <c r="T550" i="2"/>
  <c r="R550" i="2"/>
  <c r="P550" i="2"/>
  <c r="BI545" i="2"/>
  <c r="BH545" i="2"/>
  <c r="BG545" i="2"/>
  <c r="BF545" i="2"/>
  <c r="T545" i="2"/>
  <c r="R545" i="2"/>
  <c r="P545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3" i="2"/>
  <c r="BH533" i="2"/>
  <c r="BG533" i="2"/>
  <c r="BF533" i="2"/>
  <c r="T533" i="2"/>
  <c r="R533" i="2"/>
  <c r="P533" i="2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R521" i="2"/>
  <c r="P521" i="2"/>
  <c r="BI518" i="2"/>
  <c r="BH518" i="2"/>
  <c r="BG518" i="2"/>
  <c r="BF518" i="2"/>
  <c r="T518" i="2"/>
  <c r="R518" i="2"/>
  <c r="P518" i="2"/>
  <c r="BI470" i="2"/>
  <c r="BH470" i="2"/>
  <c r="BG470" i="2"/>
  <c r="BF470" i="2"/>
  <c r="T470" i="2"/>
  <c r="R470" i="2"/>
  <c r="P470" i="2"/>
  <c r="BI449" i="2"/>
  <c r="BH449" i="2"/>
  <c r="BG449" i="2"/>
  <c r="BF449" i="2"/>
  <c r="T449" i="2"/>
  <c r="R449" i="2"/>
  <c r="P449" i="2"/>
  <c r="BI445" i="2"/>
  <c r="BH445" i="2"/>
  <c r="BG445" i="2"/>
  <c r="BF445" i="2"/>
  <c r="T445" i="2"/>
  <c r="R445" i="2"/>
  <c r="P445" i="2"/>
  <c r="BI403" i="2"/>
  <c r="BH403" i="2"/>
  <c r="BG403" i="2"/>
  <c r="BF403" i="2"/>
  <c r="T403" i="2"/>
  <c r="R403" i="2"/>
  <c r="P403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0" i="2"/>
  <c r="BH340" i="2"/>
  <c r="BG340" i="2"/>
  <c r="BF340" i="2"/>
  <c r="T340" i="2"/>
  <c r="R340" i="2"/>
  <c r="P340" i="2"/>
  <c r="BI334" i="2"/>
  <c r="BH334" i="2"/>
  <c r="BG334" i="2"/>
  <c r="BF334" i="2"/>
  <c r="T334" i="2"/>
  <c r="R334" i="2"/>
  <c r="P334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T227" i="2"/>
  <c r="R228" i="2"/>
  <c r="R227" i="2"/>
  <c r="P228" i="2"/>
  <c r="P227" i="2" s="1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2" i="2"/>
  <c r="BH182" i="2"/>
  <c r="BG182" i="2"/>
  <c r="BF182" i="2"/>
  <c r="T182" i="2"/>
  <c r="R182" i="2"/>
  <c r="P182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3" i="2"/>
  <c r="BH103" i="2"/>
  <c r="BG103" i="2"/>
  <c r="BF103" i="2"/>
  <c r="T103" i="2"/>
  <c r="R103" i="2"/>
  <c r="P103" i="2"/>
  <c r="J97" i="2"/>
  <c r="J96" i="2"/>
  <c r="F96" i="2"/>
  <c r="F94" i="2"/>
  <c r="E92" i="2"/>
  <c r="J59" i="2"/>
  <c r="J58" i="2"/>
  <c r="F58" i="2"/>
  <c r="F56" i="2"/>
  <c r="E54" i="2"/>
  <c r="J20" i="2"/>
  <c r="E20" i="2"/>
  <c r="F97" i="2"/>
  <c r="J19" i="2"/>
  <c r="J14" i="2"/>
  <c r="J94" i="2" s="1"/>
  <c r="E7" i="2"/>
  <c r="E88" i="2" s="1"/>
  <c r="L50" i="1"/>
  <c r="AM50" i="1"/>
  <c r="AM49" i="1"/>
  <c r="L49" i="1"/>
  <c r="AM47" i="1"/>
  <c r="L47" i="1"/>
  <c r="L45" i="1"/>
  <c r="L44" i="1"/>
  <c r="J539" i="2"/>
  <c r="BK257" i="2"/>
  <c r="BK126" i="2"/>
  <c r="BK518" i="2"/>
  <c r="BK354" i="2"/>
  <c r="J284" i="2"/>
  <c r="BK182" i="2"/>
  <c r="J564" i="2"/>
  <c r="BK284" i="2"/>
  <c r="J126" i="2"/>
  <c r="BK267" i="2"/>
  <c r="J110" i="2"/>
  <c r="BK144" i="4"/>
  <c r="J123" i="4"/>
  <c r="BK103" i="4"/>
  <c r="BK110" i="4"/>
  <c r="J141" i="4"/>
  <c r="J128" i="4"/>
  <c r="J134" i="4"/>
  <c r="J111" i="4"/>
  <c r="J92" i="5"/>
  <c r="BK369" i="2"/>
  <c r="BK268" i="2"/>
  <c r="BK122" i="2"/>
  <c r="J553" i="2"/>
  <c r="BK316" i="2"/>
  <c r="BK225" i="2"/>
  <c r="BK570" i="2"/>
  <c r="BK382" i="2"/>
  <c r="J252" i="2"/>
  <c r="BK115" i="2"/>
  <c r="J378" i="2"/>
  <c r="J272" i="2"/>
  <c r="BK138" i="2"/>
  <c r="J561" i="2"/>
  <c r="BK375" i="2"/>
  <c r="BK288" i="2"/>
  <c r="BK203" i="2"/>
  <c r="BK539" i="2"/>
  <c r="BK222" i="2"/>
  <c r="J382" i="2"/>
  <c r="J292" i="2"/>
  <c r="J216" i="2"/>
  <c r="J88" i="3"/>
  <c r="J139" i="4"/>
  <c r="J125" i="4"/>
  <c r="J124" i="4"/>
  <c r="J144" i="4"/>
  <c r="J129" i="4"/>
  <c r="J116" i="4"/>
  <c r="J133" i="4"/>
  <c r="BK107" i="4"/>
  <c r="J541" i="2"/>
  <c r="J298" i="2"/>
  <c r="J219" i="2"/>
  <c r="BK558" i="2"/>
  <c r="J326" i="2"/>
  <c r="BK212" i="2"/>
  <c r="J595" i="2"/>
  <c r="BK372" i="2"/>
  <c r="J267" i="2"/>
  <c r="BK119" i="2"/>
  <c r="BK313" i="2"/>
  <c r="BK286" i="2"/>
  <c r="J197" i="2"/>
  <c r="BK93" i="3"/>
  <c r="BK141" i="4"/>
  <c r="BK124" i="4"/>
  <c r="BK100" i="4"/>
  <c r="J108" i="4"/>
  <c r="J142" i="4"/>
  <c r="J127" i="4"/>
  <c r="J103" i="4"/>
  <c r="J119" i="4"/>
  <c r="BK95" i="5"/>
  <c r="J584" i="2"/>
  <c r="BK294" i="2"/>
  <c r="J189" i="2"/>
  <c r="J403" i="2"/>
  <c r="J301" i="2"/>
  <c r="J261" i="2"/>
  <c r="BK592" i="2"/>
  <c r="BK445" i="2"/>
  <c r="BK214" i="2"/>
  <c r="BK366" i="2"/>
  <c r="J212" i="2"/>
  <c r="J89" i="3"/>
  <c r="BK140" i="4"/>
  <c r="BK129" i="4"/>
  <c r="BK106" i="4"/>
  <c r="J107" i="4"/>
  <c r="BK136" i="4"/>
  <c r="J118" i="4"/>
  <c r="BK99" i="4"/>
  <c r="J115" i="4"/>
  <c r="BK92" i="5"/>
  <c r="BK358" i="2"/>
  <c r="BK232" i="2"/>
  <c r="J588" i="2"/>
  <c r="J470" i="2"/>
  <c r="J286" i="2"/>
  <c r="J138" i="2"/>
  <c r="BK340" i="2"/>
  <c r="BK280" i="2"/>
  <c r="BK132" i="2"/>
  <c r="BK350" i="2"/>
  <c r="J354" i="2"/>
  <c r="BK261" i="2"/>
  <c r="J119" i="2"/>
  <c r="BK541" i="2"/>
  <c r="J350" i="2"/>
  <c r="J228" i="2"/>
  <c r="J592" i="2"/>
  <c r="BK361" i="2"/>
  <c r="BK269" i="2"/>
  <c r="J103" i="2"/>
  <c r="J334" i="2"/>
  <c r="J232" i="2"/>
  <c r="BK189" i="2"/>
  <c r="J90" i="3"/>
  <c r="J136" i="4"/>
  <c r="BK108" i="4"/>
  <c r="BK109" i="4"/>
  <c r="J140" i="4"/>
  <c r="BK126" i="4"/>
  <c r="J104" i="4"/>
  <c r="BK117" i="4"/>
  <c r="J95" i="4"/>
  <c r="BK363" i="2"/>
  <c r="BK265" i="2"/>
  <c r="BK584" i="2"/>
  <c r="BK533" i="2"/>
  <c r="J372" i="2"/>
  <c r="J269" i="2"/>
  <c r="BK136" i="2"/>
  <c r="BK553" i="2"/>
  <c r="J294" i="2"/>
  <c r="J207" i="2"/>
  <c r="J581" i="2"/>
  <c r="BK310" i="2"/>
  <c r="BK219" i="2"/>
  <c r="J93" i="3"/>
  <c r="BK146" i="4"/>
  <c r="BK131" i="4"/>
  <c r="BK118" i="4"/>
  <c r="BK122" i="4"/>
  <c r="J138" i="4"/>
  <c r="BK125" i="4"/>
  <c r="J135" i="4"/>
  <c r="J112" i="4"/>
  <c r="J98" i="5"/>
  <c r="J361" i="2"/>
  <c r="J278" i="2"/>
  <c r="AS55" i="1"/>
  <c r="J214" i="2"/>
  <c r="J369" i="2"/>
  <c r="BK274" i="2"/>
  <c r="BK110" i="2"/>
  <c r="J340" i="2"/>
  <c r="BK172" i="2"/>
  <c r="BK88" i="3"/>
  <c r="BK134" i="4"/>
  <c r="J109" i="4"/>
  <c r="BK119" i="4"/>
  <c r="J146" i="4"/>
  <c r="J131" i="4"/>
  <c r="J106" i="4"/>
  <c r="BK128" i="4"/>
  <c r="J101" i="4"/>
  <c r="BK588" i="2"/>
  <c r="J288" i="2"/>
  <c r="BK200" i="2"/>
  <c r="BK573" i="2"/>
  <c r="BK378" i="2"/>
  <c r="J274" i="2"/>
  <c r="J200" i="2"/>
  <c r="J558" i="2"/>
  <c r="BK322" i="2"/>
  <c r="BK197" i="2"/>
  <c r="J545" i="2"/>
  <c r="J573" i="2"/>
  <c r="J319" i="2"/>
  <c r="BK216" i="2"/>
  <c r="BK581" i="2"/>
  <c r="BK524" i="2"/>
  <c r="J268" i="2"/>
  <c r="J141" i="2"/>
  <c r="BK561" i="2"/>
  <c r="J310" i="2"/>
  <c r="J136" i="2"/>
  <c r="BK278" i="2"/>
  <c r="J225" i="2"/>
  <c r="BK91" i="3"/>
  <c r="BK142" i="4"/>
  <c r="J120" i="4"/>
  <c r="BK102" i="4"/>
  <c r="BK101" i="4"/>
  <c r="J132" i="4"/>
  <c r="BK112" i="4"/>
  <c r="BK127" i="4"/>
  <c r="J99" i="4"/>
  <c r="J518" i="2"/>
  <c r="J282" i="2"/>
  <c r="BK141" i="2"/>
  <c r="BK521" i="2"/>
  <c r="BK298" i="2"/>
  <c r="J257" i="2"/>
  <c r="J567" i="2"/>
  <c r="BK334" i="2"/>
  <c r="J182" i="2"/>
  <c r="BK319" i="2"/>
  <c r="BK301" i="2"/>
  <c r="BK252" i="2"/>
  <c r="J169" i="2"/>
  <c r="J91" i="3"/>
  <c r="BK135" i="4"/>
  <c r="BK104" i="4"/>
  <c r="J100" i="4"/>
  <c r="BK133" i="4"/>
  <c r="BK114" i="4"/>
  <c r="J122" i="4"/>
  <c r="BK98" i="4"/>
  <c r="BK449" i="2"/>
  <c r="J322" i="2"/>
  <c r="BK207" i="2"/>
  <c r="BK545" i="2"/>
  <c r="J366" i="2"/>
  <c r="BK272" i="2"/>
  <c r="J132" i="2"/>
  <c r="J550" i="2"/>
  <c r="J296" i="2"/>
  <c r="J192" i="2"/>
  <c r="BK550" i="2"/>
  <c r="J222" i="2"/>
  <c r="BK92" i="3"/>
  <c r="J137" i="4"/>
  <c r="BK116" i="4"/>
  <c r="J126" i="4"/>
  <c r="J98" i="4"/>
  <c r="BK139" i="4"/>
  <c r="BK115" i="4"/>
  <c r="BK120" i="4"/>
  <c r="J96" i="4"/>
  <c r="J521" i="2"/>
  <c r="J313" i="2"/>
  <c r="BK169" i="2"/>
  <c r="BK564" i="2"/>
  <c r="J358" i="2"/>
  <c r="J265" i="2"/>
  <c r="BK103" i="2"/>
  <c r="J524" i="2"/>
  <c r="BK292" i="2"/>
  <c r="J375" i="2"/>
  <c r="J533" i="2"/>
  <c r="BK290" i="2"/>
  <c r="BK192" i="2"/>
  <c r="BK567" i="2"/>
  <c r="J449" i="2"/>
  <c r="BK276" i="2"/>
  <c r="BK595" i="2"/>
  <c r="BK403" i="2"/>
  <c r="BK282" i="2"/>
  <c r="J122" i="2"/>
  <c r="J363" i="2"/>
  <c r="J276" i="2"/>
  <c r="J115" i="2"/>
  <c r="BK90" i="3"/>
  <c r="BK132" i="4"/>
  <c r="BK111" i="4"/>
  <c r="J114" i="4"/>
  <c r="BK137" i="4"/>
  <c r="BK123" i="4"/>
  <c r="BK96" i="4"/>
  <c r="BK113" i="4"/>
  <c r="BK98" i="5"/>
  <c r="BK326" i="2"/>
  <c r="J203" i="2"/>
  <c r="J570" i="2"/>
  <c r="J445" i="2"/>
  <c r="J280" i="2"/>
  <c r="J172" i="2"/>
  <c r="BK470" i="2"/>
  <c r="J290" i="2"/>
  <c r="J316" i="2"/>
  <c r="BK296" i="2"/>
  <c r="BK228" i="2"/>
  <c r="J92" i="3"/>
  <c r="BK89" i="3"/>
  <c r="BK138" i="4"/>
  <c r="J110" i="4"/>
  <c r="J113" i="4"/>
  <c r="BK95" i="4"/>
  <c r="J130" i="4"/>
  <c r="J117" i="4"/>
  <c r="BK130" i="4"/>
  <c r="J102" i="4"/>
  <c r="J95" i="5"/>
  <c r="P90" i="5" l="1"/>
  <c r="P89" i="5" s="1"/>
  <c r="AU59" i="1" s="1"/>
  <c r="T102" i="2"/>
  <c r="R102" i="2"/>
  <c r="P102" i="2"/>
  <c r="P114" i="2"/>
  <c r="T140" i="2"/>
  <c r="T211" i="2"/>
  <c r="BK231" i="2"/>
  <c r="J231" i="2"/>
  <c r="J71" i="2" s="1"/>
  <c r="R271" i="2"/>
  <c r="R300" i="2"/>
  <c r="BK312" i="2"/>
  <c r="J312" i="2"/>
  <c r="J74" i="2"/>
  <c r="BK368" i="2"/>
  <c r="J368" i="2" s="1"/>
  <c r="J75" i="2" s="1"/>
  <c r="BK520" i="2"/>
  <c r="J520" i="2" s="1"/>
  <c r="J76" i="2" s="1"/>
  <c r="BK566" i="2"/>
  <c r="J566" i="2" s="1"/>
  <c r="J77" i="2" s="1"/>
  <c r="T87" i="3"/>
  <c r="T86" i="3" s="1"/>
  <c r="P94" i="4"/>
  <c r="P97" i="4"/>
  <c r="P105" i="4"/>
  <c r="BK121" i="4"/>
  <c r="J121" i="4" s="1"/>
  <c r="J68" i="4" s="1"/>
  <c r="BK114" i="2"/>
  <c r="J114" i="2"/>
  <c r="J66" i="2" s="1"/>
  <c r="P140" i="2"/>
  <c r="BK211" i="2"/>
  <c r="J211" i="2" s="1"/>
  <c r="J68" i="2" s="1"/>
  <c r="R231" i="2"/>
  <c r="T271" i="2"/>
  <c r="T300" i="2"/>
  <c r="T312" i="2"/>
  <c r="P368" i="2"/>
  <c r="P520" i="2"/>
  <c r="P566" i="2"/>
  <c r="R87" i="3"/>
  <c r="R86" i="3"/>
  <c r="BK94" i="4"/>
  <c r="J94" i="4"/>
  <c r="J65" i="4"/>
  <c r="BK97" i="4"/>
  <c r="J97" i="4" s="1"/>
  <c r="J66" i="4" s="1"/>
  <c r="BK105" i="4"/>
  <c r="J105" i="4"/>
  <c r="J67" i="4"/>
  <c r="R121" i="4"/>
  <c r="R114" i="2"/>
  <c r="BK140" i="2"/>
  <c r="J140" i="2" s="1"/>
  <c r="J67" i="2" s="1"/>
  <c r="R211" i="2"/>
  <c r="T231" i="2"/>
  <c r="P271" i="2"/>
  <c r="P300" i="2"/>
  <c r="P312" i="2"/>
  <c r="R368" i="2"/>
  <c r="T520" i="2"/>
  <c r="T566" i="2"/>
  <c r="BK87" i="3"/>
  <c r="J87" i="3"/>
  <c r="J64" i="3" s="1"/>
  <c r="R94" i="4"/>
  <c r="T97" i="4"/>
  <c r="R105" i="4"/>
  <c r="P121" i="4"/>
  <c r="T114" i="2"/>
  <c r="T101" i="2" s="1"/>
  <c r="R140" i="2"/>
  <c r="P211" i="2"/>
  <c r="P231" i="2"/>
  <c r="BK271" i="2"/>
  <c r="J271" i="2" s="1"/>
  <c r="J72" i="2" s="1"/>
  <c r="BK300" i="2"/>
  <c r="J300" i="2"/>
  <c r="J73" i="2" s="1"/>
  <c r="R312" i="2"/>
  <c r="T368" i="2"/>
  <c r="R520" i="2"/>
  <c r="R566" i="2"/>
  <c r="P87" i="3"/>
  <c r="P86" i="3" s="1"/>
  <c r="AU57" i="1" s="1"/>
  <c r="T94" i="4"/>
  <c r="R97" i="4"/>
  <c r="T105" i="4"/>
  <c r="T121" i="4"/>
  <c r="BK102" i="2"/>
  <c r="J102" i="2"/>
  <c r="J65" i="2" s="1"/>
  <c r="BK587" i="2"/>
  <c r="J587" i="2"/>
  <c r="J78" i="2"/>
  <c r="BK143" i="4"/>
  <c r="J143" i="4"/>
  <c r="J69" i="4" s="1"/>
  <c r="BK227" i="2"/>
  <c r="J227" i="2"/>
  <c r="J69" i="2"/>
  <c r="BK145" i="4"/>
  <c r="J145" i="4"/>
  <c r="J70" i="4" s="1"/>
  <c r="BK91" i="5"/>
  <c r="J91" i="5"/>
  <c r="J65" i="5"/>
  <c r="BK94" i="5"/>
  <c r="J94" i="5"/>
  <c r="J66" i="5" s="1"/>
  <c r="BK97" i="5"/>
  <c r="J97" i="5"/>
  <c r="J67" i="5"/>
  <c r="J83" i="5"/>
  <c r="BE92" i="5"/>
  <c r="E50" i="5"/>
  <c r="J59" i="5"/>
  <c r="F86" i="5"/>
  <c r="BE98" i="5"/>
  <c r="BE95" i="5"/>
  <c r="J86" i="4"/>
  <c r="BE103" i="4"/>
  <c r="BE113" i="4"/>
  <c r="BE115" i="4"/>
  <c r="BE124" i="4"/>
  <c r="BE130" i="4"/>
  <c r="BE132" i="4"/>
  <c r="BK86" i="3"/>
  <c r="J86" i="3"/>
  <c r="J63" i="3"/>
  <c r="E50" i="4"/>
  <c r="F89" i="4"/>
  <c r="BE100" i="4"/>
  <c r="BE101" i="4"/>
  <c r="BE102" i="4"/>
  <c r="BE109" i="4"/>
  <c r="BE118" i="4"/>
  <c r="BE119" i="4"/>
  <c r="BE120" i="4"/>
  <c r="BE127" i="4"/>
  <c r="BE129" i="4"/>
  <c r="BE131" i="4"/>
  <c r="BE135" i="4"/>
  <c r="BE136" i="4"/>
  <c r="BE138" i="4"/>
  <c r="BE142" i="4"/>
  <c r="BE96" i="4"/>
  <c r="BE98" i="4"/>
  <c r="BE104" i="4"/>
  <c r="BE106" i="4"/>
  <c r="BE107" i="4"/>
  <c r="BE111" i="4"/>
  <c r="BE114" i="4"/>
  <c r="BE116" i="4"/>
  <c r="BE117" i="4"/>
  <c r="BE122" i="4"/>
  <c r="BE123" i="4"/>
  <c r="BE125" i="4"/>
  <c r="J59" i="4"/>
  <c r="BE95" i="4"/>
  <c r="BE99" i="4"/>
  <c r="BE108" i="4"/>
  <c r="BE110" i="4"/>
  <c r="BE112" i="4"/>
  <c r="BE126" i="4"/>
  <c r="BE128" i="4"/>
  <c r="BE133" i="4"/>
  <c r="BE134" i="4"/>
  <c r="BE137" i="4"/>
  <c r="BE139" i="4"/>
  <c r="BE140" i="4"/>
  <c r="BE141" i="4"/>
  <c r="BE144" i="4"/>
  <c r="BE146" i="4"/>
  <c r="J59" i="3"/>
  <c r="E74" i="3"/>
  <c r="BK230" i="2"/>
  <c r="J230" i="2" s="1"/>
  <c r="J70" i="2" s="1"/>
  <c r="F59" i="3"/>
  <c r="J80" i="3"/>
  <c r="BE88" i="3"/>
  <c r="BE92" i="3"/>
  <c r="BE89" i="3"/>
  <c r="BE90" i="3"/>
  <c r="BE91" i="3"/>
  <c r="BE93" i="3"/>
  <c r="F59" i="2"/>
  <c r="BE115" i="2"/>
  <c r="BE119" i="2"/>
  <c r="BE126" i="2"/>
  <c r="BE132" i="2"/>
  <c r="BE136" i="2"/>
  <c r="BE182" i="2"/>
  <c r="BE197" i="2"/>
  <c r="BE200" i="2"/>
  <c r="BE265" i="2"/>
  <c r="BE267" i="2"/>
  <c r="BE268" i="2"/>
  <c r="BE269" i="2"/>
  <c r="BE272" i="2"/>
  <c r="BE280" i="2"/>
  <c r="BE282" i="2"/>
  <c r="BE284" i="2"/>
  <c r="BE296" i="2"/>
  <c r="BE322" i="2"/>
  <c r="BE354" i="2"/>
  <c r="BE358" i="2"/>
  <c r="BE403" i="2"/>
  <c r="BE445" i="2"/>
  <c r="BE449" i="2"/>
  <c r="BE470" i="2"/>
  <c r="BE518" i="2"/>
  <c r="BE521" i="2"/>
  <c r="BE524" i="2"/>
  <c r="BE539" i="2"/>
  <c r="BE558" i="2"/>
  <c r="BE561" i="2"/>
  <c r="BE570" i="2"/>
  <c r="J56" i="2"/>
  <c r="BE138" i="2"/>
  <c r="BE169" i="2"/>
  <c r="BE203" i="2"/>
  <c r="BE214" i="2"/>
  <c r="BE216" i="2"/>
  <c r="BE219" i="2"/>
  <c r="BE257" i="2"/>
  <c r="BE261" i="2"/>
  <c r="BE276" i="2"/>
  <c r="BE278" i="2"/>
  <c r="BE286" i="2"/>
  <c r="BE288" i="2"/>
  <c r="BE298" i="2"/>
  <c r="BE313" i="2"/>
  <c r="BE350" i="2"/>
  <c r="BE363" i="2"/>
  <c r="BE366" i="2"/>
  <c r="BE375" i="2"/>
  <c r="BE378" i="2"/>
  <c r="BE541" i="2"/>
  <c r="BE573" i="2"/>
  <c r="BE584" i="2"/>
  <c r="BE588" i="2"/>
  <c r="BE592" i="2"/>
  <c r="BE595" i="2"/>
  <c r="E50" i="2"/>
  <c r="BE110" i="2"/>
  <c r="BE122" i="2"/>
  <c r="BE141" i="2"/>
  <c r="BE189" i="2"/>
  <c r="BE192" i="2"/>
  <c r="BE232" i="2"/>
  <c r="BE290" i="2"/>
  <c r="BE292" i="2"/>
  <c r="BE294" i="2"/>
  <c r="BE310" i="2"/>
  <c r="BE326" i="2"/>
  <c r="BE340" i="2"/>
  <c r="BE361" i="2"/>
  <c r="BE369" i="2"/>
  <c r="BE103" i="2"/>
  <c r="BE172" i="2"/>
  <c r="BE207" i="2"/>
  <c r="BE212" i="2"/>
  <c r="BE222" i="2"/>
  <c r="BE225" i="2"/>
  <c r="BE228" i="2"/>
  <c r="BE252" i="2"/>
  <c r="BE274" i="2"/>
  <c r="BE301" i="2"/>
  <c r="BE316" i="2"/>
  <c r="BE319" i="2"/>
  <c r="BE334" i="2"/>
  <c r="BE372" i="2"/>
  <c r="BE382" i="2"/>
  <c r="BE533" i="2"/>
  <c r="BE545" i="2"/>
  <c r="BE550" i="2"/>
  <c r="BE553" i="2"/>
  <c r="BE564" i="2"/>
  <c r="BE567" i="2"/>
  <c r="BE581" i="2"/>
  <c r="F36" i="2"/>
  <c r="BA56" i="1" s="1"/>
  <c r="AS54" i="1"/>
  <c r="F38" i="5"/>
  <c r="BC59" i="1"/>
  <c r="F38" i="2"/>
  <c r="BC56" i="1" s="1"/>
  <c r="F39" i="2"/>
  <c r="BD56" i="1" s="1"/>
  <c r="F37" i="2"/>
  <c r="BB56" i="1" s="1"/>
  <c r="F38" i="4"/>
  <c r="BC58" i="1"/>
  <c r="F37" i="4"/>
  <c r="BB58" i="1" s="1"/>
  <c r="F37" i="3"/>
  <c r="BB57" i="1" s="1"/>
  <c r="J36" i="3"/>
  <c r="AW57" i="1"/>
  <c r="F36" i="3"/>
  <c r="BA57" i="1" s="1"/>
  <c r="F39" i="3"/>
  <c r="BD57" i="1" s="1"/>
  <c r="F38" i="3"/>
  <c r="BC57" i="1"/>
  <c r="J36" i="4"/>
  <c r="AW58" i="1" s="1"/>
  <c r="F36" i="4"/>
  <c r="BA58" i="1" s="1"/>
  <c r="F39" i="4"/>
  <c r="BD58" i="1"/>
  <c r="F37" i="5"/>
  <c r="BB59" i="1" s="1"/>
  <c r="F36" i="5"/>
  <c r="BA59" i="1" s="1"/>
  <c r="F39" i="5"/>
  <c r="BD59" i="1"/>
  <c r="J36" i="5"/>
  <c r="AW59" i="1" s="1"/>
  <c r="J36" i="2"/>
  <c r="AW56" i="1" s="1"/>
  <c r="P230" i="2" l="1"/>
  <c r="R101" i="2"/>
  <c r="P101" i="2"/>
  <c r="P100" i="2"/>
  <c r="AU56" i="1" s="1"/>
  <c r="P93" i="4"/>
  <c r="P92" i="4"/>
  <c r="AU58" i="1" s="1"/>
  <c r="T93" i="4"/>
  <c r="T92" i="4"/>
  <c r="R93" i="4"/>
  <c r="R92" i="4"/>
  <c r="T230" i="2"/>
  <c r="T100" i="2" s="1"/>
  <c r="R230" i="2"/>
  <c r="R100" i="2" s="1"/>
  <c r="BK101" i="2"/>
  <c r="BK100" i="2" s="1"/>
  <c r="J100" i="2" s="1"/>
  <c r="J32" i="2" s="1"/>
  <c r="AG56" i="1" s="1"/>
  <c r="J101" i="2"/>
  <c r="J64" i="2"/>
  <c r="BK93" i="4"/>
  <c r="J93" i="4"/>
  <c r="J64" i="4"/>
  <c r="BK90" i="5"/>
  <c r="BK89" i="5"/>
  <c r="J89" i="5"/>
  <c r="J63" i="5" s="1"/>
  <c r="J35" i="2"/>
  <c r="AV56" i="1" s="1"/>
  <c r="AT56" i="1" s="1"/>
  <c r="F35" i="2"/>
  <c r="AZ56" i="1" s="1"/>
  <c r="J32" i="3"/>
  <c r="AG57" i="1" s="1"/>
  <c r="J35" i="4"/>
  <c r="AV58" i="1" s="1"/>
  <c r="AT58" i="1" s="1"/>
  <c r="BB55" i="1"/>
  <c r="AX55" i="1" s="1"/>
  <c r="J35" i="5"/>
  <c r="AV59" i="1"/>
  <c r="AT59" i="1"/>
  <c r="BD55" i="1"/>
  <c r="BD54" i="1" s="1"/>
  <c r="W33" i="1" s="1"/>
  <c r="J35" i="3"/>
  <c r="AV57" i="1"/>
  <c r="AT57" i="1"/>
  <c r="F35" i="3"/>
  <c r="AZ57" i="1"/>
  <c r="F35" i="4"/>
  <c r="AZ58" i="1" s="1"/>
  <c r="F35" i="5"/>
  <c r="AZ59" i="1"/>
  <c r="BA55" i="1"/>
  <c r="AW55" i="1"/>
  <c r="BC55" i="1"/>
  <c r="AY55" i="1" s="1"/>
  <c r="AU55" i="1" l="1"/>
  <c r="AU54" i="1" s="1"/>
  <c r="BK92" i="4"/>
  <c r="J92" i="4"/>
  <c r="J63" i="4"/>
  <c r="J90" i="5"/>
  <c r="J64" i="5"/>
  <c r="AN57" i="1"/>
  <c r="AN56" i="1"/>
  <c r="J63" i="2"/>
  <c r="J41" i="3"/>
  <c r="J41" i="2"/>
  <c r="J32" i="5"/>
  <c r="AG59" i="1" s="1"/>
  <c r="BC54" i="1"/>
  <c r="W32" i="1" s="1"/>
  <c r="BA54" i="1"/>
  <c r="W30" i="1"/>
  <c r="BB54" i="1"/>
  <c r="AX54" i="1" s="1"/>
  <c r="AZ55" i="1"/>
  <c r="AV55" i="1"/>
  <c r="AT55" i="1" s="1"/>
  <c r="J41" i="5" l="1"/>
  <c r="AN59" i="1"/>
  <c r="AY54" i="1"/>
  <c r="W31" i="1"/>
  <c r="J32" i="4"/>
  <c r="AG58" i="1"/>
  <c r="AN58" i="1" s="1"/>
  <c r="AW54" i="1"/>
  <c r="AK30" i="1" s="1"/>
  <c r="AZ54" i="1"/>
  <c r="W29" i="1" s="1"/>
  <c r="J41" i="4" l="1"/>
  <c r="AV54" i="1"/>
  <c r="AK29" i="1" s="1"/>
  <c r="AG55" i="1"/>
  <c r="AG54" i="1" s="1"/>
  <c r="AK26" i="1" s="1"/>
  <c r="AN55" i="1" l="1"/>
  <c r="AK35" i="1"/>
  <c r="AT54" i="1"/>
  <c r="AN54" i="1"/>
</calcChain>
</file>

<file path=xl/sharedStrings.xml><?xml version="1.0" encoding="utf-8"?>
<sst xmlns="http://schemas.openxmlformats.org/spreadsheetml/2006/main" count="10279" uniqueCount="1402">
  <si>
    <t>Export Komplet</t>
  </si>
  <si>
    <t>VZ</t>
  </si>
  <si>
    <t>2.0</t>
  </si>
  <si>
    <t>ZAMOK</t>
  </si>
  <si>
    <t>False</t>
  </si>
  <si>
    <t>{a3b7ca45-2996-409c-b784-efd7f158b752}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</si>
  <si>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</si>
  <si>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</si>
  <si>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</si>
  <si>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</si>
  <si>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</si>
  <si>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</si>
  <si>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</si>
  <si>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</si>
  <si>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24-02_Marjan_SO01R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</si>
  <si>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</si>
  <si>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</si>
  <si>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polikliniky Pod Marjánkou - agenda dopravních přestupků</t>
  </si>
  <si>
    <t>KSO:</t>
  </si>
  <si>
    <t>801 12 39</t>
  </si>
  <si>
    <t>CC-CZ:</t>
  </si>
  <si>
    <t/>
  </si>
  <si>
    <t>Místo:</t>
  </si>
  <si>
    <t>Pod Marjánkou 12, Praha 6</t>
  </si>
  <si>
    <t>Datum:</t>
  </si>
  <si>
    <t>5. 1. 2024</t>
  </si>
  <si>
    <t>Zadavatel:</t>
  </si>
  <si>
    <t>IČ:</t>
  </si>
  <si>
    <t>00063703</t>
  </si>
  <si>
    <t>MČ Praha 6, Čs. armády 601/23, 160 52 Praha 6</t>
  </si>
  <si>
    <t>DIČ:</t>
  </si>
  <si>
    <t>Uchazeč:</t>
  </si>
  <si>
    <t>Vyplň údaj</t>
  </si>
  <si>
    <t>Projektant:</t>
  </si>
  <si>
    <t>0008965</t>
  </si>
  <si>
    <t>Ing.Vít Kocourek, Prosecká 683/115, 190 00 Praha 9</t>
  </si>
  <si>
    <t>True</t>
  </si>
  <si>
    <t>Zpracovatel:</t>
  </si>
  <si>
    <t>67231136</t>
  </si>
  <si>
    <t>Tomáš Vašek, Sněhurčina 710/73, 460 15 Liberec 15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</si>
  <si>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</si>
  <si>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</si>
  <si>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</si>
  <si>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</si>
  <si>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</si>
  <si>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</si>
  <si>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</si>
  <si>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</si>
  <si>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</si>
  <si>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</si>
  <si>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</si>
  <si>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</si>
  <si>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</si>
  <si>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</si>
  <si>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</si>
  <si>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</si>
  <si>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</si>
  <si>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</si>
  <si>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</si>
  <si>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</si>
  <si>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</si>
  <si>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</si>
  <si>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</si>
  <si>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</si>
  <si>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</si>
  <si>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</si>
  <si>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</si>
  <si>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</si>
  <si>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</si>
  <si>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</si>
  <si>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</si>
  <si>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</si>
  <si>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</si>
  <si>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</si>
  <si>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</si>
  <si>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</si>
  <si>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</si>
  <si>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</si>
  <si>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</si>
  <si>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</si>
  <si>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</si>
  <si>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Místnosti číslo 1.101 až 1.118</t>
  </si>
  <si>
    <t>STA</t>
  </si>
  <si>
    <t>1</t>
  </si>
  <si>
    <t>{c3f40382-152d-4d65-8afc-965d46f63d73}</t>
  </si>
  <si>
    <t>2</t>
  </si>
  <si>
    <t>/</t>
  </si>
  <si>
    <t>SO 01.1</t>
  </si>
  <si>
    <t>Stavební část</t>
  </si>
  <si>
    <t>Soupis</t>
  </si>
  <si>
    <t>{6f27ffe8-9311-4ba4-aa79-5e35b10aec96}</t>
  </si>
  <si>
    <t>SO 01.4</t>
  </si>
  <si>
    <t>Větrání</t>
  </si>
  <si>
    <t>{9e123115-ac8c-439b-af0e-ae37946f0042}</t>
  </si>
  <si>
    <t>SO 01.5</t>
  </si>
  <si>
    <t>Elektroinstalace</t>
  </si>
  <si>
    <t>{6e0e7a37-e526-4792-ae22-85be47abbdb7}</t>
  </si>
  <si>
    <t>VRN</t>
  </si>
  <si>
    <t>Vedlejší a ostatní rozpočtové náklady</t>
  </si>
  <si>
    <t>{205b72ed-e615-4c96-9667-d75d21bb2b27}</t>
  </si>
  <si>
    <t>Dkd</t>
  </si>
  <si>
    <t>Demontáž keramické dlažby</t>
  </si>
  <si>
    <t>m2</t>
  </si>
  <si>
    <t>5,842</t>
  </si>
  <si>
    <t>Dko</t>
  </si>
  <si>
    <t>Demontáž keramických obkladů</t>
  </si>
  <si>
    <t>2,85</t>
  </si>
  <si>
    <t>KRYCÍ LIST SOUPISU PRACÍ</t>
  </si>
  <si>
    <t>dPVC</t>
  </si>
  <si>
    <t>Demontáž PVC</t>
  </si>
  <si>
    <t>365,751</t>
  </si>
  <si>
    <t>KD</t>
  </si>
  <si>
    <t>Keramická dlažba</t>
  </si>
  <si>
    <t>28,043</t>
  </si>
  <si>
    <t>KDSo</t>
  </si>
  <si>
    <t>Sokl keramické dlažby</t>
  </si>
  <si>
    <t>m</t>
  </si>
  <si>
    <t>19,76</t>
  </si>
  <si>
    <t>KO</t>
  </si>
  <si>
    <t>Keramický obklad</t>
  </si>
  <si>
    <t>3,132</t>
  </si>
  <si>
    <t>Objekt:</t>
  </si>
  <si>
    <t>Kob</t>
  </si>
  <si>
    <t>Koberec</t>
  </si>
  <si>
    <t>329,284</t>
  </si>
  <si>
    <t>SO 01 - Místnosti číslo 1.101 až 1.118</t>
  </si>
  <si>
    <t>Ma</t>
  </si>
  <si>
    <t>Malba</t>
  </si>
  <si>
    <t>1939,87</t>
  </si>
  <si>
    <t>Soupis:</t>
  </si>
  <si>
    <t>Noz</t>
  </si>
  <si>
    <t>Nátěr ocelovýých zárubní</t>
  </si>
  <si>
    <t>23,146</t>
  </si>
  <si>
    <t>SO 01.1 - Stavební část</t>
  </si>
  <si>
    <t>OmW</t>
  </si>
  <si>
    <t>Omítka na porobetonu</t>
  </si>
  <si>
    <t>10,724</t>
  </si>
  <si>
    <t>RLko</t>
  </si>
  <si>
    <t>Rohová lišta keramických obkladů</t>
  </si>
  <si>
    <t>8,98</t>
  </si>
  <si>
    <t>ULko</t>
  </si>
  <si>
    <t>Ukončovací lišta keramických obkladů</t>
  </si>
  <si>
    <t>3,48</t>
  </si>
  <si>
    <t>Za</t>
  </si>
  <si>
    <t>Zazdívky porobetonové</t>
  </si>
  <si>
    <t>5,362</t>
  </si>
  <si>
    <t>KobSo1</t>
  </si>
  <si>
    <t>334,169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</si>
  <si>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</si>
  <si>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</si>
  <si>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</si>
  <si>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</si>
  <si>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</si>
  <si>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</si>
  <si>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</si>
  <si>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</si>
  <si>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</si>
  <si>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</si>
  <si>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</si>
  <si>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</si>
  <si>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</si>
  <si>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</si>
  <si>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</si>
  <si>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</si>
  <si>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</si>
  <si>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</si>
  <si>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</si>
  <si>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</si>
  <si>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</si>
  <si>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</si>
  <si>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</si>
  <si>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</si>
  <si>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</si>
  <si>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</si>
  <si>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</si>
  <si>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</si>
  <si>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</si>
  <si>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</si>
  <si>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</si>
  <si>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</si>
  <si>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</si>
  <si>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</si>
  <si>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</si>
  <si>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</si>
  <si>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</si>
  <si>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</si>
  <si>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340271045</t>
  </si>
  <si>
    <t>Zazdívka otvorů v příčkách nebo stěnách pórobetonovými tvárnicemi plochy přes 1 m2 do 4 m2, objemová hmotnost 500 kg/m3, tloušťka příčky 150 mm</t>
  </si>
  <si>
    <t>CS ÚRS 2024 01</t>
  </si>
  <si>
    <t>4</t>
  </si>
  <si>
    <t>239872497</t>
  </si>
  <si>
    <t>Online PSC</t>
  </si>
  <si>
    <t>https://podminky.urs.cz/item/CS_URS_2024_01/340271045</t>
  </si>
  <si>
    <t>VV</t>
  </si>
  <si>
    <t>"1.110 - kancelář</t>
  </si>
  <si>
    <t>1,12*2,02</t>
  </si>
  <si>
    <t>"1.113 - chodba</t>
  </si>
  <si>
    <t>(0,68+0,87)*2,00</t>
  </si>
  <si>
    <t>Součet</t>
  </si>
  <si>
    <t>110</t>
  </si>
  <si>
    <t>317168013</t>
  </si>
  <si>
    <t>Překlady keramické ploché osazené do maltového lože, výšky překladu 71 mm šířky 115 mm, délky 1500 mm</t>
  </si>
  <si>
    <t>kus</t>
  </si>
  <si>
    <t>-2141606671</t>
  </si>
  <si>
    <t>https://podminky.urs.cz/item/CS_URS_2024_01/317168013</t>
  </si>
  <si>
    <t>"mezi kadeřnictvím a již opraveným prostorem</t>
  </si>
  <si>
    <t>6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</si>
  <si>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</si>
  <si>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</si>
  <si>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</si>
  <si>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-648740860</t>
  </si>
  <si>
    <t>https://podminky.urs.cz/item/CS_URS_2024_01/612131101</t>
  </si>
  <si>
    <t>"po odsekaných keramických obkladech na stávajícím zdivu</t>
  </si>
  <si>
    <t>612131121</t>
  </si>
  <si>
    <t>Podkladní a spojovací vrstva vnitřních omítaných ploch penetrace disperzní nanášená ručně stěn</t>
  </si>
  <si>
    <t>682032233</t>
  </si>
  <si>
    <t>https://podminky.urs.cz/item/CS_URS_2024_01/612131121</t>
  </si>
  <si>
    <t>5</t>
  </si>
  <si>
    <t>612321121</t>
  </si>
  <si>
    <t>Omítka vápenocementová vnitřních ploch nanášená ručně jednovrstvá, tloušťky do 10 mm hladká svislých konstrukcí stěn</t>
  </si>
  <si>
    <t>-477721703</t>
  </si>
  <si>
    <t>https://podminky.urs.cz/item/CS_URS_2024_01/612321121</t>
  </si>
  <si>
    <t>612321131</t>
  </si>
  <si>
    <t>Vápenocementový štuk vnitřních ploch tloušťky do 3 mm svislých konstrukcí stěn</t>
  </si>
  <si>
    <t>-822187906</t>
  </si>
  <si>
    <t>https://podminky.urs.cz/item/CS_URS_2024_01/612321131</t>
  </si>
  <si>
    <t>"zazdívky</t>
  </si>
  <si>
    <t>Za*2</t>
  </si>
  <si>
    <t>Mezisoučet</t>
  </si>
  <si>
    <t>112</t>
  </si>
  <si>
    <t>615142012</t>
  </si>
  <si>
    <t>Pletivo vnitřních ploch v ploše nebo pruzích, na plném podkladu rabicové provizorně přichycené nosníků</t>
  </si>
  <si>
    <t>-23399541</t>
  </si>
  <si>
    <t>https://podminky.urs.cz/item/CS_URS_2024_01/615142012</t>
  </si>
  <si>
    <t>"pžeklad otvoru mezi kadeřnictvím a již opraveným prostorem</t>
  </si>
  <si>
    <t>1,12*0,15+1,50*0,15*2</t>
  </si>
  <si>
    <t>7</t>
  </si>
  <si>
    <t>642944121</t>
  </si>
  <si>
    <t>Osazení ocelových dveřních zárubní lisovaných nebo z úhelníků dodatečně s vybetonováním prahu, plochy do 2,5 m2</t>
  </si>
  <si>
    <t>-1606368924</t>
  </si>
  <si>
    <t>https://podminky.urs.cz/item/CS_URS_2024_01/642944121</t>
  </si>
  <si>
    <t>8</t>
  </si>
  <si>
    <t>M</t>
  </si>
  <si>
    <t>55331433</t>
  </si>
  <si>
    <t>zárubeň jednokřídlá ocelová pro dodatečnou montáž tl stěny 75-100mm rozměru 900/1970, 2100mm</t>
  </si>
  <si>
    <t>-1056188147</t>
  </si>
  <si>
    <t>P</t>
  </si>
  <si>
    <t>Poznámka k položce:_x000D_
zárubeň ocelová dvourámová 900x1970 mm, pozinkovaný plech</t>
  </si>
  <si>
    <t>9</t>
  </si>
  <si>
    <t>Ostatní konstrukce a práce, bourání</t>
  </si>
  <si>
    <t>949101112</t>
  </si>
  <si>
    <t>Lešení pomocné pracovní pro objekty pozemních staveb pro zatížení do 150 kg/m2, o výšce lešeňové podlahy přes 1,9 do 3,5 m</t>
  </si>
  <si>
    <t>1523526371</t>
  </si>
  <si>
    <t>https://podminky.urs.cz/item/CS_URS_2024_01/949101112</t>
  </si>
  <si>
    <t>5,281*2,415-1,715*0,15</t>
  </si>
  <si>
    <t>3,54*0,915</t>
  </si>
  <si>
    <t>1,585*0,915</t>
  </si>
  <si>
    <t>3,585*3,48+3,14*0,405-0,30*0,38</t>
  </si>
  <si>
    <t>1,81*5,195+1,45*2,59</t>
  </si>
  <si>
    <t>3,59*3,345+1,90*3,115+1,23*0,29</t>
  </si>
  <si>
    <t>3,71*3,48</t>
  </si>
  <si>
    <t>3,69*3,345</t>
  </si>
  <si>
    <t>3,501*3,345-0,30*0,38</t>
  </si>
  <si>
    <t>3,68*3,48</t>
  </si>
  <si>
    <t>3,425*3,345+1,99*0,13+1,28*0,13</t>
  </si>
  <si>
    <t>3,605*3,515</t>
  </si>
  <si>
    <t>1,94*1,61+15,115*1,70+5,205*1,725+12,695*1,90+1,414*1,414/2+7,605*1,87</t>
  </si>
  <si>
    <t>3,21*3,585</t>
  </si>
  <si>
    <t>3,21*3,59</t>
  </si>
  <si>
    <t>3,306*3,255+2,87*0,24</t>
  </si>
  <si>
    <t>3,286*3,63</t>
  </si>
  <si>
    <t>3,286*3,512</t>
  </si>
  <si>
    <t>3,286*3,593</t>
  </si>
  <si>
    <t>3,86*4,01-0,385*0,075</t>
  </si>
  <si>
    <t>1,65*3,86+3,286*5,75</t>
  </si>
  <si>
    <t>3,21*5,41-1,326*1,326/2</t>
  </si>
  <si>
    <t>3,21*3,415</t>
  </si>
  <si>
    <t>3,73*5,24</t>
  </si>
  <si>
    <t>3,21*3,79</t>
  </si>
  <si>
    <t>10</t>
  </si>
  <si>
    <t>952901111</t>
  </si>
  <si>
    <t>Vyčištění budov nebo objektů před předáním do užívání budov bytové nebo občanské výstavby, světlé výšky podlaží do 4 m</t>
  </si>
  <si>
    <t>235828203</t>
  </si>
  <si>
    <t>https://podminky.urs.cz/item/CS_URS_2024_01/952901111</t>
  </si>
  <si>
    <t>32,706*10,17-2,525*8,158+9,99*16,91</t>
  </si>
  <si>
    <t>11</t>
  </si>
  <si>
    <t>962031132</t>
  </si>
  <si>
    <t>Bourání příček nebo přizdívek z cihel pálených plných nebo dutých, tl. do 100 mm</t>
  </si>
  <si>
    <t>1331485903</t>
  </si>
  <si>
    <t>https://podminky.urs.cz/item/CS_URS_2024_01/962031132</t>
  </si>
  <si>
    <t>3,54*3,80-0,80*1,97-3,20*1,04</t>
  </si>
  <si>
    <t>2,79*(3,55-1,25)</t>
  </si>
  <si>
    <t>2,71*3,54-0,80*1,97</t>
  </si>
  <si>
    <t>5,23*3,49-0,80*1,97</t>
  </si>
  <si>
    <t>3,21*3,48</t>
  </si>
  <si>
    <t>3,29*3,80-2,89*2,86</t>
  </si>
  <si>
    <t>3,29*3,78-2,89*2,86</t>
  </si>
  <si>
    <t>962031133</t>
  </si>
  <si>
    <t>Bourání příček nebo přizdívek z cihel pálených plných nebo dutých, tl. přes 100 do 150 mm</t>
  </si>
  <si>
    <t>806692682</t>
  </si>
  <si>
    <t>https://podminky.urs.cz/item/CS_URS_2024_01/962031133</t>
  </si>
  <si>
    <t>3,49*3,80-0,80*1,97</t>
  </si>
  <si>
    <t>1,85*3,80-(0,80*1,97+0,90*1,97)</t>
  </si>
  <si>
    <t>2,02*3,48</t>
  </si>
  <si>
    <t>4,48*3,48</t>
  </si>
  <si>
    <t>13</t>
  </si>
  <si>
    <t>962081131</t>
  </si>
  <si>
    <t>Bourání příček nebo přizdívek ze skleněných tvárnic, tl. do 100 mm</t>
  </si>
  <si>
    <t>1054073652</t>
  </si>
  <si>
    <t>https://podminky.urs.cz/item/CS_URS_2024_01/962081131</t>
  </si>
  <si>
    <t>3,20*1,04</t>
  </si>
  <si>
    <t>14</t>
  </si>
  <si>
    <t>968072455</t>
  </si>
  <si>
    <t>Vybourání kovových rámů oken s křídly, dveřních zárubní, vrat, stěn, ostění nebo obkladů dveřních zárubní, plochy do 2 m2</t>
  </si>
  <si>
    <t>-1509990721</t>
  </si>
  <si>
    <t>https://podminky.urs.cz/item/CS_URS_2024_01/968072455</t>
  </si>
  <si>
    <t>0,90*1,97*2</t>
  </si>
  <si>
    <t>0,80*1,97*7</t>
  </si>
  <si>
    <t>15</t>
  </si>
  <si>
    <t>968072456</t>
  </si>
  <si>
    <t>Vybourání kovových rámů oken s křídly, dveřních zárubní, vrat, stěn, ostění nebo obkladů dveřních zárubní, plochy přes 2 m2</t>
  </si>
  <si>
    <t>-2097194177</t>
  </si>
  <si>
    <t>https://podminky.urs.cz/item/CS_URS_2024_01/968072456</t>
  </si>
  <si>
    <t>2,89*2,86*2</t>
  </si>
  <si>
    <t>16</t>
  </si>
  <si>
    <t>968072641</t>
  </si>
  <si>
    <t>Vybourání kovových rámů oken s křídly, dveřních zárubní, vrat, stěn, ostění nebo obkladů stěn jakýchkoliv, kromě výkladních jakékoliv plochy</t>
  </si>
  <si>
    <t>1559718327</t>
  </si>
  <si>
    <t>https://podminky.urs.cz/item/CS_URS_2024_01/968072641</t>
  </si>
  <si>
    <t>2,79*1,25</t>
  </si>
  <si>
    <t>109</t>
  </si>
  <si>
    <t>971033631</t>
  </si>
  <si>
    <t>Vybourání otvorů ve zdivu základovém nebo nadzákladovém z cihel, tvárnic, příčkovek z cihel pálených na maltu vápennou nebo vápenocementovou plochy do 4 m2, tl. do 150 mm</t>
  </si>
  <si>
    <t>CS ÚRS 2023 02</t>
  </si>
  <si>
    <t>1746117817</t>
  </si>
  <si>
    <t>https://podminky.urs.cz/item/CS_URS_2023_02/971033631</t>
  </si>
  <si>
    <t>1,12*2,05</t>
  </si>
  <si>
    <t>111</t>
  </si>
  <si>
    <t>974031664</t>
  </si>
  <si>
    <t>Vysekání rýh ve zdivu cihelném na maltu vápennou nebo vápenocementovou pro vtahování nosníků do zdí, před vybouráním otvoru do hl. 150 mm, při v. nosníku do 150 mm</t>
  </si>
  <si>
    <t>-1927746421</t>
  </si>
  <si>
    <t>https://podminky.urs.cz/item/CS_URS_2024_01/974031664</t>
  </si>
  <si>
    <t>"mezi kadeřnictvím a již opraveným prostorem - pro překlad</t>
  </si>
  <si>
    <t>1,50</t>
  </si>
  <si>
    <t>997</t>
  </si>
  <si>
    <t>Přesun sutě</t>
  </si>
  <si>
    <t>17</t>
  </si>
  <si>
    <t>997013152</t>
  </si>
  <si>
    <t>Vnitrostaveništní doprava suti a vybouraných hmot vodorovně do 50 m s naložením s omezením mechanizace pro budovy a haly výšky přes 6 do 9 m</t>
  </si>
  <si>
    <t>t</t>
  </si>
  <si>
    <t>904286649</t>
  </si>
  <si>
    <t>https://podminky.urs.cz/item/CS_URS_2024_01/997013152</t>
  </si>
  <si>
    <t>18</t>
  </si>
  <si>
    <t>997013501</t>
  </si>
  <si>
    <t>Odvoz suti a vybouraných hmot na skládku nebo meziskládku se složením, na vzdálenost do 1 km</t>
  </si>
  <si>
    <t>667813035</t>
  </si>
  <si>
    <t>https://podminky.urs.cz/item/CS_URS_2024_01/997013501</t>
  </si>
  <si>
    <t>19</t>
  </si>
  <si>
    <t>997013509</t>
  </si>
  <si>
    <t>Odvoz suti a vybouraných hmot na skládku nebo meziskládku se složením, na vzdálenost Příplatek k ceně za každý další započatý 1 km přes 1 km</t>
  </si>
  <si>
    <t>1694179948</t>
  </si>
  <si>
    <t>https://podminky.urs.cz/item/CS_URS_2024_01/997013509</t>
  </si>
  <si>
    <t>26,474*19 'Přepočtené koeficientem množství</t>
  </si>
  <si>
    <t>20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</si>
  <si>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</si>
  <si>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</si>
  <si>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-809675396</t>
  </si>
  <si>
    <t>https://podminky.urs.cz/item/CS_URS_2024_01/997013609</t>
  </si>
  <si>
    <t>7,76+9,915+0,183+1,029+0,078+0,620+0,063</t>
  </si>
  <si>
    <t>997013631</t>
  </si>
  <si>
    <t>Poplatek za uložení stavebního odpadu na skládce (skládkovné) směsného stavebního a demoličního zatříděného do Katalogu odpadů pod kódem 17 09 04</t>
  </si>
  <si>
    <t>1968148571</t>
  </si>
  <si>
    <t>https://podminky.urs.cz/item/CS_URS_2024_01/997013631</t>
  </si>
  <si>
    <t>1,108+1,041+0,087+0,048</t>
  </si>
  <si>
    <t>22</t>
  </si>
  <si>
    <t>997013813</t>
  </si>
  <si>
    <t>Poplatek za uložení stavebního odpadu na skládce (skládkovné) z plastických hmot zatříděného do Katalogu odpadů pod kódem 17 02 03</t>
  </si>
  <si>
    <t>-723231103</t>
  </si>
  <si>
    <t>https://podminky.urs.cz/item/CS_URS_2024_01/997013813</t>
  </si>
  <si>
    <t>998</t>
  </si>
  <si>
    <t>Přesun hmot</t>
  </si>
  <si>
    <t>23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</si>
  <si>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</si>
  <si>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</si>
  <si>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121244946</t>
  </si>
  <si>
    <t>https://podminky.urs.cz/item/CS_URS_2024_01/998011009</t>
  </si>
  <si>
    <t>PSV</t>
  </si>
  <si>
    <t>Práce a dodávky PSV</t>
  </si>
  <si>
    <t>763</t>
  </si>
  <si>
    <t>Konstrukce suché výstavby</t>
  </si>
  <si>
    <t>105</t>
  </si>
  <si>
    <t>763111326.RGS</t>
  </si>
  <si>
    <t>SDK příčka SK 12 tl 125 mm profil CW+UW 100 desky 1x RF (DF) 12,5 TI 80 mm 15 kg/m3 EI 45 Rw 51 dB</t>
  </si>
  <si>
    <t>130949332</t>
  </si>
  <si>
    <t>0,915*3,47</t>
  </si>
  <si>
    <t>0,915*3,80-0,70*1,97</t>
  </si>
  <si>
    <t>3,48*3,47</t>
  </si>
  <si>
    <t>3,86*3,80-0,80*1,97</t>
  </si>
  <si>
    <t>5,205*3,49-0,80*1,97</t>
  </si>
  <si>
    <t>2,79*3,55-0,80*1,97</t>
  </si>
  <si>
    <t>2,67*3,61-0,80*1,97</t>
  </si>
  <si>
    <t>(2,93+3,155+3,20*2+0,37*4)*3,60-0,80*1,97*5</t>
  </si>
  <si>
    <t>(3,565-0,37)*4*3,80</t>
  </si>
  <si>
    <t>(3,21*2+0,34+0,37)*3,48</t>
  </si>
  <si>
    <t>(3,21*3+0,429+0,365+0,38+0,325)*3,49</t>
  </si>
  <si>
    <t>(19,281+2,00+17,006)*3,80</t>
  </si>
  <si>
    <t>-(0,365+0,38+0,32+0,37+0,34+0,38)*3,80</t>
  </si>
  <si>
    <t>(3,345+0,38)*3,47</t>
  </si>
  <si>
    <t>-0,80*1,97*9</t>
  </si>
  <si>
    <t>1,28*3,80</t>
  </si>
  <si>
    <t>Sdk1</t>
  </si>
  <si>
    <t>104</t>
  </si>
  <si>
    <t>763111333.RGS</t>
  </si>
  <si>
    <t>SDK příčka SK 12 tl 100 mm profil CW+UW 75 desky 1x RBI (H2) 12,5 TI 50 mm 15 kg/m3 EI 30 Rw 45 dB</t>
  </si>
  <si>
    <t>403339511</t>
  </si>
  <si>
    <t>(1,71+5,275)*3,80-0,80*1,97</t>
  </si>
  <si>
    <t>2,565*3,47</t>
  </si>
  <si>
    <t>Sdk2</t>
  </si>
  <si>
    <t>108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</si>
  <si>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</si>
  <si>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</si>
  <si>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798045078</t>
  </si>
  <si>
    <t>https://podminky.urs.cz/item/CS_URS_2024_01/763111417</t>
  </si>
  <si>
    <t>"mezi chodbou a kanceláří 1.113c</t>
  </si>
  <si>
    <t>2,87*3,80</t>
  </si>
  <si>
    <t>27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</si>
  <si>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</si>
  <si>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</si>
  <si>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-614374308</t>
  </si>
  <si>
    <t>https://podminky.urs.cz/item/CS_URS_2024_01/763121590</t>
  </si>
  <si>
    <t>1,85*(1,20+0,15)</t>
  </si>
  <si>
    <t>SdkPr</t>
  </si>
  <si>
    <t>29</t>
  </si>
  <si>
    <t>763181311</t>
  </si>
  <si>
    <t>Výplně otvorů konstrukcí ze sádrokartonových desek montáž zárubně kovové s konstrukcí jednokřídlové</t>
  </si>
  <si>
    <t>181400346</t>
  </si>
  <si>
    <t>https://podminky.urs.cz/item/CS_URS_2024_01/763181311</t>
  </si>
  <si>
    <t>30</t>
  </si>
  <si>
    <t>55331595</t>
  </si>
  <si>
    <t>zárubeň jednokřídlá ocelová pro sádrokartonové příčky tl stěny 110-150mm rozměru 800/1970, 2100mm</t>
  </si>
  <si>
    <t>32</t>
  </si>
  <si>
    <t>-610574003</t>
  </si>
  <si>
    <t>31</t>
  </si>
  <si>
    <t>55331594</t>
  </si>
  <si>
    <t>zárubeň jednokřídlá ocelová pro sádrokartonové příčky tl stěny 110-150mm rozměru 700/1970, 2100mm</t>
  </si>
  <si>
    <t>2143960113</t>
  </si>
  <si>
    <t>34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</si>
  <si>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</si>
  <si>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</si>
  <si>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-1959915042</t>
  </si>
  <si>
    <t>https://podminky.urs.cz/item/CS_URS_2024_01/998763302</t>
  </si>
  <si>
    <t>766</t>
  </si>
  <si>
    <t>Konstrukce truhlářské</t>
  </si>
  <si>
    <t>35</t>
  </si>
  <si>
    <t>76609901.1</t>
  </si>
  <si>
    <t>Dveře jednokřídlové 900x1970 mm otevíravé, pravé - 1D</t>
  </si>
  <si>
    <t>1010692763</t>
  </si>
  <si>
    <t>Poznámka k položce:_x000D_
montáž a dodávka_x000D_
polodrážkové, voštinové_x000D_
zámek: FAB, rozteč 72 mm_x000D_
kování: klika x klika, rozetové kování</t>
  </si>
  <si>
    <t>36</t>
  </si>
  <si>
    <t>76609902.1</t>
  </si>
  <si>
    <t>Dveře jednokřídlové 700x1970 mm otevíravé, levé - 2D</t>
  </si>
  <si>
    <t>-1012866241</t>
  </si>
  <si>
    <t>37</t>
  </si>
  <si>
    <t>76609909.1</t>
  </si>
  <si>
    <t>Dveře jednokřídlové 600x1970 mm otevíravé, levé - 9D</t>
  </si>
  <si>
    <t>2058073432</t>
  </si>
  <si>
    <t>38</t>
  </si>
  <si>
    <t>76609910.1</t>
  </si>
  <si>
    <t>Dveře jednokřídlové 600x1970 mm otevíravé, pravé - 10D</t>
  </si>
  <si>
    <t>-476097650</t>
  </si>
  <si>
    <t>39</t>
  </si>
  <si>
    <t>76609911.1</t>
  </si>
  <si>
    <t>Dveře jednokřídlové 800x1970 mm otevíravé, levé - 11D</t>
  </si>
  <si>
    <t>1000600575</t>
  </si>
  <si>
    <t>40</t>
  </si>
  <si>
    <t>76609912.1</t>
  </si>
  <si>
    <t>-1305052781</t>
  </si>
  <si>
    <t>41</t>
  </si>
  <si>
    <t>-1093842101</t>
  </si>
  <si>
    <t>43</t>
  </si>
  <si>
    <t>766691914</t>
  </si>
  <si>
    <t>Ostatní práce vyvěšení nebo zavěšení křídel dřevěných dveřních, plochy do 2 m2</t>
  </si>
  <si>
    <t>-2116115388</t>
  </si>
  <si>
    <t>https://podminky.urs.cz/item/CS_URS_2024_01/766691914</t>
  </si>
  <si>
    <t>44</t>
  </si>
  <si>
    <t>766695213</t>
  </si>
  <si>
    <t>Montáž ostatních truhlářských konstrukcí prahů dveří jednokřídlových, šířky přes 100 mm</t>
  </si>
  <si>
    <t>-1876466311</t>
  </si>
  <si>
    <t>https://podminky.urs.cz/item/CS_URS_2024_01/766695213</t>
  </si>
  <si>
    <t>45</t>
  </si>
  <si>
    <t>61187121</t>
  </si>
  <si>
    <t>práh dveřní dřevěný dubový tl 20mm dl 620mm š 150mm</t>
  </si>
  <si>
    <t>-548882347</t>
  </si>
  <si>
    <t>Poznámka k položce:_x000D_
- včetně nátěru 2x bezbarvým lakem</t>
  </si>
  <si>
    <t>46</t>
  </si>
  <si>
    <t>61187141</t>
  </si>
  <si>
    <t>práh dveřní dřevěný dubový tl 20mm dl 720mm š 150mm</t>
  </si>
  <si>
    <t>-1153444165</t>
  </si>
  <si>
    <t>47</t>
  </si>
  <si>
    <t>61187161</t>
  </si>
  <si>
    <t>práh dveřní dřevěný dubový tl 20mm dl 820mm š 150mm</t>
  </si>
  <si>
    <t>546564865</t>
  </si>
  <si>
    <t>48</t>
  </si>
  <si>
    <t>61187181</t>
  </si>
  <si>
    <t>práh dveřní dřevěný dubový tl 20mm dl 920mm š 150mm</t>
  </si>
  <si>
    <t>1879002124</t>
  </si>
  <si>
    <t>49</t>
  </si>
  <si>
    <t>998766102</t>
  </si>
  <si>
    <t>Přesun hmot pro konstrukce truhlářské stanovený z hmotnosti přesunovaného materiálu vodorovná dopravní vzdálenost do 50 m základní v objektech výšky přes 6 do 12 m</t>
  </si>
  <si>
    <t>-104197740</t>
  </si>
  <si>
    <t>https://podminky.urs.cz/item/CS_URS_2024_01/998766102</t>
  </si>
  <si>
    <t>767</t>
  </si>
  <si>
    <t>Konstrukce zámečnické</t>
  </si>
  <si>
    <t>50</t>
  </si>
  <si>
    <t>767581802</t>
  </si>
  <si>
    <t>Demontáž podhledů lamel</t>
  </si>
  <si>
    <t>979616062</t>
  </si>
  <si>
    <t>https://podminky.urs.cz/item/CS_URS_2024_01/767581802</t>
  </si>
  <si>
    <t>"1.113 - jídelna</t>
  </si>
  <si>
    <t>169,51</t>
  </si>
  <si>
    <t>"1.116 - kancelář</t>
  </si>
  <si>
    <t>19,12</t>
  </si>
  <si>
    <t>"1.118 - kancelář</t>
  </si>
  <si>
    <t>21,37</t>
  </si>
  <si>
    <t>51</t>
  </si>
  <si>
    <t>767582800</t>
  </si>
  <si>
    <t>Demontáž podhledů roštů</t>
  </si>
  <si>
    <t>109479434</t>
  </si>
  <si>
    <t>https://podminky.urs.cz/item/CS_URS_2024_01/767582800</t>
  </si>
  <si>
    <t>771</t>
  </si>
  <si>
    <t>Podlahy z dlaždic</t>
  </si>
  <si>
    <t>52</t>
  </si>
  <si>
    <t>771111011</t>
  </si>
  <si>
    <t>Příprava podkladu před provedením dlažby vysátí podlah</t>
  </si>
  <si>
    <t>-845241515</t>
  </si>
  <si>
    <t>https://podminky.urs.cz/item/CS_URS_2024_01/771111011</t>
  </si>
  <si>
    <t>53</t>
  </si>
  <si>
    <t>771121011</t>
  </si>
  <si>
    <t>Příprava podkladu před provedením dlažby nátěr penetrační na podlahu</t>
  </si>
  <si>
    <t>1207573439</t>
  </si>
  <si>
    <t>https://podminky.urs.cz/item/CS_URS_2024_01/771121011</t>
  </si>
  <si>
    <t>54</t>
  </si>
  <si>
    <t>771151012</t>
  </si>
  <si>
    <t>Příprava podkladu před provedením dlažby samonivelační stěrka min.pevnosti 20 MPa, tloušťky přes 3 do 5 mm</t>
  </si>
  <si>
    <t>-980682186</t>
  </si>
  <si>
    <t>https://podminky.urs.cz/item/CS_URS_2024_01/771151012</t>
  </si>
  <si>
    <t>55</t>
  </si>
  <si>
    <t>771473810</t>
  </si>
  <si>
    <t>Demontáž soklíků z dlaždic keramických lepených rovných</t>
  </si>
  <si>
    <t>177773659</t>
  </si>
  <si>
    <t>https://podminky.urs.cz/item/CS_URS_2024_01/771473810</t>
  </si>
  <si>
    <t>"1.115 - zádveří</t>
  </si>
  <si>
    <t>(3,29+1,80)*2-2,89*2</t>
  </si>
  <si>
    <t>56</t>
  </si>
  <si>
    <t>771474112</t>
  </si>
  <si>
    <t>Montáž soklů z dlaždic keramických lepených cementovým flexibilním lepidlem rovných, výšky přes 65 do 90 mm</t>
  </si>
  <si>
    <t>290833127</t>
  </si>
  <si>
    <t>https://podminky.urs.cz/item/CS_URS_2024_01/771474112</t>
  </si>
  <si>
    <t>"1.106b - komora</t>
  </si>
  <si>
    <t>(1,585+0,915+0,36)*2-0,70</t>
  </si>
  <si>
    <t>"1.180 - kuchyňka</t>
  </si>
  <si>
    <t>(3,585+3,885+0,30)*2-0,80</t>
  </si>
  <si>
    <t>59</t>
  </si>
  <si>
    <t>771573810</t>
  </si>
  <si>
    <t>Demontáž podlah z dlaždic keramických lepených</t>
  </si>
  <si>
    <t>2004459001</t>
  </si>
  <si>
    <t>https://podminky.urs.cz/item/CS_URS_2024_01/771573810</t>
  </si>
  <si>
    <t>"původní značení místností</t>
  </si>
  <si>
    <t>3,29*1,80-0,42*0,19</t>
  </si>
  <si>
    <t>60</t>
  </si>
  <si>
    <t>771574479</t>
  </si>
  <si>
    <t>Montáž podlah z dlaždic keramických lepených cementovým flexibilním lepidlem pro vysoké mechanické zatížení, tloušťky přes 10 mm přes 22 do 25 ks/m2</t>
  </si>
  <si>
    <t>-1462846557</t>
  </si>
  <si>
    <t>https://podminky.urs.cz/item/CS_URS_2024_01/771574479</t>
  </si>
  <si>
    <t>"1.105 - WC M</t>
  </si>
  <si>
    <t>1,585*0,915+1,25*0,37</t>
  </si>
  <si>
    <t>61</t>
  </si>
  <si>
    <t>59761100.1</t>
  </si>
  <si>
    <t>dlažba keramická slinutá 200x200 mm, povrch glazuovaný, barva béžová</t>
  </si>
  <si>
    <t>244647831</t>
  </si>
  <si>
    <t>KD*1,10</t>
  </si>
  <si>
    <t>KDSo*0,08*1,02</t>
  </si>
  <si>
    <t>62</t>
  </si>
  <si>
    <t>771577211</t>
  </si>
  <si>
    <t>Montáž podlah z dlaždic keramických lepených cementovým flexibilním lepidlem Příplatek k cenám za plochu do 5 m2 jednotlivě</t>
  </si>
  <si>
    <t>784539731</t>
  </si>
  <si>
    <t>https://podminky.urs.cz/item/CS_URS_2024_01/771577211</t>
  </si>
  <si>
    <t>63</t>
  </si>
  <si>
    <t>771577213</t>
  </si>
  <si>
    <t>Montáž podlah z dlaždic keramických lepených cementovým flexibilním lepidlem Příplatek k cenám za pokládku na koso</t>
  </si>
  <si>
    <t>1258843344</t>
  </si>
  <si>
    <t>https://podminky.urs.cz/item/CS_URS_2024_01/771577213</t>
  </si>
  <si>
    <t>106</t>
  </si>
  <si>
    <t>771591117.1</t>
  </si>
  <si>
    <t>Začištění horní hrany soklu akrylovým tmelem</t>
  </si>
  <si>
    <t>-248541970</t>
  </si>
  <si>
    <t>64</t>
  </si>
  <si>
    <t>771592011</t>
  </si>
  <si>
    <t>Čištění vnitřních ploch po položení dlažby podlah nebo schodišť chemickými prostředky</t>
  </si>
  <si>
    <t>-1188010843</t>
  </si>
  <si>
    <t>https://podminky.urs.cz/item/CS_URS_2024_01/771592011</t>
  </si>
  <si>
    <t>65</t>
  </si>
  <si>
    <t>998771102</t>
  </si>
  <si>
    <t>Přesun hmot pro podlahy z dlaždic stanovený z hmotnosti přesunovaného materiálu vodorovná dopravní vzdálenost do 50 m základní v objektech výšky přes 6 do 12 m</t>
  </si>
  <si>
    <t>-1947650778</t>
  </si>
  <si>
    <t>https://podminky.urs.cz/item/CS_URS_2024_01/998771102</t>
  </si>
  <si>
    <t>776</t>
  </si>
  <si>
    <t>Podlahy povlakové</t>
  </si>
  <si>
    <t>66</t>
  </si>
  <si>
    <t>776111116</t>
  </si>
  <si>
    <t>Příprava podkladu povlakových podlah a stěn broušení podlah stávajícího podkladu pro odstranění lepidla (po starých krytinách)</t>
  </si>
  <si>
    <t>1124593105</t>
  </si>
  <si>
    <t>https://podminky.urs.cz/item/CS_URS_2024_01/776111116</t>
  </si>
  <si>
    <t>67</t>
  </si>
  <si>
    <t>776111311</t>
  </si>
  <si>
    <t>Příprava podkladu povlakových podlah a stěn vysátí podlah</t>
  </si>
  <si>
    <t>-62656083</t>
  </si>
  <si>
    <t>https://podminky.urs.cz/item/CS_URS_2024_01/776111311</t>
  </si>
  <si>
    <t>68</t>
  </si>
  <si>
    <t>776121321</t>
  </si>
  <si>
    <t>Příprava podkladu povlakových podlah a stěn penetrace neředěná podlah</t>
  </si>
  <si>
    <t>1138550905</t>
  </si>
  <si>
    <t>https://podminky.urs.cz/item/CS_URS_2024_01/776121321</t>
  </si>
  <si>
    <t>69</t>
  </si>
  <si>
    <t>776141112</t>
  </si>
  <si>
    <t>Příprava podkladu povlakových podlah a stěn vyrovnání samonivelační stěrkou podlah min.pevnosti 20 MPa, tloušťky přes 3 do 5 mm</t>
  </si>
  <si>
    <t>1810215811</t>
  </si>
  <si>
    <t>https://podminky.urs.cz/item/CS_URS_2024_01/776141112</t>
  </si>
  <si>
    <t>"1.118 - kancelář (původní značení)</t>
  </si>
  <si>
    <t>70</t>
  </si>
  <si>
    <t>776201811</t>
  </si>
  <si>
    <t>Demontáž povlakových podlahovin lepených ručně bez podložky</t>
  </si>
  <si>
    <t>508621390</t>
  </si>
  <si>
    <t>https://podminky.urs.cz/item/CS_URS_2024_01/776201811</t>
  </si>
  <si>
    <t>"1.105 - denní místnost</t>
  </si>
  <si>
    <t>3,54*2,465</t>
  </si>
  <si>
    <t>"1.109 - kancelář</t>
  </si>
  <si>
    <t>9,15*3,48+(2,67+3,14)*0,555+1,25*0,37+9,175*5,195-(0,67*0,47+1,27*0,18)</t>
  </si>
  <si>
    <t>3,71*3,48+2,79*0,475</t>
  </si>
  <si>
    <t>"1.111 - kancelář</t>
  </si>
  <si>
    <t>3,69*5,195</t>
  </si>
  <si>
    <t>"1.112 - jídelna</t>
  </si>
  <si>
    <t>3,555*5,195-1,355*0,13</t>
  </si>
  <si>
    <t>3,605*3,515+2,71*0,42</t>
  </si>
  <si>
    <t>9,066*18,77-(3,82*0,09+0,53*0,25+0,52*0,52*2+0,52*0,53+0,52*1,21)</t>
  </si>
  <si>
    <t>5,23*3,52+2,60*0,36-2,02*0,108</t>
  </si>
  <si>
    <t>5,23*3,695+4,48*0,215+3,17*0,38</t>
  </si>
  <si>
    <t>71</t>
  </si>
  <si>
    <t>776211111</t>
  </si>
  <si>
    <t>Montáž textilních podlahovin lepením pásů standardních</t>
  </si>
  <si>
    <t>-1416731191</t>
  </si>
  <si>
    <t>https://podminky.urs.cz/item/CS_URS_2024_01/776211111</t>
  </si>
  <si>
    <t>3,71*3,48+2,79*0,405</t>
  </si>
  <si>
    <t>"1.111a - kancelář</t>
  </si>
  <si>
    <t>"1.111b - kancelář</t>
  </si>
  <si>
    <t>3,68*3,48+2,67*0,405</t>
  </si>
  <si>
    <t>"1.112 - kancelář</t>
  </si>
  <si>
    <t>"1.112a - kancelář</t>
  </si>
  <si>
    <t>3,605*3,515+2,71*0,405</t>
  </si>
  <si>
    <t>1,94*1,61+15,115*1,70+5,205*1,725+12,695*1,90+1,414*1,414/2+7,605*1,87+3,17*0,38+2,60*0,36</t>
  </si>
  <si>
    <t>"1.113a - kancelář</t>
  </si>
  <si>
    <t>"1.113b - kancelář</t>
  </si>
  <si>
    <t>"1.113c - kancelář</t>
  </si>
  <si>
    <t>3,306*3,255+2,87*0,24+1,34*0,35</t>
  </si>
  <si>
    <t>"1.113d - kancelář</t>
  </si>
  <si>
    <t>3,286*3,63+(1,40+1,71)*0,37</t>
  </si>
  <si>
    <t>"1.113e - kancelář</t>
  </si>
  <si>
    <t>3,286*3,512+(1,332+1,65)*0,37</t>
  </si>
  <si>
    <t>"1.113f - kancelář</t>
  </si>
  <si>
    <t>3,286*3,593-(1,39+1,688)*0,37</t>
  </si>
  <si>
    <t>"1.113g - kancelář</t>
  </si>
  <si>
    <t>3,86*4,01-0,385*0,075+(1,48+1,50)*0,15</t>
  </si>
  <si>
    <t>"1.113h - kancelář</t>
  </si>
  <si>
    <t>1,65*3,86+3,286*5,75+3,15*0,52+1,48*0,15*2</t>
  </si>
  <si>
    <t>"1.113j - server / sklad</t>
  </si>
  <si>
    <t>72</t>
  </si>
  <si>
    <t>69751060.1</t>
  </si>
  <si>
    <t>zátěžový koberec Primavera B-line</t>
  </si>
  <si>
    <t>-1300325581</t>
  </si>
  <si>
    <t>Kob*1,10</t>
  </si>
  <si>
    <t>KobSo1*0,10*1,02</t>
  </si>
  <si>
    <t>73</t>
  </si>
  <si>
    <t>776410811</t>
  </si>
  <si>
    <t>Demontáž soklíků nebo lišt pryžových nebo plastových</t>
  </si>
  <si>
    <t>1327055122</t>
  </si>
  <si>
    <t>https://podminky.urs.cz/item/CS_URS_2024_01/776410811</t>
  </si>
  <si>
    <t>(3,54+2,465)*2-0,80</t>
  </si>
  <si>
    <t>(9,15+9,23+0,74+0,545+0,555+2,08+0,37+1,94+0,29)*2-(0,80*2+0,90)</t>
  </si>
  <si>
    <t>(3,71+3,48+0,475)*2-0,80</t>
  </si>
  <si>
    <t>(3,69+5,195)*2-(0,80+0,90)</t>
  </si>
  <si>
    <t>(3,555+5,195)*2-(0,80+0,90)</t>
  </si>
  <si>
    <t>(3,605+3,515+0,42)*2-0,80</t>
  </si>
  <si>
    <t>(9,066+18,77+0,25+0,53+0,52*6+1,21)*2-(0,80+2,89+3,13)+0,28*2</t>
  </si>
  <si>
    <t>(5,23+3,52+0,36)*2-0,80*2</t>
  </si>
  <si>
    <t>(5,23+3,91+0,38)*2-0,80</t>
  </si>
  <si>
    <t>107</t>
  </si>
  <si>
    <t>776411112</t>
  </si>
  <si>
    <t>Montáž soklíků lepením obvodových, výšky přes 80 do 100 mm</t>
  </si>
  <si>
    <t>-1875205675</t>
  </si>
  <si>
    <t>https://podminky.urs.cz/item/CS_URS_2024_01/776411112</t>
  </si>
  <si>
    <t>"koberec</t>
  </si>
  <si>
    <t>(5,49+3,405+0,235)*2-0,80</t>
  </si>
  <si>
    <t>(3,71+3,51+0,405)*2-0,80*2</t>
  </si>
  <si>
    <t>(3,69+3,345)*2-0,80</t>
  </si>
  <si>
    <t>(3,495+3,345+0,30)*2-0,80</t>
  </si>
  <si>
    <t>(3,68+3,474+0,405)*2-0,80</t>
  </si>
  <si>
    <t>(3,605+3,515+0,405)*2-0,80</t>
  </si>
  <si>
    <t>22,23+21,48+2,23</t>
  </si>
  <si>
    <t>19,281+2,00+18,946+1,70+3,36</t>
  </si>
  <si>
    <t>-(0,80*19+0,90)</t>
  </si>
  <si>
    <t>(3,585+3,21)*2-0,80</t>
  </si>
  <si>
    <t>(3,595+3,21)*2-0,80</t>
  </si>
  <si>
    <t>(3,485+3,29+0,35)*2-0,80</t>
  </si>
  <si>
    <t>(3,285+3,63+0,37*2)*2-0,80</t>
  </si>
  <si>
    <t>(3,512+3,285+0,37*2)*2-0,80</t>
  </si>
  <si>
    <t>(3,285+3,598+0,37*2)*2-0,80</t>
  </si>
  <si>
    <t>(3,605+3,515+0,37)*2-0,80</t>
  </si>
  <si>
    <t>(5,75+3,285+0,37+0,52)*2</t>
  </si>
  <si>
    <t>(1,65+3,86)*2</t>
  </si>
  <si>
    <t>-3,15*2</t>
  </si>
  <si>
    <t>-(1,40*2+0,80*2)+0,15*2*2</t>
  </si>
  <si>
    <t>(3,21+5,195-1,326+0,215)*2+1,876</t>
  </si>
  <si>
    <t>(3,21+3,415)*2-0,80</t>
  </si>
  <si>
    <t>(3,38+3,21+0,19+0,22)*2-0,80</t>
  </si>
  <si>
    <t>78</t>
  </si>
  <si>
    <t>998776102</t>
  </si>
  <si>
    <t>Přesun hmot pro podlahy povlakové stanovený z hmotnosti přesunovaného materiálu vodorovná dopravní vzdálenost do 50 m základní v objektech výšky přes 6 do 12 m</t>
  </si>
  <si>
    <t>-568259013</t>
  </si>
  <si>
    <t>https://podminky.urs.cz/item/CS_URS_2024_01/998776102</t>
  </si>
  <si>
    <t>781</t>
  </si>
  <si>
    <t>Dokončovací práce - obklady</t>
  </si>
  <si>
    <t>79</t>
  </si>
  <si>
    <t>781121011</t>
  </si>
  <si>
    <t>Příprava podkladu před provedením obkladu nátěr penetrační na stěnu</t>
  </si>
  <si>
    <t>-1565099924</t>
  </si>
  <si>
    <t>https://podminky.urs.cz/item/CS_URS_2024_01/781121011</t>
  </si>
  <si>
    <t>80</t>
  </si>
  <si>
    <t>781473810</t>
  </si>
  <si>
    <t>Demontáž obkladů z dlaždic keramických lepených</t>
  </si>
  <si>
    <t>-774671901</t>
  </si>
  <si>
    <t>https://podminky.urs.cz/item/CS_URS_2024_01/781473810</t>
  </si>
  <si>
    <t>"na stávajícím zdivu</t>
  </si>
  <si>
    <t>1,50*1,50</t>
  </si>
  <si>
    <t>0,40*1,50</t>
  </si>
  <si>
    <t>81</t>
  </si>
  <si>
    <t>781474115</t>
  </si>
  <si>
    <t>Montáž keramických obkladů stěn lepených cementovým flexibilním lepidlem hladkých přes 22 do 25 ks/m2</t>
  </si>
  <si>
    <t>1343412769</t>
  </si>
  <si>
    <t>https://podminky.urs.cz/item/CS_URS_2024_01/781474115</t>
  </si>
  <si>
    <t>3,48*0,90</t>
  </si>
  <si>
    <t>82</t>
  </si>
  <si>
    <t>59761039</t>
  </si>
  <si>
    <t>obklad keramický hladký přes 22 do 25ks/m2</t>
  </si>
  <si>
    <t>673592451</t>
  </si>
  <si>
    <t>KO*1,10</t>
  </si>
  <si>
    <t>83</t>
  </si>
  <si>
    <t>781472291</t>
  </si>
  <si>
    <t>Montáž keramických obkladů stěn lepených cementovým flexibilním lepidlem Příplatek k cenám za plochu do 10 m2 jednotlivě</t>
  </si>
  <si>
    <t>600795533</t>
  </si>
  <si>
    <t>https://podminky.urs.cz/item/CS_URS_2024_01/781472291</t>
  </si>
  <si>
    <t>84</t>
  </si>
  <si>
    <t>781492211</t>
  </si>
  <si>
    <t>Obklad - dokončující práce montáž profilu lepeného flexibilním cementovým lepidlem rohového</t>
  </si>
  <si>
    <t>-354567637</t>
  </si>
  <si>
    <t>https://podminky.urs.cz/item/CS_URS_2024_01/781492211</t>
  </si>
  <si>
    <t>1,50*4+1,495+1,485</t>
  </si>
  <si>
    <t>85</t>
  </si>
  <si>
    <t>19416010.1</t>
  </si>
  <si>
    <t>lišta rohová nerezová 8mm</t>
  </si>
  <si>
    <t>-408412996</t>
  </si>
  <si>
    <t>RLko*1,10</t>
  </si>
  <si>
    <t>9,878*1,05 'Přepočtené koeficientem množství</t>
  </si>
  <si>
    <t>86</t>
  </si>
  <si>
    <t>781492251</t>
  </si>
  <si>
    <t>Obklad - dokončující práce montáž profilu lepeného flexibilním cementovým lepidlem ukončovacího</t>
  </si>
  <si>
    <t>-1047361992</t>
  </si>
  <si>
    <t>https://podminky.urs.cz/item/CS_URS_2024_01/781492251</t>
  </si>
  <si>
    <t>87</t>
  </si>
  <si>
    <t>19416014</t>
  </si>
  <si>
    <t>lišta ukončovací nerezová 8mm</t>
  </si>
  <si>
    <t>-1285717282</t>
  </si>
  <si>
    <t>ULko*1,10</t>
  </si>
  <si>
    <t>3,828*1,05 'Přepočtené koeficientem množství</t>
  </si>
  <si>
    <t>88</t>
  </si>
  <si>
    <t>781495211</t>
  </si>
  <si>
    <t>Čištění vnitřních ploch po provedení obkladu stěn chemickými prostředky</t>
  </si>
  <si>
    <t>975456530</t>
  </si>
  <si>
    <t>https://podminky.urs.cz/item/CS_URS_2024_01/781495211</t>
  </si>
  <si>
    <t>89</t>
  </si>
  <si>
    <t>998781101</t>
  </si>
  <si>
    <t>Přesun hmot pro obklady keramické stanovený z hmotnosti přesunovaného materiálu vodorovná dopravní vzdálenost do 50 m základní v objektech výšky do 6 m</t>
  </si>
  <si>
    <t>527059042</t>
  </si>
  <si>
    <t>https://podminky.urs.cz/item/CS_URS_2024_01/998781101</t>
  </si>
  <si>
    <t>783</t>
  </si>
  <si>
    <t>Dokončovací práce - nátěry</t>
  </si>
  <si>
    <t>90</t>
  </si>
  <si>
    <t>783301313</t>
  </si>
  <si>
    <t>Příprava podkladu zámečnických konstrukcí před provedením nátěru odmaštění odmašťovačem ředidlovým</t>
  </si>
  <si>
    <t>294452894</t>
  </si>
  <si>
    <t>https://podminky.urs.cz/item/CS_URS_2024_01/783301313</t>
  </si>
  <si>
    <t>91</t>
  </si>
  <si>
    <t>783306807</t>
  </si>
  <si>
    <t>Odstranění nátěrů ze zámečnických konstrukcí odstraňovačem nátěrů s obroušením</t>
  </si>
  <si>
    <t>-1010426862</t>
  </si>
  <si>
    <t>https://podminky.urs.cz/item/CS_URS_2024_01/783306807</t>
  </si>
  <si>
    <t>(2*1,97+0,60)*(0,10+2*0,05)*2</t>
  </si>
  <si>
    <t>92</t>
  </si>
  <si>
    <t>783314101</t>
  </si>
  <si>
    <t>Základní nátěr zámečnických konstrukcí jednonásobný syntetický</t>
  </si>
  <si>
    <t>-753212437</t>
  </si>
  <si>
    <t>https://podminky.urs.cz/item/CS_URS_2024_01/783314101</t>
  </si>
  <si>
    <t>(2*1,97+0,70)*(0,15+2*0,05)*1</t>
  </si>
  <si>
    <t>(2*1,97+0,90)*(0,15+2*0,05)*1</t>
  </si>
  <si>
    <t>(2*1,97+0,80)*(0,15+2*0,05)*16</t>
  </si>
  <si>
    <t>93</t>
  </si>
  <si>
    <t>783315101</t>
  </si>
  <si>
    <t>Mezinátěr zámečnických konstrukcí jednonásobný syntetický standardní</t>
  </si>
  <si>
    <t>1651760615</t>
  </si>
  <si>
    <t>https://podminky.urs.cz/item/CS_URS_2024_01/783315101</t>
  </si>
  <si>
    <t>94</t>
  </si>
  <si>
    <t>783317101</t>
  </si>
  <si>
    <t>Krycí nátěr (email) zámečnických konstrukcí jednonásobný syntetický standardní</t>
  </si>
  <si>
    <t>559142681</t>
  </si>
  <si>
    <t>https://podminky.urs.cz/item/CS_URS_2024_01/783317101</t>
  </si>
  <si>
    <t>784</t>
  </si>
  <si>
    <t>Dokončovací práce - malby a tapety</t>
  </si>
  <si>
    <t>95</t>
  </si>
  <si>
    <t>784161201</t>
  </si>
  <si>
    <t>Lokální vyrovnání podkladu sádrovou stěrkou, tloušťky do 3 mm, plochy do 0,1 m2 v místnostech výšky do 3,80 m</t>
  </si>
  <si>
    <t>-8140330</t>
  </si>
  <si>
    <t>https://podminky.urs.cz/item/CS_URS_2024_01/784161201</t>
  </si>
  <si>
    <t>"předpoklad:</t>
  </si>
  <si>
    <t>96</t>
  </si>
  <si>
    <t>784181121</t>
  </si>
  <si>
    <t>Penetrace podkladu jednonásobná hloubková akrylátová bezbarvá v místnostech výšky do 3,80 m</t>
  </si>
  <si>
    <t>98108631</t>
  </si>
  <si>
    <t>https://podminky.urs.cz/item/CS_URS_2024_01/784181121</t>
  </si>
  <si>
    <t>97</t>
  </si>
  <si>
    <t>784211101</t>
  </si>
  <si>
    <t>Malby z malířských směsí oděruvzdorných za mokra dvojnásobné, bílé za mokra oděruvzdorné výborně v místnostech výšky do 3,80 m</t>
  </si>
  <si>
    <t>1332786186</t>
  </si>
  <si>
    <t>https://podminky.urs.cz/item/CS_URS_2024_01/784211101</t>
  </si>
  <si>
    <t>"stěny</t>
  </si>
  <si>
    <t>"1.101 - schodiště</t>
  </si>
  <si>
    <t>(2,04+1,55*2)*3,87</t>
  </si>
  <si>
    <t>-1,545*3,62+(1,545+3,62*2)*0,29</t>
  </si>
  <si>
    <t>(5,275+2,415+1,715)*2*3,80</t>
  </si>
  <si>
    <t>-0,80*1,97</t>
  </si>
  <si>
    <t>(-1,42*2,00+(1,505+2,06*2)*0,23)*3</t>
  </si>
  <si>
    <t>"1.106a - chodba</t>
  </si>
  <si>
    <t>(3,54+0,915)*2*3,80</t>
  </si>
  <si>
    <t>(1,22+2,12*2)*0,405</t>
  </si>
  <si>
    <t>(1,48+2,12*2)*0,32</t>
  </si>
  <si>
    <t>-0,80*1,97*3</t>
  </si>
  <si>
    <t>-0,90*1,97</t>
  </si>
  <si>
    <t>-0,70*1,97</t>
  </si>
  <si>
    <t>(1,585+0,915)*2*3,80</t>
  </si>
  <si>
    <t>(1,25+3,61*2)*0,36</t>
  </si>
  <si>
    <t>(3,585+3,885+0,30)*2*3,61</t>
  </si>
  <si>
    <t>-1,42*2,00+(1,49+2,06*2)*0,24</t>
  </si>
  <si>
    <t>-1,42*2,00+(1,485+2,06*2)*0,24</t>
  </si>
  <si>
    <t>"1.108 - chodba</t>
  </si>
  <si>
    <t>(1,81+1,65*2)*2,90+1,09*(3,82-2,90)</t>
  </si>
  <si>
    <t>0,65*3,04+(0,65+0,72)*(3,82-3,04)</t>
  </si>
  <si>
    <t>(2,895+3,545+1,81)*3,82</t>
  </si>
  <si>
    <t>(2,59+1,47)*2*3,82</t>
  </si>
  <si>
    <t>-2,59*3,62*2+(2,59+3,62*2)*0,28</t>
  </si>
  <si>
    <t>-1,545*3,62</t>
  </si>
  <si>
    <t>-1,01*2,10+(1,01+2,10*2)*0,25</t>
  </si>
  <si>
    <t>-0,95*2,00+(1,01+2,06*2)*0,15</t>
  </si>
  <si>
    <t>-1,42*2,00+(1,47+2,06*2)*0,15</t>
  </si>
  <si>
    <t>(1,90+0,29+0,59)*2,80+(1,90+0,30)*(3,80-2,80)</t>
  </si>
  <si>
    <t>(1,58+2,815*2)*3,80</t>
  </si>
  <si>
    <t>(3,59+3,35)*2*3,80</t>
  </si>
  <si>
    <t>-2,815*3,47*2+(2,815+3,47*2)*0,415</t>
  </si>
  <si>
    <t>(-1,42*2,00+(1,51+2,06*2)*0,15)*2</t>
  </si>
  <si>
    <t>-1,42*2,00+(1,475+2,06*2)*0,15</t>
  </si>
  <si>
    <t>(3,71+3,51)*2*3,76</t>
  </si>
  <si>
    <t>(2,79+3,55*2)*0,405</t>
  </si>
  <si>
    <t>-0,80*1,97*2+(1,12+2,02*2)*0,055</t>
  </si>
  <si>
    <t>-1,42*2,00+(1,505+2,06*2)*0,15</t>
  </si>
  <si>
    <t>(3,69+3,345)*2*3,76</t>
  </si>
  <si>
    <t>(-1,42*2,00+(1,49+2,06*2)*0,15)*2</t>
  </si>
  <si>
    <t>(3,495+3,345+0,30)*2*3,76</t>
  </si>
  <si>
    <t>(3,68+3,474)*2*3,80</t>
  </si>
  <si>
    <t>(2,67+3,61*2)*0,405</t>
  </si>
  <si>
    <t>-1,42*2,00+(1,52+2,06*2)*0,15</t>
  </si>
  <si>
    <t>-1,42*2,00+(1,465+2,06*2)*0,15</t>
  </si>
  <si>
    <t>-1,42*2,00+(1,48+2,06*2)*0,15</t>
  </si>
  <si>
    <t>(3,605+3,515)*2*3,80</t>
  </si>
  <si>
    <t>(2,71+3,54*2)*0,405</t>
  </si>
  <si>
    <t>-1,42*2,00+(1,51+2,06*2)*0,15</t>
  </si>
  <si>
    <t>(22,23+21,48+2,23)*3,80</t>
  </si>
  <si>
    <t>(19,281+2,00+18,946+1,70+3,36)*3,80</t>
  </si>
  <si>
    <t>-(0,80*19+0,90)*1,97</t>
  </si>
  <si>
    <t>(3,585+3,21)*2*3,80</t>
  </si>
  <si>
    <t>-1,45*2,66+(1,505+2,66*2)*0,15</t>
  </si>
  <si>
    <t>-1,45*2,66+(1,51+2,66*2)*0,15</t>
  </si>
  <si>
    <t>(3,595+3,21)*2*3,80</t>
  </si>
  <si>
    <t>-1,45*2,66+(1,46+2,66*2)*0,15</t>
  </si>
  <si>
    <t>3,21*(3,80-3,49)</t>
  </si>
  <si>
    <t>(3,485+3,29)*2*3,80</t>
  </si>
  <si>
    <t>(1,34+3,60*2)*0,35</t>
  </si>
  <si>
    <t>(3,285+3,63)*2*3,80</t>
  </si>
  <si>
    <t>(1,40+1,71+3,60*2*2)*0,37</t>
  </si>
  <si>
    <t>(-1,45*2,66+(1,51+2,66*2)*0,15)*2</t>
  </si>
  <si>
    <t>3,285*(3,80-3,49)*2</t>
  </si>
  <si>
    <t>(3,512+3,285)*2*3,80</t>
  </si>
  <si>
    <t>(1,33+1,65+3,60*2*2)*0,37</t>
  </si>
  <si>
    <t>-1,43*2,66+(1,43+2,66*2)*0,15</t>
  </si>
  <si>
    <t>-1,45*2,66+(1,49+2,66*2)*0,15</t>
  </si>
  <si>
    <t>(3,285+3,598)*2*3,80</t>
  </si>
  <si>
    <t>(1,39+1,688+3,60*2*2)*0,37</t>
  </si>
  <si>
    <t>-1,45*2,66+(1,455+2,66*2)*0,15</t>
  </si>
  <si>
    <t>(2,71+3,54*2)*0,37</t>
  </si>
  <si>
    <t>-1,45*2,00+(1,51+2,06*2)*0,15</t>
  </si>
  <si>
    <t>-1,45*2,00+(1,505+2,06*2)*0,15</t>
  </si>
  <si>
    <t>(5,75+3,285+0,37*2)*2*3,80</t>
  </si>
  <si>
    <t>(1,65+3,86)*2*3,80</t>
  </si>
  <si>
    <t>-3,15*3,60*2+(3,15+3,60*2)*0,52</t>
  </si>
  <si>
    <t>(1,39+3,60*2)*0,37</t>
  </si>
  <si>
    <t>-0,80*1,97*2</t>
  </si>
  <si>
    <t>-1,45*2,66+(1,525+2,66*2)*0,15</t>
  </si>
  <si>
    <t>-1,45*2,66+(1,53+2,66*2)*0,15</t>
  </si>
  <si>
    <t>-1,45*2,66+(1,495+2,66*2)*0,15</t>
  </si>
  <si>
    <t>((3,21+5,195-1,326)*2+1,876)*3,80</t>
  </si>
  <si>
    <t>(3,21+3,49*2)*0,215</t>
  </si>
  <si>
    <t>3,21*(3,80-3,49)*2</t>
  </si>
  <si>
    <t>(3,21+3,415)*2*3,80</t>
  </si>
  <si>
    <t>(-1,45*2,66+(1,50+2,66*2)*0,15)*2</t>
  </si>
  <si>
    <t>"1.117 - chodba</t>
  </si>
  <si>
    <t>(3,73+5,24)*2*3,10</t>
  </si>
  <si>
    <t>-2,90*3,10+(2,90+3,10*2)*0,655</t>
  </si>
  <si>
    <t>-5,20*2,70+(5,20+2,70*2)*0,33</t>
  </si>
  <si>
    <t>(3,38+3,21)*2*3,82</t>
  </si>
  <si>
    <t>(3,21+3,48*2)*0,19</t>
  </si>
  <si>
    <t>(3,21+3,48*2)*0,22</t>
  </si>
  <si>
    <t>-1,45*2,66+(1,50+2,66*2)*0,15</t>
  </si>
  <si>
    <t>" - odpočet plochy keramických obkladů</t>
  </si>
  <si>
    <t>-KO</t>
  </si>
  <si>
    <t>"stropy</t>
  </si>
  <si>
    <t>1,77*1,545</t>
  </si>
  <si>
    <t>SO 01.4 - Větrání</t>
  </si>
  <si>
    <t>751 - Vzduchotechnika</t>
  </si>
  <si>
    <t>751</t>
  </si>
  <si>
    <t>Vzduchotechnika</t>
  </si>
  <si>
    <t>751444001</t>
  </si>
  <si>
    <t>D+M TD 350/100-125 SILENT Ecowatt IP44 tichý úsporný ventilátor</t>
  </si>
  <si>
    <t>2019736351</t>
  </si>
  <si>
    <t>751444002</t>
  </si>
  <si>
    <t>D+M REB Ecowatt regulátor otáček</t>
  </si>
  <si>
    <t>783439515</t>
  </si>
  <si>
    <t>751445001</t>
  </si>
  <si>
    <t>Dodávka - axiální ventilátor SILENT 100 CZ Ecowatt</t>
  </si>
  <si>
    <t>489722663</t>
  </si>
  <si>
    <t>751445002</t>
  </si>
  <si>
    <t>Dodávka - venkovní žaluzie s nástavcem WHG 100</t>
  </si>
  <si>
    <t>-421702600</t>
  </si>
  <si>
    <t>751445003</t>
  </si>
  <si>
    <t>Montáž zařízení</t>
  </si>
  <si>
    <t>kpl</t>
  </si>
  <si>
    <t>-1723380827</t>
  </si>
  <si>
    <t>998751201</t>
  </si>
  <si>
    <t>Přesun hmot pro vzduchotechniku stanovený procentní sazbou (%) z ceny vodorovná dopravní vzdálenost do 50 m v objektech výšky do 12 m</t>
  </si>
  <si>
    <t>%</t>
  </si>
  <si>
    <t>505513661</t>
  </si>
  <si>
    <t>https://podminky.urs.cz/item/CS_URS_2023_02/998751201</t>
  </si>
  <si>
    <t>SO 01.5 - Elektroinstalace</t>
  </si>
  <si>
    <t>Dodávka akce se předpokládá včetně kompletní montáže, výkopů, drážek, dopravy, vnitrostaveništní manipulace, veškerého souvisejícího doplňkového, podružného a montážního materiálu tak, aby celé zařízení bylo funkční a splňovalo všechny předpisy, které se na ně vztahují.			 Při zpracování nabídky je nutné vycházet ze všech částí dokumentace (textové i grafické části, všech schémat a specifikace materiálu).			 Povinností dodavatele je překontrolovat specifikaci materiálu a případný chybějící materiál nebo výkony doplnit a ocenit.			 Součástí ceny musí být veškeré náklady, aby cena byla konečná a zahrnovala celou dodávku a montáž akce.			 Všechny použité výrobky musí mít osvědčení o schválení k provozu v České republice.			 V průběhu provádění prací budou respektovány všechny příslušné platné předpisy a požadavky BOZP. Náklady vyplývající z jejich dodržení jsou součástí jednotkové ceny a nebudou zvlášť hrazeny.			 Veškeré práce budou provedeny úhledně, řádně a kvalitně řemeslným způsobem.			 Zařízení bude uvedeno do provozu až po provedení všech výchozích zkoušek (revizích) el. instalace. O provedených zkouškách budou vystaveny protokoly.</t>
  </si>
  <si>
    <t>741 - Elektroinstalace</t>
  </si>
  <si>
    <t xml:space="preserve">    741.01 - Rozvaděče</t>
  </si>
  <si>
    <t xml:space="preserve">    741.02 - Osvětlení</t>
  </si>
  <si>
    <t xml:space="preserve">    741.03 - Přístroje, krabice</t>
  </si>
  <si>
    <t xml:space="preserve">    741.04 - Kabeláž včetně uložení</t>
  </si>
  <si>
    <t xml:space="preserve">    741.05 - Uzemnění, pospojení</t>
  </si>
  <si>
    <t xml:space="preserve">    741.07 - Revize</t>
  </si>
  <si>
    <t>741</t>
  </si>
  <si>
    <t>741.01</t>
  </si>
  <si>
    <t>Rozvaděče</t>
  </si>
  <si>
    <t>7410101.1</t>
  </si>
  <si>
    <t>RN1.1 - rozvaděč části SO 01. Bližší specifikace viz výkres č. D.1.4.4.04</t>
  </si>
  <si>
    <t>-2001450826</t>
  </si>
  <si>
    <t>7410102.1</t>
  </si>
  <si>
    <t>RH - osazení nových pojistek 3x 63A gG , včetně kontroly a měření stavu napájecí kabeláže</t>
  </si>
  <si>
    <t>1322368405</t>
  </si>
  <si>
    <t>741.02</t>
  </si>
  <si>
    <t>Osvětlení</t>
  </si>
  <si>
    <t>7410201.1</t>
  </si>
  <si>
    <t>A) Přisazené LED svítidlo 36W, 4400lm, 600mm x 600mm, prizma kryt, IP40 (ref. svítidlo MODUS FIT4000A4KN600ND)</t>
  </si>
  <si>
    <t>89532528</t>
  </si>
  <si>
    <t>7410201.2</t>
  </si>
  <si>
    <t>Zpětné osazení stávajících svítidel</t>
  </si>
  <si>
    <t>-1510862326</t>
  </si>
  <si>
    <t>7410202.1</t>
  </si>
  <si>
    <t>C) Přisazené LED svítidlo 36W, 5400lm, 1210mm x 110mm, opálový kryt, IP54 (ref. svítidlo MODUS KX5000M4KO/ND)</t>
  </si>
  <si>
    <t>-1045127470</t>
  </si>
  <si>
    <t>7410203.1</t>
  </si>
  <si>
    <t>D) Přisazené LED svítidlo 27W, 2700lm, průměr 375mm, opálový PMMA kryt, IP44 (ref. svítidlo MODUS BRSB4KO375V2/ND)</t>
  </si>
  <si>
    <t>-1778160984</t>
  </si>
  <si>
    <t>7410204.1</t>
  </si>
  <si>
    <t>Nouzové přisazené LED svítidlo s piktogramem 143x276mm, 1W, s baterií na 1h, opálový kryt, IP65, IK08 (ref. svítidlo MODUS OZN/ETE/1W/B/1/SA/AT/WH)</t>
  </si>
  <si>
    <t>-2074036391</t>
  </si>
  <si>
    <t>7410205.1</t>
  </si>
  <si>
    <t>Nouzové přisazené LED svítidlo s oboustraným piktogramem 143x276mm, 1W, s baterií na 1h, opálový kryt, IP65, IK08, včetně svislého stropního držáku (ref. svítidlo MODUS OZN/ETE/1W/B/1/SA/AT/WH)</t>
  </si>
  <si>
    <t>-1361127687</t>
  </si>
  <si>
    <t>7410206.1</t>
  </si>
  <si>
    <t>Nouzové svítidlo 2,2W LED 380 lm, 1h baterie , svítící při výpadku, bílé, IP41 (ref. svítidlo MODUS OZN/LV3N/O/2W/B/1/SE/X/WH)</t>
  </si>
  <si>
    <t>-4098557</t>
  </si>
  <si>
    <t>741.03</t>
  </si>
  <si>
    <t>Přístroje, krabice</t>
  </si>
  <si>
    <t>7410301.1</t>
  </si>
  <si>
    <t>Vypínač jednopólový 10A/230V IP20 (řazení 1)</t>
  </si>
  <si>
    <t>-1138044084</t>
  </si>
  <si>
    <t>7410302.1</t>
  </si>
  <si>
    <t>Vypínač dvoupólový 10A/230V IP20 (řazení 2)</t>
  </si>
  <si>
    <t>1687253261</t>
  </si>
  <si>
    <t>7410303.1</t>
  </si>
  <si>
    <t>Přepínač střídavý 10A/230V IP20 (řazení 6)</t>
  </si>
  <si>
    <t>-1161899652</t>
  </si>
  <si>
    <t>7410304.1</t>
  </si>
  <si>
    <t>Přepínač střídavý dvojitý 10A/230V IP20 (řazení 6+6)</t>
  </si>
  <si>
    <t>1063254828</t>
  </si>
  <si>
    <t>7410305.1</t>
  </si>
  <si>
    <t>Přepínač křížový 10A/230V IP20 (řazení 7)</t>
  </si>
  <si>
    <t>-61027769</t>
  </si>
  <si>
    <t>7410306.1</t>
  </si>
  <si>
    <t>Zásuvka 16A/230V IP20</t>
  </si>
  <si>
    <t>964239105</t>
  </si>
  <si>
    <t>7410307.1</t>
  </si>
  <si>
    <t>Přístrojová přípojka nástěnná 230V/16A</t>
  </si>
  <si>
    <t>1313596894</t>
  </si>
  <si>
    <t>7410308.1</t>
  </si>
  <si>
    <t>A) Nástěnná krabice 2x10 modulů + rám + kryt, osazena: 1x zásuvka 16A/230V s přep. ochr. "D" (2 mod.), 7x zásuvka 16A/230V (2 mod.), 4x datová zásuvka pro RJ45 (1 mod), (ref. LEGRAND MOSAIC)</t>
  </si>
  <si>
    <t>319087897</t>
  </si>
  <si>
    <t>7410309.1</t>
  </si>
  <si>
    <t>B) Nástěnná krabice 10 modulů + rám + kryt, osazena: 1x zásuvka 16A/230V s přep. ochr. "D" (2 mod.), 3x zásuvka 16A/230V (2 mod.), 2x datová zásuvka pro RJ45 (1 mod), (ref. LEGRAND MOSAIC)</t>
  </si>
  <si>
    <t>691761476</t>
  </si>
  <si>
    <t>7410310.1</t>
  </si>
  <si>
    <t>C) Nástěnná krabice 10 modulů + rám + kryt, osazena: 4x zásuvka 16A/230V (2 mod.), 2x datová zásuvka pro RJ45 (1 mod), (ref. LEGRAND MOSAIC)</t>
  </si>
  <si>
    <t>213099086</t>
  </si>
  <si>
    <t>7410311.1</t>
  </si>
  <si>
    <t>E) Nástěnná krabice 10 modulů + rám + kryt, osazena: 1x zásuvka 16A/230V s přep. ochr. "D" (2 mod.), 2x zásuvka 16A/230V (2 mod.), (ref. LEGRAND MOSAIC)</t>
  </si>
  <si>
    <t>1099487434</t>
  </si>
  <si>
    <t>7410312.1</t>
  </si>
  <si>
    <t>Krabice zápustná přístrojová KU68</t>
  </si>
  <si>
    <t>1487419789</t>
  </si>
  <si>
    <t>7410313.1</t>
  </si>
  <si>
    <t xml:space="preserve">Krabice nástěnná přístrojová </t>
  </si>
  <si>
    <t>1478292522</t>
  </si>
  <si>
    <t>7410314.1</t>
  </si>
  <si>
    <t>Krabice rozbočovací nástěnná 85x44x40mm (š/v/h)</t>
  </si>
  <si>
    <t>-1297692459</t>
  </si>
  <si>
    <t>7410315.1</t>
  </si>
  <si>
    <t>Axiální ventilátor s doběhem - dle vent. potrubí</t>
  </si>
  <si>
    <t>1725084294</t>
  </si>
  <si>
    <t>741.04</t>
  </si>
  <si>
    <t>Kabeláž včetně uložení</t>
  </si>
  <si>
    <t>24</t>
  </si>
  <si>
    <t>7410401.1</t>
  </si>
  <si>
    <t>CYKY 5Jx2,5</t>
  </si>
  <si>
    <t>659290715</t>
  </si>
  <si>
    <t>25</t>
  </si>
  <si>
    <t>7410402.1</t>
  </si>
  <si>
    <t>CYKY 3Jx2,5</t>
  </si>
  <si>
    <t>979033849</t>
  </si>
  <si>
    <t>26</t>
  </si>
  <si>
    <t>7410403.1</t>
  </si>
  <si>
    <t>CYKY 3Ox2,5</t>
  </si>
  <si>
    <t>-1897648948</t>
  </si>
  <si>
    <t>7410404.1</t>
  </si>
  <si>
    <t>CYKY 5Jx1,5</t>
  </si>
  <si>
    <t>979315663</t>
  </si>
  <si>
    <t>28</t>
  </si>
  <si>
    <t>7410405.1</t>
  </si>
  <si>
    <t>CYKY 3Jx1,5</t>
  </si>
  <si>
    <t>-187323774</t>
  </si>
  <si>
    <t>7410406.1</t>
  </si>
  <si>
    <t>CYKY 3Ox1,5</t>
  </si>
  <si>
    <t>-1063676568</t>
  </si>
  <si>
    <t>7410407.1</t>
  </si>
  <si>
    <t>1–CXKH–R 3x2,5</t>
  </si>
  <si>
    <t>-910102052</t>
  </si>
  <si>
    <t>7410408.1</t>
  </si>
  <si>
    <t>CAT6E UTP</t>
  </si>
  <si>
    <t>923225677</t>
  </si>
  <si>
    <t>7410409.1</t>
  </si>
  <si>
    <t>CY 16 zž</t>
  </si>
  <si>
    <t>-488183513</t>
  </si>
  <si>
    <t>33</t>
  </si>
  <si>
    <t>7410410.1</t>
  </si>
  <si>
    <t>CY 4 zž</t>
  </si>
  <si>
    <t>1370144577</t>
  </si>
  <si>
    <t>7410411.1</t>
  </si>
  <si>
    <t>Požárně odolná kabelová příchytka pro kabel 3x2,5, včetně šroubu</t>
  </si>
  <si>
    <t>-529243604</t>
  </si>
  <si>
    <t>7410412.1</t>
  </si>
  <si>
    <t>Elektroinstalační lišta s víkem 15x10 mm</t>
  </si>
  <si>
    <t>-17144245</t>
  </si>
  <si>
    <t>7410413.1</t>
  </si>
  <si>
    <t>Elektroinstalační lišta s víkem 20x10 mm</t>
  </si>
  <si>
    <t>-1680847300</t>
  </si>
  <si>
    <t>7410414.1</t>
  </si>
  <si>
    <t>Elektroinstalační lišta s víkem 40x20 mm</t>
  </si>
  <si>
    <t>-1273217360</t>
  </si>
  <si>
    <t>7410415.1</t>
  </si>
  <si>
    <t>Elektroinstalační lišta s víkem 40x40 mm</t>
  </si>
  <si>
    <t>-1088835933</t>
  </si>
  <si>
    <t>7410416.1</t>
  </si>
  <si>
    <t>Elektroinstalační lišta s víkem 60x40 mm</t>
  </si>
  <si>
    <t>1235086207</t>
  </si>
  <si>
    <t>7410417.1</t>
  </si>
  <si>
    <t>Elektroinstalační lišta s víkem 80x40 mm</t>
  </si>
  <si>
    <t>1850453012</t>
  </si>
  <si>
    <t>7410418.1</t>
  </si>
  <si>
    <t>Elektroinstalační lišta s víkem 120x40 mm</t>
  </si>
  <si>
    <t>1495919035</t>
  </si>
  <si>
    <t>42</t>
  </si>
  <si>
    <t>7410419.1</t>
  </si>
  <si>
    <t>Elektroinstalační lišta s víkem 140x60 mm</t>
  </si>
  <si>
    <t>729251788</t>
  </si>
  <si>
    <t>7410420.1</t>
  </si>
  <si>
    <t>Požární utěsnění kabelových prostupů protipožární ucpávkou EI 45</t>
  </si>
  <si>
    <t>1192518760</t>
  </si>
  <si>
    <t>7410421.1</t>
  </si>
  <si>
    <t>Drobný pomocný, spojovací a upevňovací materiál</t>
  </si>
  <si>
    <t>1426842505</t>
  </si>
  <si>
    <t>741.05</t>
  </si>
  <si>
    <t>Uzemnění, pospojení</t>
  </si>
  <si>
    <t>7410501.1</t>
  </si>
  <si>
    <t>Pospojovací svorka na kovové potrubí BERNARD</t>
  </si>
  <si>
    <t>-739657894</t>
  </si>
  <si>
    <t>741.07</t>
  </si>
  <si>
    <t>Revize</t>
  </si>
  <si>
    <t>7410701.1</t>
  </si>
  <si>
    <t>Výchozí revize nového el. zařízení včetně revize stáv. rozvodů</t>
  </si>
  <si>
    <t>hod</t>
  </si>
  <si>
    <t>-2055797516</t>
  </si>
  <si>
    <t>VRN - Vedlejší a ostatní rozpočtové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</si>
  <si>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</si>
  <si>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</si>
  <si>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</si>
  <si>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</si>
  <si>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Vedlejší rozpočtové náklady</t>
  </si>
  <si>
    <t>VRN3</t>
  </si>
  <si>
    <t>Zařízení staveniště</t>
  </si>
  <si>
    <t>030001000</t>
  </si>
  <si>
    <t>1024</t>
  </si>
  <si>
    <t>732859211</t>
  </si>
  <si>
    <t>https://podminky.urs.cz/item/CS_URS_2024_01/030001000</t>
  </si>
  <si>
    <t>VRN6</t>
  </si>
  <si>
    <t>Územní vlivy</t>
  </si>
  <si>
    <t>060001000</t>
  </si>
  <si>
    <t>-517906586</t>
  </si>
  <si>
    <t>https://podminky.urs.cz/item/CS_URS_2024_01/060001000</t>
  </si>
  <si>
    <t>VRN7</t>
  </si>
  <si>
    <t>Provozní vlivy</t>
  </si>
  <si>
    <t>070001000</t>
  </si>
  <si>
    <t>1587721198</t>
  </si>
  <si>
    <t>https://podminky.urs.cz/item/CS_URS_2024_01/070001000</t>
  </si>
  <si>
    <t>SEZNAM FIGUR</t>
  </si>
  <si>
    <t>Výměra</t>
  </si>
  <si>
    <t xml:space="preserve"> SO 01/ SO 01.1</t>
  </si>
  <si>
    <t>Použití figury:</t>
  </si>
  <si>
    <t>Samonivelační stěrka podlah pevnosti 20 MPa tl přes 3 do 5 mm</t>
  </si>
  <si>
    <t>Demontáž obkladů z obkladaček keramických lepených</t>
  </si>
  <si>
    <t>Cementový postřik vnitřních stěn nanášený celoplošně ručně</t>
  </si>
  <si>
    <t>Vápenocementová omítka hladká jednovrstvá vnitřních stěn nanášená ručně</t>
  </si>
  <si>
    <t>Demontáž lepených povlakových podlah bez podložky ručně</t>
  </si>
  <si>
    <t>Odstranění zbytků lepidla z podkladu povlakových podlah broušením</t>
  </si>
  <si>
    <t>Montáž podlah keramických pro mechanické zatížení lepených cementovým flexibilním lepidlem přes 22 do 25 ks/m2</t>
  </si>
  <si>
    <t>Vysátí podkladu před pokládkou dlažby</t>
  </si>
  <si>
    <t>Nátěr penetrační na podlahu</t>
  </si>
  <si>
    <t>Příplatek k montáži podlah keramických lepených cementovým flexibilním lepidlem za pokládku na koso</t>
  </si>
  <si>
    <t>Čištění vnitřních ploch podlah nebo schodišť po položení dlažby chemickými prostředky</t>
  </si>
  <si>
    <t>Montáž soklů z dlaždic keramických rovných lepených cementovým flexibilním lepidlem v přes 65 do 90 mm</t>
  </si>
  <si>
    <t>Podlahy spárování akrylem</t>
  </si>
  <si>
    <t>Montáž obkladů keramických hladkých lepených cementovým flexibilním lepidlem přes 22 do 25 ks/m2</t>
  </si>
  <si>
    <t>Nátěr penetrační na stěnu</t>
  </si>
  <si>
    <t>Čištění vnitřních ploch stěn po provedení obkladu chemickými prostředky</t>
  </si>
  <si>
    <t>Dvojnásobné bílé malby ze směsí za mokra výborně oděruvzdorných v místnostech v do 3,80 m</t>
  </si>
  <si>
    <t>Lepení textilních pásů</t>
  </si>
  <si>
    <t>Vysátí podkladu povlakových podlah</t>
  </si>
  <si>
    <t>Neředěná penetrace savého podkladu povlakových podlah</t>
  </si>
  <si>
    <t>KobSo</t>
  </si>
  <si>
    <t>Kobercový sokl</t>
  </si>
  <si>
    <t>Montáž obvodových soklíků výšky do 100 mm</t>
  </si>
  <si>
    <t>Hloubková jednonásobná bezbarvá penetrace podkladu v místnostech v do 3,80 m</t>
  </si>
  <si>
    <t>Základní jednonásobný syntetický nátěr zámečnických konstrukcí</t>
  </si>
  <si>
    <t>Odmaštění zámečnických konstrukcí ředidlovým odmašťovačem</t>
  </si>
  <si>
    <t>Mezinátěr jednonásobný syntetický standardní zámečnických konstrukcí</t>
  </si>
  <si>
    <t>Krycí jednonásobný syntetický standardní nátěr zámečnických konstrukcí</t>
  </si>
  <si>
    <t>Vápenocementový štuk vnitřních stěn tloušťky do 3 mm</t>
  </si>
  <si>
    <t>Penetrační disperzní nátěr vnitřních stěn nanášený ručně</t>
  </si>
  <si>
    <t>PVC</t>
  </si>
  <si>
    <t>Podlahovina PVC</t>
  </si>
  <si>
    <t>PVCSo</t>
  </si>
  <si>
    <t>Sokl PVC</t>
  </si>
  <si>
    <t>Montáž profilů rohových lepených flexibilním cementovým lepidlem</t>
  </si>
  <si>
    <t>SdkDF</t>
  </si>
  <si>
    <t>SDK příčka DF</t>
  </si>
  <si>
    <t>SdkDFH2</t>
  </si>
  <si>
    <t>SDK příčka DFH2</t>
  </si>
  <si>
    <t>SdkP</t>
  </si>
  <si>
    <t>SDK příčka tl.150 mm</t>
  </si>
  <si>
    <t>SDKPi</t>
  </si>
  <si>
    <t>SDK příčka impregnovaná</t>
  </si>
  <si>
    <t>SDK předstěna</t>
  </si>
  <si>
    <t>Montáž profilů ukončovacích lepených flexibilním cementovým lepidlem</t>
  </si>
  <si>
    <t>Zazdívka otvorů v příčkách nebo stěnách pl přes 1 do 4 m2 tvárnicemi pórobetonovými tl 150 mm</t>
  </si>
  <si>
    <t>ZO</t>
  </si>
  <si>
    <t>Zakrytí výplní otvorů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</si>
  <si>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</si>
  <si>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</si>
  <si>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</si>
  <si>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</si>
  <si>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</si>
  <si>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</si>
  <si>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</si>
  <si>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</si>
  <si>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</si>
  <si>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</si>
  <si>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</si>
  <si>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</si>
  <si>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</si>
  <si>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</si>
  <si>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</si>
  <si>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</si>
  <si>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</si>
  <si>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</si>
  <si>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</si>
  <si>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</si>
  <si>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</si>
  <si>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</si>
  <si>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</si>
  <si>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</si>
  <si>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</si>
  <si>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</si>
  <si>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</si>
  <si>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</si>
  <si>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</si>
  <si>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</si>
  <si>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</si>
  <si>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</si>
  <si>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</si>
  <si>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</si>
  <si>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</si>
  <si>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</si>
  <si>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</si>
  <si>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</si>
  <si>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</si>
  <si>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</si>
  <si>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</si>
  <si>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</si>
  <si>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</si>
  <si>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</si>
  <si>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</si>
  <si>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</si>
  <si>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</si>
  <si>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</si>
  <si>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</si>
  <si>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</si>
  <si>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</si>
  <si>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</si>
  <si>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</si>
  <si>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</si>
  <si>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</si>
  <si>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</si>
  <si>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</si>
  <si>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</si>
  <si>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</si>
  <si>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</si>
  <si>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</si>
  <si>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</si>
  <si>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</si>
  <si>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</si>
  <si>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</si>
  <si>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</si>
  <si>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</si>
  <si>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</si>
  <si>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</si>
  <si>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</si>
  <si>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</si>
  <si>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</si>
  <si>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</si>
  <si>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</si>
  <si>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</si>
  <si>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</si>
  <si>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</si>
  <si>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</si>
  <si>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</si>
  <si>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</si>
  <si>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</si>
  <si>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</si>
  <si>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</si>
  <si>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</si>
  <si>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</si>
  <si>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</si>
  <si>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</si>
  <si>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</si>
  <si>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</si>
  <si>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</si>
  <si>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</si>
  <si>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</si>
  <si>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</si>
  <si>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</si>
  <si>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</si>
  <si>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</si>
  <si>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</si>
  <si>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</si>
  <si>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</si>
  <si>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</si>
  <si>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</si>
  <si>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</si>
  <si>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</si>
  <si>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</si>
  <si>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</si>
  <si>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</si>
  <si>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</si>
  <si>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</si>
  <si>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</si>
  <si>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</si>
  <si>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</si>
  <si>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</si>
  <si>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</si>
  <si>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</si>
  <si>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</si>
  <si>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</si>
  <si>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</si>
  <si>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</si>
  <si>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</si>
  <si>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</si>
  <si>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</si>
  <si>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</si>
  <si>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</si>
  <si>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</si>
  <si>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</si>
  <si>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</si>
  <si>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</si>
  <si>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</si>
  <si>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</si>
  <si>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</si>
  <si>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</si>
  <si>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</si>
  <si>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</si>
  <si>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</si>
  <si>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</si>
  <si>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</si>
  <si>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</si>
  <si>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</si>
  <si>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</si>
  <si>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</si>
  <si>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</si>
  <si>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</si>
  <si>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</si>
  <si>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</si>
  <si>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</si>
  <si>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</si>
  <si>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</si>
  <si>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</si>
  <si>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</si>
  <si>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</si>
  <si>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</si>
  <si>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</si>
  <si>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</si>
  <si>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</si>
  <si>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</si>
  <si>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</si>
  <si>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</si>
  <si>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</si>
  <si>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</si>
  <si>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</si>
  <si>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</si>
  <si>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</si>
  <si>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</si>
  <si>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</si>
  <si>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</si>
  <si>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</si>
  <si>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</si>
  <si>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</si>
  <si>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</si>
  <si>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</si>
  <si>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</si>
  <si>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</si>
  <si>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</si>
  <si>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</si>
  <si>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</si>
  <si>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</si>
  <si>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</si>
  <si>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</si>
  <si>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</si>
  <si>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</si>
  <si>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</si>
  <si>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</si>
  <si>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</si>
  <si>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</si>
  <si>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</si>
  <si>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</si>
  <si>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</si>
  <si>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Dveře jednokřídlové 800x1970 mm otevíravé, pravé - 12D (16 ks) a 13D (4 ks)</t>
  </si>
  <si>
    <t>76609999.1</t>
  </si>
  <si>
    <t>Dveře dvoukřídlové s nadsvětlíkem 1410x2130+760 mm otevíravé, včetně dřevěné zárubně - XD</t>
  </si>
  <si>
    <t>Poznámka k položce:_x000D_
montáž a dodávka_x000D_
polodrážkové, europrofil - světle hnědá_x000D_
zárubeň: dřevěná_x000D_
nadsvětlík: neprůhledná pevná výplň_x000D_
zasklení: dvojité, bezpečnostní, kůra, průsvitné, tepelně izolační rámeček_x000D_
zámek: FAB, rozteč 72 mm_x000D_
kování: z m.č.1.160 panikové kování, z venku klika_x000D_
závěsy, panty: satinovaný nikl_x000D_
samozavírač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</si>
</sst>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63111417" TargetMode="External"/><Relationship Id="rId21" Type="http://schemas.openxmlformats.org/officeDocument/2006/relationships/hyperlink" Target="https://podminky.urs.cz/item/CS_URS_2024_01/997013509" TargetMode="External"/><Relationship Id="rId42" Type="http://schemas.openxmlformats.org/officeDocument/2006/relationships/hyperlink" Target="https://podminky.urs.cz/item/CS_URS_2024_01/771577211" TargetMode="External"/><Relationship Id="rId47" Type="http://schemas.openxmlformats.org/officeDocument/2006/relationships/hyperlink" Target="https://podminky.urs.cz/item/CS_URS_2024_01/776111311" TargetMode="External"/><Relationship Id="rId63" Type="http://schemas.openxmlformats.org/officeDocument/2006/relationships/hyperlink" Target="https://podminky.urs.cz/item/CS_URS_2024_01/783301313" TargetMode="External"/><Relationship Id="rId68" Type="http://schemas.openxmlformats.org/officeDocument/2006/relationships/hyperlink" Target="https://podminky.urs.cz/item/CS_URS_2024_01/784161201" TargetMode="External"/><Relationship Id="rId7" Type="http://schemas.openxmlformats.org/officeDocument/2006/relationships/hyperlink" Target="https://podminky.urs.cz/item/CS_URS_2024_01/615142012" TargetMode="External"/><Relationship Id="rId71" Type="http://schemas.openxmlformats.org/officeDocument/2006/relationships/drawing" Target="../drawings/drawing2.xml"/><Relationship Id="rId2" Type="http://schemas.openxmlformats.org/officeDocument/2006/relationships/hyperlink" Target="https://podminky.urs.cz/item/CS_URS_2024_01/317168013" TargetMode="External"/><Relationship Id="rId16" Type="http://schemas.openxmlformats.org/officeDocument/2006/relationships/hyperlink" Target="https://podminky.urs.cz/item/CS_URS_2024_01/968072641" TargetMode="External"/><Relationship Id="rId29" Type="http://schemas.openxmlformats.org/officeDocument/2006/relationships/hyperlink" Target="https://podminky.urs.cz/item/CS_URS_2024_01/998763302" TargetMode="External"/><Relationship Id="rId11" Type="http://schemas.openxmlformats.org/officeDocument/2006/relationships/hyperlink" Target="https://podminky.urs.cz/item/CS_URS_2024_01/962031132" TargetMode="External"/><Relationship Id="rId24" Type="http://schemas.openxmlformats.org/officeDocument/2006/relationships/hyperlink" Target="https://podminky.urs.cz/item/CS_URS_2024_01/997013813" TargetMode="External"/><Relationship Id="rId32" Type="http://schemas.openxmlformats.org/officeDocument/2006/relationships/hyperlink" Target="https://podminky.urs.cz/item/CS_URS_2024_01/998766102" TargetMode="External"/><Relationship Id="rId37" Type="http://schemas.openxmlformats.org/officeDocument/2006/relationships/hyperlink" Target="https://podminky.urs.cz/item/CS_URS_2024_01/771151012" TargetMode="External"/><Relationship Id="rId40" Type="http://schemas.openxmlformats.org/officeDocument/2006/relationships/hyperlink" Target="https://podminky.urs.cz/item/CS_URS_2024_01/771573810" TargetMode="External"/><Relationship Id="rId45" Type="http://schemas.openxmlformats.org/officeDocument/2006/relationships/hyperlink" Target="https://podminky.urs.cz/item/CS_URS_2024_01/998771102" TargetMode="External"/><Relationship Id="rId53" Type="http://schemas.openxmlformats.org/officeDocument/2006/relationships/hyperlink" Target="https://podminky.urs.cz/item/CS_URS_2024_01/776411112" TargetMode="External"/><Relationship Id="rId58" Type="http://schemas.openxmlformats.org/officeDocument/2006/relationships/hyperlink" Target="https://podminky.urs.cz/item/CS_URS_2024_01/781472291" TargetMode="External"/><Relationship Id="rId66" Type="http://schemas.openxmlformats.org/officeDocument/2006/relationships/hyperlink" Target="https://podminky.urs.cz/item/CS_URS_2024_01/783315101" TargetMode="External"/><Relationship Id="rId5" Type="http://schemas.openxmlformats.org/officeDocument/2006/relationships/hyperlink" Target="https://podminky.urs.cz/item/CS_URS_2024_01/612321121" TargetMode="External"/><Relationship Id="rId61" Type="http://schemas.openxmlformats.org/officeDocument/2006/relationships/hyperlink" Target="https://podminky.urs.cz/item/CS_URS_2024_01/781495211" TargetMode="External"/><Relationship Id="rId19" Type="http://schemas.openxmlformats.org/officeDocument/2006/relationships/hyperlink" Target="https://podminky.urs.cz/item/CS_URS_2024_01/997013152" TargetMode="External"/><Relationship Id="rId14" Type="http://schemas.openxmlformats.org/officeDocument/2006/relationships/hyperlink" Target="https://podminky.urs.cz/item/CS_URS_2024_01/968072455" TargetMode="External"/><Relationship Id="rId22" Type="http://schemas.openxmlformats.org/officeDocument/2006/relationships/hyperlink" Target="https://podminky.urs.cz/item/CS_URS_2024_01/997013609" TargetMode="External"/><Relationship Id="rId27" Type="http://schemas.openxmlformats.org/officeDocument/2006/relationships/hyperlink" Target="https://podminky.urs.cz/item/CS_URS_2024_01/763121590" TargetMode="External"/><Relationship Id="rId30" Type="http://schemas.openxmlformats.org/officeDocument/2006/relationships/hyperlink" Target="https://podminky.urs.cz/item/CS_URS_2024_01/766691914" TargetMode="External"/><Relationship Id="rId35" Type="http://schemas.openxmlformats.org/officeDocument/2006/relationships/hyperlink" Target="https://podminky.urs.cz/item/CS_URS_2024_01/771111011" TargetMode="External"/><Relationship Id="rId43" Type="http://schemas.openxmlformats.org/officeDocument/2006/relationships/hyperlink" Target="https://podminky.urs.cz/item/CS_URS_2024_01/771577213" TargetMode="External"/><Relationship Id="rId48" Type="http://schemas.openxmlformats.org/officeDocument/2006/relationships/hyperlink" Target="https://podminky.urs.cz/item/CS_URS_2024_01/776121321" TargetMode="External"/><Relationship Id="rId56" Type="http://schemas.openxmlformats.org/officeDocument/2006/relationships/hyperlink" Target="https://podminky.urs.cz/item/CS_URS_2024_01/781473810" TargetMode="External"/><Relationship Id="rId64" Type="http://schemas.openxmlformats.org/officeDocument/2006/relationships/hyperlink" Target="https://podminky.urs.cz/item/CS_URS_2024_01/783306807" TargetMode="External"/><Relationship Id="rId69" Type="http://schemas.openxmlformats.org/officeDocument/2006/relationships/hyperlink" Target="https://podminky.urs.cz/item/CS_URS_2024_01/784181121" TargetMode="External"/><Relationship Id="rId8" Type="http://schemas.openxmlformats.org/officeDocument/2006/relationships/hyperlink" Target="https://podminky.urs.cz/item/CS_URS_2024_01/642944121" TargetMode="External"/><Relationship Id="rId51" Type="http://schemas.openxmlformats.org/officeDocument/2006/relationships/hyperlink" Target="https://podminky.urs.cz/item/CS_URS_2024_01/776211111" TargetMode="External"/><Relationship Id="rId3" Type="http://schemas.openxmlformats.org/officeDocument/2006/relationships/hyperlink" Target="https://podminky.urs.cz/item/CS_URS_2024_01/612131101" TargetMode="External"/><Relationship Id="rId12" Type="http://schemas.openxmlformats.org/officeDocument/2006/relationships/hyperlink" Target="https://podminky.urs.cz/item/CS_URS_2024_01/962031133" TargetMode="External"/><Relationship Id="rId17" Type="http://schemas.openxmlformats.org/officeDocument/2006/relationships/hyperlink" Target="https://podminky.urs.cz/item/CS_URS_2023_02/971033631" TargetMode="External"/><Relationship Id="rId25" Type="http://schemas.openxmlformats.org/officeDocument/2006/relationships/hyperlink" Target="https://podminky.urs.cz/item/CS_URS_2024_01/998011009" TargetMode="External"/><Relationship Id="rId33" Type="http://schemas.openxmlformats.org/officeDocument/2006/relationships/hyperlink" Target="https://podminky.urs.cz/item/CS_URS_2024_01/767581802" TargetMode="External"/><Relationship Id="rId38" Type="http://schemas.openxmlformats.org/officeDocument/2006/relationships/hyperlink" Target="https://podminky.urs.cz/item/CS_URS_2024_01/771473810" TargetMode="External"/><Relationship Id="rId46" Type="http://schemas.openxmlformats.org/officeDocument/2006/relationships/hyperlink" Target="https://podminky.urs.cz/item/CS_URS_2024_01/776111116" TargetMode="External"/><Relationship Id="rId59" Type="http://schemas.openxmlformats.org/officeDocument/2006/relationships/hyperlink" Target="https://podminky.urs.cz/item/CS_URS_2024_01/781492211" TargetMode="External"/><Relationship Id="rId67" Type="http://schemas.openxmlformats.org/officeDocument/2006/relationships/hyperlink" Target="https://podminky.urs.cz/item/CS_URS_2024_01/783317101" TargetMode="External"/><Relationship Id="rId20" Type="http://schemas.openxmlformats.org/officeDocument/2006/relationships/hyperlink" Target="https://podminky.urs.cz/item/CS_URS_2024_01/997013501" TargetMode="External"/><Relationship Id="rId41" Type="http://schemas.openxmlformats.org/officeDocument/2006/relationships/hyperlink" Target="https://podminky.urs.cz/item/CS_URS_2024_01/771574479" TargetMode="External"/><Relationship Id="rId54" Type="http://schemas.openxmlformats.org/officeDocument/2006/relationships/hyperlink" Target="https://podminky.urs.cz/item/CS_URS_2024_01/998776102" TargetMode="External"/><Relationship Id="rId62" Type="http://schemas.openxmlformats.org/officeDocument/2006/relationships/hyperlink" Target="https://podminky.urs.cz/item/CS_URS_2024_01/998781101" TargetMode="External"/><Relationship Id="rId70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1/340271045" TargetMode="External"/><Relationship Id="rId6" Type="http://schemas.openxmlformats.org/officeDocument/2006/relationships/hyperlink" Target="https://podminky.urs.cz/item/CS_URS_2024_01/612321131" TargetMode="External"/><Relationship Id="rId15" Type="http://schemas.openxmlformats.org/officeDocument/2006/relationships/hyperlink" Target="https://podminky.urs.cz/item/CS_URS_2024_01/968072456" TargetMode="External"/><Relationship Id="rId23" Type="http://schemas.openxmlformats.org/officeDocument/2006/relationships/hyperlink" Target="https://podminky.urs.cz/item/CS_URS_2024_01/997013631" TargetMode="External"/><Relationship Id="rId28" Type="http://schemas.openxmlformats.org/officeDocument/2006/relationships/hyperlink" Target="https://podminky.urs.cz/item/CS_URS_2024_01/763181311" TargetMode="External"/><Relationship Id="rId36" Type="http://schemas.openxmlformats.org/officeDocument/2006/relationships/hyperlink" Target="https://podminky.urs.cz/item/CS_URS_2024_01/771121011" TargetMode="External"/><Relationship Id="rId49" Type="http://schemas.openxmlformats.org/officeDocument/2006/relationships/hyperlink" Target="https://podminky.urs.cz/item/CS_URS_2024_01/776141112" TargetMode="External"/><Relationship Id="rId57" Type="http://schemas.openxmlformats.org/officeDocument/2006/relationships/hyperlink" Target="https://podminky.urs.cz/item/CS_URS_2024_01/781474115" TargetMode="External"/><Relationship Id="rId10" Type="http://schemas.openxmlformats.org/officeDocument/2006/relationships/hyperlink" Target="https://podminky.urs.cz/item/CS_URS_2024_01/952901111" TargetMode="External"/><Relationship Id="rId31" Type="http://schemas.openxmlformats.org/officeDocument/2006/relationships/hyperlink" Target="https://podminky.urs.cz/item/CS_URS_2024_01/766695213" TargetMode="External"/><Relationship Id="rId44" Type="http://schemas.openxmlformats.org/officeDocument/2006/relationships/hyperlink" Target="https://podminky.urs.cz/item/CS_URS_2024_01/771592011" TargetMode="External"/><Relationship Id="rId52" Type="http://schemas.openxmlformats.org/officeDocument/2006/relationships/hyperlink" Target="https://podminky.urs.cz/item/CS_URS_2024_01/776410811" TargetMode="External"/><Relationship Id="rId60" Type="http://schemas.openxmlformats.org/officeDocument/2006/relationships/hyperlink" Target="https://podminky.urs.cz/item/CS_URS_2024_01/781492251" TargetMode="External"/><Relationship Id="rId65" Type="http://schemas.openxmlformats.org/officeDocument/2006/relationships/hyperlink" Target="https://podminky.urs.cz/item/CS_URS_2024_01/783314101" TargetMode="External"/><Relationship Id="rId4" Type="http://schemas.openxmlformats.org/officeDocument/2006/relationships/hyperlink" Target="https://podminky.urs.cz/item/CS_URS_2024_01/612131121" TargetMode="External"/><Relationship Id="rId9" Type="http://schemas.openxmlformats.org/officeDocument/2006/relationships/hyperlink" Target="https://podminky.urs.cz/item/CS_URS_2024_01/949101112" TargetMode="External"/><Relationship Id="rId13" Type="http://schemas.openxmlformats.org/officeDocument/2006/relationships/hyperlink" Target="https://podminky.urs.cz/item/CS_URS_2024_01/962081131" TargetMode="External"/><Relationship Id="rId18" Type="http://schemas.openxmlformats.org/officeDocument/2006/relationships/hyperlink" Target="https://podminky.urs.cz/item/CS_URS_2024_01/974031664" TargetMode="External"/><Relationship Id="rId39" Type="http://schemas.openxmlformats.org/officeDocument/2006/relationships/hyperlink" Target="https://podminky.urs.cz/item/CS_URS_2024_01/771474112" TargetMode="External"/><Relationship Id="rId34" Type="http://schemas.openxmlformats.org/officeDocument/2006/relationships/hyperlink" Target="https://podminky.urs.cz/item/CS_URS_2024_01/767582800" TargetMode="External"/><Relationship Id="rId50" Type="http://schemas.openxmlformats.org/officeDocument/2006/relationships/hyperlink" Target="https://podminky.urs.cz/item/CS_URS_2024_01/776201811" TargetMode="External"/><Relationship Id="rId55" Type="http://schemas.openxmlformats.org/officeDocument/2006/relationships/hyperlink" Target="https://podminky.urs.cz/item/CS_URS_2024_01/7811210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podminky.urs.cz/item/CS_URS_2023_02/9987512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070001000" TargetMode="External"/><Relationship Id="rId2" Type="http://schemas.openxmlformats.org/officeDocument/2006/relationships/hyperlink" Target="https://podminky.urs.cz/item/CS_URS_2024_01/060001000" TargetMode="External"/><Relationship Id="rId1" Type="http://schemas.openxmlformats.org/officeDocument/2006/relationships/hyperlink" Target="https://podminky.urs.cz/item/CS_URS_2024_01/030001000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411"/>
      <c r="AS2" s="411"/>
      <c r="AT2" s="411"/>
      <c r="AU2" s="411"/>
      <c r="AV2" s="411"/>
      <c r="AW2" s="411"/>
      <c r="AX2" s="411"/>
      <c r="AY2" s="411"/>
      <c r="AZ2" s="411"/>
      <c r="BA2" s="411"/>
      <c r="BB2" s="411"/>
      <c r="BC2" s="411"/>
      <c r="BD2" s="411"/>
      <c r="BE2" s="411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95" t="s">
        <v>14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25"/>
      <c r="AQ5" s="25"/>
      <c r="AR5" s="23"/>
      <c r="BE5" s="392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97" t="s">
        <v>17</v>
      </c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25"/>
      <c r="AQ6" s="25"/>
      <c r="AR6" s="23"/>
      <c r="BE6" s="393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393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393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93"/>
      <c r="BS9" s="20" t="s">
        <v>6</v>
      </c>
    </row>
    <row r="10" spans="1:74" s="1" customFormat="1" ht="12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93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30</v>
      </c>
      <c r="AL11" s="25"/>
      <c r="AM11" s="25"/>
      <c r="AN11" s="30" t="s">
        <v>21</v>
      </c>
      <c r="AO11" s="25"/>
      <c r="AP11" s="25"/>
      <c r="AQ11" s="25"/>
      <c r="AR11" s="23"/>
      <c r="BE11" s="393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93"/>
      <c r="BS12" s="20" t="s">
        <v>6</v>
      </c>
    </row>
    <row r="13" spans="1:74" s="1" customFormat="1" ht="12" customHeight="1">
      <c r="B13" s="24"/>
      <c r="C13" s="25"/>
      <c r="D13" s="32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32</v>
      </c>
      <c r="AO13" s="25"/>
      <c r="AP13" s="25"/>
      <c r="AQ13" s="25"/>
      <c r="AR13" s="23"/>
      <c r="BE13" s="393"/>
      <c r="BS13" s="20" t="s">
        <v>6</v>
      </c>
    </row>
    <row r="14" spans="1:74" ht="12.75">
      <c r="B14" s="24"/>
      <c r="C14" s="25"/>
      <c r="D14" s="25"/>
      <c r="E14" s="398" t="s">
        <v>32</v>
      </c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2" t="s">
        <v>30</v>
      </c>
      <c r="AL14" s="25"/>
      <c r="AM14" s="25"/>
      <c r="AN14" s="34" t="s">
        <v>32</v>
      </c>
      <c r="AO14" s="25"/>
      <c r="AP14" s="25"/>
      <c r="AQ14" s="25"/>
      <c r="AR14" s="23"/>
      <c r="BE14" s="393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93"/>
      <c r="BS15" s="20" t="s">
        <v>4</v>
      </c>
    </row>
    <row r="16" spans="1:74" s="1" customFormat="1" ht="12" customHeight="1">
      <c r="B16" s="24"/>
      <c r="C16" s="25"/>
      <c r="D16" s="32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34</v>
      </c>
      <c r="AO16" s="25"/>
      <c r="AP16" s="25"/>
      <c r="AQ16" s="25"/>
      <c r="AR16" s="23"/>
      <c r="BE16" s="393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30</v>
      </c>
      <c r="AL17" s="25"/>
      <c r="AM17" s="25"/>
      <c r="AN17" s="30" t="s">
        <v>21</v>
      </c>
      <c r="AO17" s="25"/>
      <c r="AP17" s="25"/>
      <c r="AQ17" s="25"/>
      <c r="AR17" s="23"/>
      <c r="BE17" s="393"/>
      <c r="BS17" s="20" t="s">
        <v>36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93"/>
      <c r="BS18" s="20" t="s">
        <v>6</v>
      </c>
    </row>
    <row r="19" spans="1:71" s="1" customFormat="1" ht="12" customHeight="1">
      <c r="B19" s="24"/>
      <c r="C19" s="25"/>
      <c r="D19" s="32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38</v>
      </c>
      <c r="AO19" s="25"/>
      <c r="AP19" s="25"/>
      <c r="AQ19" s="25"/>
      <c r="AR19" s="23"/>
      <c r="BE19" s="393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30</v>
      </c>
      <c r="AL20" s="25"/>
      <c r="AM20" s="25"/>
      <c r="AN20" s="30" t="s">
        <v>21</v>
      </c>
      <c r="AO20" s="25"/>
      <c r="AP20" s="25"/>
      <c r="AQ20" s="25"/>
      <c r="AR20" s="23"/>
      <c r="BE20" s="393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93"/>
    </row>
    <row r="22" spans="1:71" s="1" customFormat="1" ht="12" customHeight="1">
      <c r="B22" s="24"/>
      <c r="C22" s="25"/>
      <c r="D22" s="32" t="s">
        <v>40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93"/>
    </row>
    <row r="23" spans="1:71" s="1" customFormat="1" ht="47.25" customHeight="1">
      <c r="B23" s="24"/>
      <c r="C23" s="25"/>
      <c r="D23" s="25"/>
      <c r="E23" s="400" t="s">
        <v>41</v>
      </c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0"/>
      <c r="Y23" s="400"/>
      <c r="Z23" s="400"/>
      <c r="AA23" s="400"/>
      <c r="AB23" s="400"/>
      <c r="AC23" s="400"/>
      <c r="AD23" s="400"/>
      <c r="AE23" s="400"/>
      <c r="AF23" s="400"/>
      <c r="AG23" s="400"/>
      <c r="AH23" s="400"/>
      <c r="AI23" s="400"/>
      <c r="AJ23" s="400"/>
      <c r="AK23" s="400"/>
      <c r="AL23" s="400"/>
      <c r="AM23" s="400"/>
      <c r="AN23" s="400"/>
      <c r="AO23" s="25"/>
      <c r="AP23" s="25"/>
      <c r="AQ23" s="25"/>
      <c r="AR23" s="23"/>
      <c r="BE23" s="393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93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93"/>
    </row>
    <row r="26" spans="1:71" s="2" customFormat="1" ht="25.9" customHeight="1">
      <c r="A26" s="37"/>
      <c r="B26" s="38"/>
      <c r="C26" s="39"/>
      <c r="D26" s="40" t="s">
        <v>42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01">
        <f>ROUND(AG54,2)</f>
        <v>0</v>
      </c>
      <c r="AL26" s="402"/>
      <c r="AM26" s="402"/>
      <c r="AN26" s="402"/>
      <c r="AO26" s="402"/>
      <c r="AP26" s="39"/>
      <c r="AQ26" s="39"/>
      <c r="AR26" s="42"/>
      <c r="BE26" s="393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93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03" t="s">
        <v>43</v>
      </c>
      <c r="M28" s="403"/>
      <c r="N28" s="403"/>
      <c r="O28" s="403"/>
      <c r="P28" s="403"/>
      <c r="Q28" s="39"/>
      <c r="R28" s="39"/>
      <c r="S28" s="39"/>
      <c r="T28" s="39"/>
      <c r="U28" s="39"/>
      <c r="V28" s="39"/>
      <c r="W28" s="403" t="s">
        <v>44</v>
      </c>
      <c r="X28" s="403"/>
      <c r="Y28" s="403"/>
      <c r="Z28" s="403"/>
      <c r="AA28" s="403"/>
      <c r="AB28" s="403"/>
      <c r="AC28" s="403"/>
      <c r="AD28" s="403"/>
      <c r="AE28" s="403"/>
      <c r="AF28" s="39"/>
      <c r="AG28" s="39"/>
      <c r="AH28" s="39"/>
      <c r="AI28" s="39"/>
      <c r="AJ28" s="39"/>
      <c r="AK28" s="403" t="s">
        <v>45</v>
      </c>
      <c r="AL28" s="403"/>
      <c r="AM28" s="403"/>
      <c r="AN28" s="403"/>
      <c r="AO28" s="403"/>
      <c r="AP28" s="39"/>
      <c r="AQ28" s="39"/>
      <c r="AR28" s="42"/>
      <c r="BE28" s="393"/>
    </row>
    <row r="29" spans="1:71" s="3" customFormat="1" ht="14.45" customHeight="1">
      <c r="B29" s="43"/>
      <c r="C29" s="44"/>
      <c r="D29" s="32" t="s">
        <v>46</v>
      </c>
      <c r="E29" s="44"/>
      <c r="F29" s="32" t="s">
        <v>47</v>
      </c>
      <c r="G29" s="44"/>
      <c r="H29" s="44"/>
      <c r="I29" s="44"/>
      <c r="J29" s="44"/>
      <c r="K29" s="44"/>
      <c r="L29" s="406">
        <v>0.21</v>
      </c>
      <c r="M29" s="405"/>
      <c r="N29" s="405"/>
      <c r="O29" s="405"/>
      <c r="P29" s="405"/>
      <c r="Q29" s="44"/>
      <c r="R29" s="44"/>
      <c r="S29" s="44"/>
      <c r="T29" s="44"/>
      <c r="U29" s="44"/>
      <c r="V29" s="44"/>
      <c r="W29" s="404">
        <f>ROUND(AZ54, 2)</f>
        <v>0</v>
      </c>
      <c r="X29" s="405"/>
      <c r="Y29" s="405"/>
      <c r="Z29" s="405"/>
      <c r="AA29" s="405"/>
      <c r="AB29" s="405"/>
      <c r="AC29" s="405"/>
      <c r="AD29" s="405"/>
      <c r="AE29" s="405"/>
      <c r="AF29" s="44"/>
      <c r="AG29" s="44"/>
      <c r="AH29" s="44"/>
      <c r="AI29" s="44"/>
      <c r="AJ29" s="44"/>
      <c r="AK29" s="404">
        <f>ROUND(AV54, 2)</f>
        <v>0</v>
      </c>
      <c r="AL29" s="405"/>
      <c r="AM29" s="405"/>
      <c r="AN29" s="405"/>
      <c r="AO29" s="405"/>
      <c r="AP29" s="44"/>
      <c r="AQ29" s="44"/>
      <c r="AR29" s="45"/>
      <c r="BE29" s="394"/>
    </row>
    <row r="30" spans="1:71" s="3" customFormat="1" ht="14.45" customHeight="1">
      <c r="B30" s="43"/>
      <c r="C30" s="44"/>
      <c r="D30" s="44"/>
      <c r="E30" s="44"/>
      <c r="F30" s="32" t="s">
        <v>48</v>
      </c>
      <c r="G30" s="44"/>
      <c r="H30" s="44"/>
      <c r="I30" s="44"/>
      <c r="J30" s="44"/>
      <c r="K30" s="44"/>
      <c r="L30" s="406">
        <v>0.12</v>
      </c>
      <c r="M30" s="405"/>
      <c r="N30" s="405"/>
      <c r="O30" s="405"/>
      <c r="P30" s="405"/>
      <c r="Q30" s="44"/>
      <c r="R30" s="44"/>
      <c r="S30" s="44"/>
      <c r="T30" s="44"/>
      <c r="U30" s="44"/>
      <c r="V30" s="44"/>
      <c r="W30" s="404">
        <f>ROUND(BA54, 2)</f>
        <v>0</v>
      </c>
      <c r="X30" s="405"/>
      <c r="Y30" s="405"/>
      <c r="Z30" s="405"/>
      <c r="AA30" s="405"/>
      <c r="AB30" s="405"/>
      <c r="AC30" s="405"/>
      <c r="AD30" s="405"/>
      <c r="AE30" s="405"/>
      <c r="AF30" s="44"/>
      <c r="AG30" s="44"/>
      <c r="AH30" s="44"/>
      <c r="AI30" s="44"/>
      <c r="AJ30" s="44"/>
      <c r="AK30" s="404">
        <f>ROUND(AW54, 2)</f>
        <v>0</v>
      </c>
      <c r="AL30" s="405"/>
      <c r="AM30" s="405"/>
      <c r="AN30" s="405"/>
      <c r="AO30" s="405"/>
      <c r="AP30" s="44"/>
      <c r="AQ30" s="44"/>
      <c r="AR30" s="45"/>
      <c r="BE30" s="394"/>
    </row>
    <row r="31" spans="1:71" s="3" customFormat="1" ht="14.45" hidden="1" customHeight="1">
      <c r="B31" s="43"/>
      <c r="C31" s="44"/>
      <c r="D31" s="44"/>
      <c r="E31" s="44"/>
      <c r="F31" s="32" t="s">
        <v>49</v>
      </c>
      <c r="G31" s="44"/>
      <c r="H31" s="44"/>
      <c r="I31" s="44"/>
      <c r="J31" s="44"/>
      <c r="K31" s="44"/>
      <c r="L31" s="406">
        <v>0.21</v>
      </c>
      <c r="M31" s="405"/>
      <c r="N31" s="405"/>
      <c r="O31" s="405"/>
      <c r="P31" s="405"/>
      <c r="Q31" s="44"/>
      <c r="R31" s="44"/>
      <c r="S31" s="44"/>
      <c r="T31" s="44"/>
      <c r="U31" s="44"/>
      <c r="V31" s="44"/>
      <c r="W31" s="404">
        <f>ROUND(BB54, 2)</f>
        <v>0</v>
      </c>
      <c r="X31" s="405"/>
      <c r="Y31" s="405"/>
      <c r="Z31" s="405"/>
      <c r="AA31" s="405"/>
      <c r="AB31" s="405"/>
      <c r="AC31" s="405"/>
      <c r="AD31" s="405"/>
      <c r="AE31" s="405"/>
      <c r="AF31" s="44"/>
      <c r="AG31" s="44"/>
      <c r="AH31" s="44"/>
      <c r="AI31" s="44"/>
      <c r="AJ31" s="44"/>
      <c r="AK31" s="404">
        <v>0</v>
      </c>
      <c r="AL31" s="405"/>
      <c r="AM31" s="405"/>
      <c r="AN31" s="405"/>
      <c r="AO31" s="405"/>
      <c r="AP31" s="44"/>
      <c r="AQ31" s="44"/>
      <c r="AR31" s="45"/>
      <c r="BE31" s="394"/>
    </row>
    <row r="32" spans="1:71" s="3" customFormat="1" ht="14.45" hidden="1" customHeight="1">
      <c r="B32" s="43"/>
      <c r="C32" s="44"/>
      <c r="D32" s="44"/>
      <c r="E32" s="44"/>
      <c r="F32" s="32" t="s">
        <v>50</v>
      </c>
      <c r="G32" s="44"/>
      <c r="H32" s="44"/>
      <c r="I32" s="44"/>
      <c r="J32" s="44"/>
      <c r="K32" s="44"/>
      <c r="L32" s="406">
        <v>0.12</v>
      </c>
      <c r="M32" s="405"/>
      <c r="N32" s="405"/>
      <c r="O32" s="405"/>
      <c r="P32" s="405"/>
      <c r="Q32" s="44"/>
      <c r="R32" s="44"/>
      <c r="S32" s="44"/>
      <c r="T32" s="44"/>
      <c r="U32" s="44"/>
      <c r="V32" s="44"/>
      <c r="W32" s="404">
        <f>ROUND(BC54, 2)</f>
        <v>0</v>
      </c>
      <c r="X32" s="405"/>
      <c r="Y32" s="405"/>
      <c r="Z32" s="405"/>
      <c r="AA32" s="405"/>
      <c r="AB32" s="405"/>
      <c r="AC32" s="405"/>
      <c r="AD32" s="405"/>
      <c r="AE32" s="405"/>
      <c r="AF32" s="44"/>
      <c r="AG32" s="44"/>
      <c r="AH32" s="44"/>
      <c r="AI32" s="44"/>
      <c r="AJ32" s="44"/>
      <c r="AK32" s="404">
        <v>0</v>
      </c>
      <c r="AL32" s="405"/>
      <c r="AM32" s="405"/>
      <c r="AN32" s="405"/>
      <c r="AO32" s="405"/>
      <c r="AP32" s="44"/>
      <c r="AQ32" s="44"/>
      <c r="AR32" s="45"/>
      <c r="BE32" s="394"/>
    </row>
    <row r="33" spans="1:57" s="3" customFormat="1" ht="14.45" hidden="1" customHeight="1">
      <c r="B33" s="43"/>
      <c r="C33" s="44"/>
      <c r="D33" s="44"/>
      <c r="E33" s="44"/>
      <c r="F33" s="32" t="s">
        <v>51</v>
      </c>
      <c r="G33" s="44"/>
      <c r="H33" s="44"/>
      <c r="I33" s="44"/>
      <c r="J33" s="44"/>
      <c r="K33" s="44"/>
      <c r="L33" s="406">
        <v>0</v>
      </c>
      <c r="M33" s="405"/>
      <c r="N33" s="405"/>
      <c r="O33" s="405"/>
      <c r="P33" s="405"/>
      <c r="Q33" s="44"/>
      <c r="R33" s="44"/>
      <c r="S33" s="44"/>
      <c r="T33" s="44"/>
      <c r="U33" s="44"/>
      <c r="V33" s="44"/>
      <c r="W33" s="404">
        <f>ROUND(BD54, 2)</f>
        <v>0</v>
      </c>
      <c r="X33" s="405"/>
      <c r="Y33" s="405"/>
      <c r="Z33" s="405"/>
      <c r="AA33" s="405"/>
      <c r="AB33" s="405"/>
      <c r="AC33" s="405"/>
      <c r="AD33" s="405"/>
      <c r="AE33" s="405"/>
      <c r="AF33" s="44"/>
      <c r="AG33" s="44"/>
      <c r="AH33" s="44"/>
      <c r="AI33" s="44"/>
      <c r="AJ33" s="44"/>
      <c r="AK33" s="404">
        <v>0</v>
      </c>
      <c r="AL33" s="405"/>
      <c r="AM33" s="405"/>
      <c r="AN33" s="405"/>
      <c r="AO33" s="405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52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53</v>
      </c>
      <c r="U35" s="48"/>
      <c r="V35" s="48"/>
      <c r="W35" s="48"/>
      <c r="X35" s="410" t="s">
        <v>54</v>
      </c>
      <c r="Y35" s="408"/>
      <c r="Z35" s="408"/>
      <c r="AA35" s="408"/>
      <c r="AB35" s="408"/>
      <c r="AC35" s="48"/>
      <c r="AD35" s="48"/>
      <c r="AE35" s="48"/>
      <c r="AF35" s="48"/>
      <c r="AG35" s="48"/>
      <c r="AH35" s="48"/>
      <c r="AI35" s="48"/>
      <c r="AJ35" s="48"/>
      <c r="AK35" s="407">
        <f>SUM(AK26:AK33)</f>
        <v>0</v>
      </c>
      <c r="AL35" s="408"/>
      <c r="AM35" s="408"/>
      <c r="AN35" s="408"/>
      <c r="AO35" s="409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55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24-02_Marjan_SO01R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8" t="str">
        <f>K6</f>
        <v>Stavební úpravy polikliniky Pod Marjánkou - agenda dopravních přestupků</v>
      </c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Pod Marjánkou 12, Praha 6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70" t="str">
        <f>IF(AN8= "","",AN8)</f>
        <v>5. 1. 2024</v>
      </c>
      <c r="AN47" s="370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25.7" customHeight="1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MČ Praha 6, Čs. armády 601/23, 160 52 Praha 6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33</v>
      </c>
      <c r="AJ49" s="39"/>
      <c r="AK49" s="39"/>
      <c r="AL49" s="39"/>
      <c r="AM49" s="377" t="str">
        <f>IF(E17="","",E17)</f>
        <v>Ing.Vít Kocourek, Prosecká 683/115, 190 00 Praha 9</v>
      </c>
      <c r="AN49" s="378"/>
      <c r="AO49" s="378"/>
      <c r="AP49" s="378"/>
      <c r="AQ49" s="39"/>
      <c r="AR49" s="42"/>
      <c r="AS49" s="371" t="s">
        <v>56</v>
      </c>
      <c r="AT49" s="372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25.7" customHeight="1">
      <c r="A50" s="37"/>
      <c r="B50" s="38"/>
      <c r="C50" s="32" t="s">
        <v>31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37</v>
      </c>
      <c r="AJ50" s="39"/>
      <c r="AK50" s="39"/>
      <c r="AL50" s="39"/>
      <c r="AM50" s="377" t="str">
        <f>IF(E20="","",E20)</f>
        <v>Tomáš Vašek, Sněhurčina 710/73, 460 15 Liberec 15</v>
      </c>
      <c r="AN50" s="378"/>
      <c r="AO50" s="378"/>
      <c r="AP50" s="378"/>
      <c r="AQ50" s="39"/>
      <c r="AR50" s="42"/>
      <c r="AS50" s="373"/>
      <c r="AT50" s="374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75"/>
      <c r="AT51" s="376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79" t="s">
        <v>57</v>
      </c>
      <c r="D52" s="380"/>
      <c r="E52" s="380"/>
      <c r="F52" s="380"/>
      <c r="G52" s="380"/>
      <c r="H52" s="69"/>
      <c r="I52" s="382" t="s">
        <v>58</v>
      </c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1" t="s">
        <v>59</v>
      </c>
      <c r="AH52" s="380"/>
      <c r="AI52" s="380"/>
      <c r="AJ52" s="380"/>
      <c r="AK52" s="380"/>
      <c r="AL52" s="380"/>
      <c r="AM52" s="380"/>
      <c r="AN52" s="382" t="s">
        <v>60</v>
      </c>
      <c r="AO52" s="380"/>
      <c r="AP52" s="380"/>
      <c r="AQ52" s="70" t="s">
        <v>61</v>
      </c>
      <c r="AR52" s="42"/>
      <c r="AS52" s="71" t="s">
        <v>62</v>
      </c>
      <c r="AT52" s="72" t="s">
        <v>63</v>
      </c>
      <c r="AU52" s="72" t="s">
        <v>64</v>
      </c>
      <c r="AV52" s="72" t="s">
        <v>65</v>
      </c>
      <c r="AW52" s="72" t="s">
        <v>66</v>
      </c>
      <c r="AX52" s="72" t="s">
        <v>67</v>
      </c>
      <c r="AY52" s="72" t="s">
        <v>68</v>
      </c>
      <c r="AZ52" s="72" t="s">
        <v>69</v>
      </c>
      <c r="BA52" s="72" t="s">
        <v>70</v>
      </c>
      <c r="BB52" s="72" t="s">
        <v>71</v>
      </c>
      <c r="BC52" s="72" t="s">
        <v>72</v>
      </c>
      <c r="BD52" s="73" t="s">
        <v>73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74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90">
        <f>ROUND(AG55,2)</f>
        <v>0</v>
      </c>
      <c r="AH54" s="390"/>
      <c r="AI54" s="390"/>
      <c r="AJ54" s="390"/>
      <c r="AK54" s="390"/>
      <c r="AL54" s="390"/>
      <c r="AM54" s="390"/>
      <c r="AN54" s="391">
        <f t="shared" ref="AN54:AN59" si="0">SUM(AG54,AT54)</f>
        <v>0</v>
      </c>
      <c r="AO54" s="391"/>
      <c r="AP54" s="391"/>
      <c r="AQ54" s="81" t="s">
        <v>21</v>
      </c>
      <c r="AR54" s="82"/>
      <c r="AS54" s="83">
        <f>ROUND(AS55,2)</f>
        <v>0</v>
      </c>
      <c r="AT54" s="84">
        <f t="shared" ref="AT54:AT59" si="1">ROUND(SUM(AV54:AW54),2)</f>
        <v>0</v>
      </c>
      <c r="AU54" s="85">
        <f>ROUND(AU55,5)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ROUND(AZ55,2)</f>
        <v>0</v>
      </c>
      <c r="BA54" s="84">
        <f>ROUND(BA55,2)</f>
        <v>0</v>
      </c>
      <c r="BB54" s="84">
        <f>ROUND(BB55,2)</f>
        <v>0</v>
      </c>
      <c r="BC54" s="84">
        <f>ROUND(BC55,2)</f>
        <v>0</v>
      </c>
      <c r="BD54" s="86">
        <f>ROUND(BD55,2)</f>
        <v>0</v>
      </c>
      <c r="BS54" s="87" t="s">
        <v>75</v>
      </c>
      <c r="BT54" s="87" t="s">
        <v>76</v>
      </c>
      <c r="BU54" s="88" t="s">
        <v>77</v>
      </c>
      <c r="BV54" s="87" t="s">
        <v>78</v>
      </c>
      <c r="BW54" s="87" t="s">
        <v>5</v>
      </c>
      <c r="BX54" s="87" t="s">
        <v>79</v>
      </c>
      <c r="CL54" s="87" t="s">
        <v>19</v>
      </c>
    </row>
    <row r="55" spans="1:91" s="7" customFormat="1" ht="16.5" customHeight="1">
      <c r="B55" s="89"/>
      <c r="C55" s="90"/>
      <c r="D55" s="386" t="s">
        <v>80</v>
      </c>
      <c r="E55" s="386"/>
      <c r="F55" s="386"/>
      <c r="G55" s="386"/>
      <c r="H55" s="386"/>
      <c r="I55" s="91"/>
      <c r="J55" s="386" t="s">
        <v>81</v>
      </c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3">
        <f>ROUND(SUM(AG56:AG59),2)</f>
        <v>0</v>
      </c>
      <c r="AH55" s="384"/>
      <c r="AI55" s="384"/>
      <c r="AJ55" s="384"/>
      <c r="AK55" s="384"/>
      <c r="AL55" s="384"/>
      <c r="AM55" s="384"/>
      <c r="AN55" s="385">
        <f t="shared" si="0"/>
        <v>0</v>
      </c>
      <c r="AO55" s="384"/>
      <c r="AP55" s="384"/>
      <c r="AQ55" s="92" t="s">
        <v>82</v>
      </c>
      <c r="AR55" s="93"/>
      <c r="AS55" s="94">
        <f>ROUND(SUM(AS56:AS59),2)</f>
        <v>0</v>
      </c>
      <c r="AT55" s="95">
        <f t="shared" si="1"/>
        <v>0</v>
      </c>
      <c r="AU55" s="96">
        <f>ROUND(SUM(AU56:AU59),5)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ROUND(SUM(AZ56:AZ59),2)</f>
        <v>0</v>
      </c>
      <c r="BA55" s="95">
        <f>ROUND(SUM(BA56:BA59),2)</f>
        <v>0</v>
      </c>
      <c r="BB55" s="95">
        <f>ROUND(SUM(BB56:BB59),2)</f>
        <v>0</v>
      </c>
      <c r="BC55" s="95">
        <f>ROUND(SUM(BC56:BC59),2)</f>
        <v>0</v>
      </c>
      <c r="BD55" s="97">
        <f>ROUND(SUM(BD56:BD59),2)</f>
        <v>0</v>
      </c>
      <c r="BS55" s="98" t="s">
        <v>75</v>
      </c>
      <c r="BT55" s="98" t="s">
        <v>83</v>
      </c>
      <c r="BU55" s="98" t="s">
        <v>77</v>
      </c>
      <c r="BV55" s="98" t="s">
        <v>78</v>
      </c>
      <c r="BW55" s="98" t="s">
        <v>84</v>
      </c>
      <c r="BX55" s="98" t="s">
        <v>5</v>
      </c>
      <c r="CL55" s="98" t="s">
        <v>19</v>
      </c>
      <c r="CM55" s="98" t="s">
        <v>85</v>
      </c>
    </row>
    <row r="56" spans="1:91" s="4" customFormat="1" ht="16.5" customHeight="1">
      <c r="A56" s="99" t="s">
        <v>86</v>
      </c>
      <c r="B56" s="54"/>
      <c r="C56" s="100"/>
      <c r="D56" s="100"/>
      <c r="E56" s="389" t="s">
        <v>87</v>
      </c>
      <c r="F56" s="389"/>
      <c r="G56" s="389"/>
      <c r="H56" s="389"/>
      <c r="I56" s="389"/>
      <c r="J56" s="100"/>
      <c r="K56" s="389" t="s">
        <v>88</v>
      </c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7">
        <f>'SO 01.1 - Stavební část'!J32</f>
        <v>0</v>
      </c>
      <c r="AH56" s="388"/>
      <c r="AI56" s="388"/>
      <c r="AJ56" s="388"/>
      <c r="AK56" s="388"/>
      <c r="AL56" s="388"/>
      <c r="AM56" s="388"/>
      <c r="AN56" s="387">
        <f t="shared" si="0"/>
        <v>0</v>
      </c>
      <c r="AO56" s="388"/>
      <c r="AP56" s="388"/>
      <c r="AQ56" s="101" t="s">
        <v>89</v>
      </c>
      <c r="AR56" s="56"/>
      <c r="AS56" s="102">
        <v>0</v>
      </c>
      <c r="AT56" s="103">
        <f t="shared" si="1"/>
        <v>0</v>
      </c>
      <c r="AU56" s="104">
        <f>'SO 01.1 - Stavební část'!P100</f>
        <v>0</v>
      </c>
      <c r="AV56" s="103">
        <f>'SO 01.1 - Stavební část'!J35</f>
        <v>0</v>
      </c>
      <c r="AW56" s="103">
        <f>'SO 01.1 - Stavební část'!J36</f>
        <v>0</v>
      </c>
      <c r="AX56" s="103">
        <f>'SO 01.1 - Stavební část'!J37</f>
        <v>0</v>
      </c>
      <c r="AY56" s="103">
        <f>'SO 01.1 - Stavební část'!J38</f>
        <v>0</v>
      </c>
      <c r="AZ56" s="103">
        <f>'SO 01.1 - Stavební část'!F35</f>
        <v>0</v>
      </c>
      <c r="BA56" s="103">
        <f>'SO 01.1 - Stavební část'!F36</f>
        <v>0</v>
      </c>
      <c r="BB56" s="103">
        <f>'SO 01.1 - Stavební část'!F37</f>
        <v>0</v>
      </c>
      <c r="BC56" s="103">
        <f>'SO 01.1 - Stavební část'!F38</f>
        <v>0</v>
      </c>
      <c r="BD56" s="105">
        <f>'SO 01.1 - Stavební část'!F39</f>
        <v>0</v>
      </c>
      <c r="BT56" s="106" t="s">
        <v>85</v>
      </c>
      <c r="BV56" s="106" t="s">
        <v>78</v>
      </c>
      <c r="BW56" s="106" t="s">
        <v>90</v>
      </c>
      <c r="BX56" s="106" t="s">
        <v>84</v>
      </c>
      <c r="CL56" s="106" t="s">
        <v>19</v>
      </c>
    </row>
    <row r="57" spans="1:91" s="4" customFormat="1" ht="16.5" customHeight="1">
      <c r="A57" s="99" t="s">
        <v>86</v>
      </c>
      <c r="B57" s="54"/>
      <c r="C57" s="100"/>
      <c r="D57" s="100"/>
      <c r="E57" s="389" t="s">
        <v>91</v>
      </c>
      <c r="F57" s="389"/>
      <c r="G57" s="389"/>
      <c r="H57" s="389"/>
      <c r="I57" s="389"/>
      <c r="J57" s="100"/>
      <c r="K57" s="389" t="s">
        <v>92</v>
      </c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7">
        <f>'SO 01.4 - Větrání'!J32</f>
        <v>0</v>
      </c>
      <c r="AH57" s="388"/>
      <c r="AI57" s="388"/>
      <c r="AJ57" s="388"/>
      <c r="AK57" s="388"/>
      <c r="AL57" s="388"/>
      <c r="AM57" s="388"/>
      <c r="AN57" s="387">
        <f t="shared" si="0"/>
        <v>0</v>
      </c>
      <c r="AO57" s="388"/>
      <c r="AP57" s="388"/>
      <c r="AQ57" s="101" t="s">
        <v>89</v>
      </c>
      <c r="AR57" s="56"/>
      <c r="AS57" s="102">
        <v>0</v>
      </c>
      <c r="AT57" s="103">
        <f t="shared" si="1"/>
        <v>0</v>
      </c>
      <c r="AU57" s="104">
        <f>'SO 01.4 - Větrání'!P86</f>
        <v>0</v>
      </c>
      <c r="AV57" s="103">
        <f>'SO 01.4 - Větrání'!J35</f>
        <v>0</v>
      </c>
      <c r="AW57" s="103">
        <f>'SO 01.4 - Větrání'!J36</f>
        <v>0</v>
      </c>
      <c r="AX57" s="103">
        <f>'SO 01.4 - Větrání'!J37</f>
        <v>0</v>
      </c>
      <c r="AY57" s="103">
        <f>'SO 01.4 - Větrání'!J38</f>
        <v>0</v>
      </c>
      <c r="AZ57" s="103">
        <f>'SO 01.4 - Větrání'!F35</f>
        <v>0</v>
      </c>
      <c r="BA57" s="103">
        <f>'SO 01.4 - Větrání'!F36</f>
        <v>0</v>
      </c>
      <c r="BB57" s="103">
        <f>'SO 01.4 - Větrání'!F37</f>
        <v>0</v>
      </c>
      <c r="BC57" s="103">
        <f>'SO 01.4 - Větrání'!F38</f>
        <v>0</v>
      </c>
      <c r="BD57" s="105">
        <f>'SO 01.4 - Větrání'!F39</f>
        <v>0</v>
      </c>
      <c r="BT57" s="106" t="s">
        <v>85</v>
      </c>
      <c r="BV57" s="106" t="s">
        <v>78</v>
      </c>
      <c r="BW57" s="106" t="s">
        <v>93</v>
      </c>
      <c r="BX57" s="106" t="s">
        <v>84</v>
      </c>
      <c r="CL57" s="106" t="s">
        <v>21</v>
      </c>
    </row>
    <row r="58" spans="1:91" s="4" customFormat="1" ht="16.5" customHeight="1">
      <c r="A58" s="99" t="s">
        <v>86</v>
      </c>
      <c r="B58" s="54"/>
      <c r="C58" s="100"/>
      <c r="D58" s="100"/>
      <c r="E58" s="389" t="s">
        <v>94</v>
      </c>
      <c r="F58" s="389"/>
      <c r="G58" s="389"/>
      <c r="H58" s="389"/>
      <c r="I58" s="389"/>
      <c r="J58" s="100"/>
      <c r="K58" s="389" t="s">
        <v>95</v>
      </c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7">
        <f>'SO 01.5 - Elektroinstalace'!J32</f>
        <v>0</v>
      </c>
      <c r="AH58" s="388"/>
      <c r="AI58" s="388"/>
      <c r="AJ58" s="388"/>
      <c r="AK58" s="388"/>
      <c r="AL58" s="388"/>
      <c r="AM58" s="388"/>
      <c r="AN58" s="387">
        <f t="shared" si="0"/>
        <v>0</v>
      </c>
      <c r="AO58" s="388"/>
      <c r="AP58" s="388"/>
      <c r="AQ58" s="101" t="s">
        <v>89</v>
      </c>
      <c r="AR58" s="56"/>
      <c r="AS58" s="102">
        <v>0</v>
      </c>
      <c r="AT58" s="103">
        <f t="shared" si="1"/>
        <v>0</v>
      </c>
      <c r="AU58" s="104">
        <f>'SO 01.5 - Elektroinstalace'!P92</f>
        <v>0</v>
      </c>
      <c r="AV58" s="103">
        <f>'SO 01.5 - Elektroinstalace'!J35</f>
        <v>0</v>
      </c>
      <c r="AW58" s="103">
        <f>'SO 01.5 - Elektroinstalace'!J36</f>
        <v>0</v>
      </c>
      <c r="AX58" s="103">
        <f>'SO 01.5 - Elektroinstalace'!J37</f>
        <v>0</v>
      </c>
      <c r="AY58" s="103">
        <f>'SO 01.5 - Elektroinstalace'!J38</f>
        <v>0</v>
      </c>
      <c r="AZ58" s="103">
        <f>'SO 01.5 - Elektroinstalace'!F35</f>
        <v>0</v>
      </c>
      <c r="BA58" s="103">
        <f>'SO 01.5 - Elektroinstalace'!F36</f>
        <v>0</v>
      </c>
      <c r="BB58" s="103">
        <f>'SO 01.5 - Elektroinstalace'!F37</f>
        <v>0</v>
      </c>
      <c r="BC58" s="103">
        <f>'SO 01.5 - Elektroinstalace'!F38</f>
        <v>0</v>
      </c>
      <c r="BD58" s="105">
        <f>'SO 01.5 - Elektroinstalace'!F39</f>
        <v>0</v>
      </c>
      <c r="BT58" s="106" t="s">
        <v>85</v>
      </c>
      <c r="BV58" s="106" t="s">
        <v>78</v>
      </c>
      <c r="BW58" s="106" t="s">
        <v>96</v>
      </c>
      <c r="BX58" s="106" t="s">
        <v>84</v>
      </c>
      <c r="CL58" s="106" t="s">
        <v>21</v>
      </c>
    </row>
    <row r="59" spans="1:91" s="4" customFormat="1" ht="16.5" customHeight="1">
      <c r="A59" s="99" t="s">
        <v>86</v>
      </c>
      <c r="B59" s="54"/>
      <c r="C59" s="100"/>
      <c r="D59" s="100"/>
      <c r="E59" s="389" t="s">
        <v>97</v>
      </c>
      <c r="F59" s="389"/>
      <c r="G59" s="389"/>
      <c r="H59" s="389"/>
      <c r="I59" s="389"/>
      <c r="J59" s="100"/>
      <c r="K59" s="389" t="s">
        <v>98</v>
      </c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7">
        <f>'VRN - Vedlejší a ostatní ...'!J32</f>
        <v>0</v>
      </c>
      <c r="AH59" s="388"/>
      <c r="AI59" s="388"/>
      <c r="AJ59" s="388"/>
      <c r="AK59" s="388"/>
      <c r="AL59" s="388"/>
      <c r="AM59" s="388"/>
      <c r="AN59" s="387">
        <f t="shared" si="0"/>
        <v>0</v>
      </c>
      <c r="AO59" s="388"/>
      <c r="AP59" s="388"/>
      <c r="AQ59" s="101" t="s">
        <v>89</v>
      </c>
      <c r="AR59" s="56"/>
      <c r="AS59" s="107">
        <v>0</v>
      </c>
      <c r="AT59" s="108">
        <f t="shared" si="1"/>
        <v>0</v>
      </c>
      <c r="AU59" s="109">
        <f>'VRN - Vedlejší a ostatní ...'!P89</f>
        <v>0</v>
      </c>
      <c r="AV59" s="108">
        <f>'VRN - Vedlejší a ostatní ...'!J35</f>
        <v>0</v>
      </c>
      <c r="AW59" s="108">
        <f>'VRN - Vedlejší a ostatní ...'!J36</f>
        <v>0</v>
      </c>
      <c r="AX59" s="108">
        <f>'VRN - Vedlejší a ostatní ...'!J37</f>
        <v>0</v>
      </c>
      <c r="AY59" s="108">
        <f>'VRN - Vedlejší a ostatní ...'!J38</f>
        <v>0</v>
      </c>
      <c r="AZ59" s="108">
        <f>'VRN - Vedlejší a ostatní ...'!F35</f>
        <v>0</v>
      </c>
      <c r="BA59" s="108">
        <f>'VRN - Vedlejší a ostatní ...'!F36</f>
        <v>0</v>
      </c>
      <c r="BB59" s="108">
        <f>'VRN - Vedlejší a ostatní ...'!F37</f>
        <v>0</v>
      </c>
      <c r="BC59" s="108">
        <f>'VRN - Vedlejší a ostatní ...'!F38</f>
        <v>0</v>
      </c>
      <c r="BD59" s="110">
        <f>'VRN - Vedlejší a ostatní ...'!F39</f>
        <v>0</v>
      </c>
      <c r="BT59" s="106" t="s">
        <v>85</v>
      </c>
      <c r="BV59" s="106" t="s">
        <v>78</v>
      </c>
      <c r="BW59" s="106" t="s">
        <v>99</v>
      </c>
      <c r="BX59" s="106" t="s">
        <v>84</v>
      </c>
      <c r="CL59" s="106" t="s">
        <v>21</v>
      </c>
    </row>
    <row r="60" spans="1:91" s="2" customFormat="1" ht="30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2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  <row r="61" spans="1:91" s="2" customFormat="1" ht="6.95" customHeight="1">
      <c r="A61" s="37"/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42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</sheetData>
  <sheetProtection algorithmName="SHA-512" hashValue="Gn8zrxy156MwfELsBIW45gfD/yez5wLshgpv/r+03aqsbjYFUF4MoHI6G7xv/4vBWHRHNwcYTM5OWx+8siT/yQ==" saltValue="TduYE521dx0SljXwUorfYXx1XcQ7qVzLSPrOf/y1maMfGTTwwshKztWF+7dF5eQw+vbFJyBvPSKJodjNoaF0QA==" spinCount="100000" sheet="1" objects="1" scenarios="1" formatColumns="0" formatRows="0"/>
  <mergeCells count="58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L45:AO45"/>
    <mergeCell ref="AM47:AN47"/>
    <mergeCell ref="AS49:AT51"/>
    <mergeCell ref="AM49:AP49"/>
    <mergeCell ref="AM50:AP50"/>
  </mergeCells>
  <hyperlinks>
    <hyperlink ref="A56" location="'SO 01.1 - Stavební část'!C2" display="/"/>
    <hyperlink ref="A57" location="'SO 01.4 - Větrání'!C2" display="/"/>
    <hyperlink ref="A58" location="'SO 01.5 - Elektroinstalace'!C2" display="/"/>
    <hyperlink ref="A59" location="'VR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04"/>
  <sheetViews>
    <sheetView showGridLines="0" tabSelected="1" workbookViewId="0">
      <selection activeCell="I285" sqref="I28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AT2" s="20" t="s">
        <v>90</v>
      </c>
      <c r="AZ2" s="111" t="s">
        <v>100</v>
      </c>
      <c r="BA2" s="111" t="s">
        <v>101</v>
      </c>
      <c r="BB2" s="111" t="s">
        <v>102</v>
      </c>
      <c r="BC2" s="111" t="s">
        <v>103</v>
      </c>
      <c r="BD2" s="111" t="s">
        <v>85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85</v>
      </c>
      <c r="AZ3" s="111" t="s">
        <v>104</v>
      </c>
      <c r="BA3" s="111" t="s">
        <v>105</v>
      </c>
      <c r="BB3" s="111" t="s">
        <v>102</v>
      </c>
      <c r="BC3" s="111" t="s">
        <v>106</v>
      </c>
      <c r="BD3" s="111" t="s">
        <v>85</v>
      </c>
    </row>
    <row r="4" spans="1:56" s="1" customFormat="1" ht="24.95" customHeight="1">
      <c r="B4" s="23"/>
      <c r="D4" s="114" t="s">
        <v>107</v>
      </c>
      <c r="L4" s="23"/>
      <c r="M4" s="115" t="s">
        <v>10</v>
      </c>
      <c r="AT4" s="20" t="s">
        <v>4</v>
      </c>
      <c r="AZ4" s="111" t="s">
        <v>108</v>
      </c>
      <c r="BA4" s="111" t="s">
        <v>109</v>
      </c>
      <c r="BB4" s="111" t="s">
        <v>102</v>
      </c>
      <c r="BC4" s="111" t="s">
        <v>110</v>
      </c>
      <c r="BD4" s="111" t="s">
        <v>85</v>
      </c>
    </row>
    <row r="5" spans="1:56" s="1" customFormat="1" ht="6.95" customHeight="1">
      <c r="B5" s="23"/>
      <c r="L5" s="23"/>
      <c r="AZ5" s="111" t="s">
        <v>111</v>
      </c>
      <c r="BA5" s="111" t="s">
        <v>112</v>
      </c>
      <c r="BB5" s="111" t="s">
        <v>102</v>
      </c>
      <c r="BC5" s="111" t="s">
        <v>113</v>
      </c>
      <c r="BD5" s="111" t="s">
        <v>85</v>
      </c>
    </row>
    <row r="6" spans="1:56" s="1" customFormat="1" ht="12" customHeight="1">
      <c r="B6" s="23"/>
      <c r="D6" s="116" t="s">
        <v>16</v>
      </c>
      <c r="L6" s="23"/>
      <c r="AZ6" s="111" t="s">
        <v>114</v>
      </c>
      <c r="BA6" s="111" t="s">
        <v>115</v>
      </c>
      <c r="BB6" s="111" t="s">
        <v>116</v>
      </c>
      <c r="BC6" s="111" t="s">
        <v>117</v>
      </c>
      <c r="BD6" s="111" t="s">
        <v>85</v>
      </c>
    </row>
    <row r="7" spans="1:56" s="1" customFormat="1" ht="26.25" customHeight="1">
      <c r="B7" s="23"/>
      <c r="E7" s="412" t="str">
        <f>'Rekapitulace stavby'!K6</f>
        <v>Stavební úpravy polikliniky Pod Marjánkou - agenda dopravních přestupků</v>
      </c>
      <c r="F7" s="413"/>
      <c r="G7" s="413"/>
      <c r="H7" s="413"/>
      <c r="L7" s="23"/>
      <c r="AZ7" s="111" t="s">
        <v>118</v>
      </c>
      <c r="BA7" s="111" t="s">
        <v>119</v>
      </c>
      <c r="BB7" s="111" t="s">
        <v>102</v>
      </c>
      <c r="BC7" s="111" t="s">
        <v>120</v>
      </c>
      <c r="BD7" s="111" t="s">
        <v>85</v>
      </c>
    </row>
    <row r="8" spans="1:56" s="1" customFormat="1" ht="12" customHeight="1">
      <c r="B8" s="23"/>
      <c r="D8" s="116" t="s">
        <v>121</v>
      </c>
      <c r="L8" s="23"/>
      <c r="AZ8" s="111" t="s">
        <v>122</v>
      </c>
      <c r="BA8" s="111" t="s">
        <v>123</v>
      </c>
      <c r="BB8" s="111" t="s">
        <v>102</v>
      </c>
      <c r="BC8" s="111" t="s">
        <v>124</v>
      </c>
      <c r="BD8" s="111" t="s">
        <v>85</v>
      </c>
    </row>
    <row r="9" spans="1:56" s="2" customFormat="1" ht="16.5" customHeight="1">
      <c r="A9" s="37"/>
      <c r="B9" s="42"/>
      <c r="C9" s="37"/>
      <c r="D9" s="37"/>
      <c r="E9" s="412" t="s">
        <v>125</v>
      </c>
      <c r="F9" s="414"/>
      <c r="G9" s="414"/>
      <c r="H9" s="414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11" t="s">
        <v>126</v>
      </c>
      <c r="BA9" s="111" t="s">
        <v>127</v>
      </c>
      <c r="BB9" s="111" t="s">
        <v>102</v>
      </c>
      <c r="BC9" s="111" t="s">
        <v>128</v>
      </c>
      <c r="BD9" s="111" t="s">
        <v>85</v>
      </c>
    </row>
    <row r="10" spans="1:56" s="2" customFormat="1" ht="12" customHeight="1">
      <c r="A10" s="37"/>
      <c r="B10" s="42"/>
      <c r="C10" s="37"/>
      <c r="D10" s="116" t="s">
        <v>129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11" t="s">
        <v>130</v>
      </c>
      <c r="BA10" s="111" t="s">
        <v>131</v>
      </c>
      <c r="BB10" s="111" t="s">
        <v>102</v>
      </c>
      <c r="BC10" s="111" t="s">
        <v>132</v>
      </c>
      <c r="BD10" s="111" t="s">
        <v>85</v>
      </c>
    </row>
    <row r="11" spans="1:56" s="2" customFormat="1" ht="16.5" customHeight="1">
      <c r="A11" s="37"/>
      <c r="B11" s="42"/>
      <c r="C11" s="37"/>
      <c r="D11" s="37"/>
      <c r="E11" s="415" t="s">
        <v>133</v>
      </c>
      <c r="F11" s="414"/>
      <c r="G11" s="414"/>
      <c r="H11" s="414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11" t="s">
        <v>134</v>
      </c>
      <c r="BA11" s="111" t="s">
        <v>135</v>
      </c>
      <c r="BB11" s="111" t="s">
        <v>102</v>
      </c>
      <c r="BC11" s="111" t="s">
        <v>136</v>
      </c>
      <c r="BD11" s="111" t="s">
        <v>85</v>
      </c>
    </row>
    <row r="12" spans="1:5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11" t="s">
        <v>137</v>
      </c>
      <c r="BA12" s="111" t="s">
        <v>138</v>
      </c>
      <c r="BB12" s="111" t="s">
        <v>116</v>
      </c>
      <c r="BC12" s="111" t="s">
        <v>139</v>
      </c>
      <c r="BD12" s="111" t="s">
        <v>85</v>
      </c>
    </row>
    <row r="13" spans="1:56" s="2" customFormat="1" ht="12" customHeight="1">
      <c r="A13" s="37"/>
      <c r="B13" s="42"/>
      <c r="C13" s="37"/>
      <c r="D13" s="116" t="s">
        <v>18</v>
      </c>
      <c r="E13" s="37"/>
      <c r="F13" s="106" t="s">
        <v>19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11" t="s">
        <v>140</v>
      </c>
      <c r="BA13" s="111" t="s">
        <v>141</v>
      </c>
      <c r="BB13" s="111" t="s">
        <v>116</v>
      </c>
      <c r="BC13" s="111" t="s">
        <v>142</v>
      </c>
      <c r="BD13" s="111" t="s">
        <v>85</v>
      </c>
    </row>
    <row r="14" spans="1:5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5. 1. 2024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11" t="s">
        <v>143</v>
      </c>
      <c r="BA14" s="111" t="s">
        <v>144</v>
      </c>
      <c r="BB14" s="111" t="s">
        <v>102</v>
      </c>
      <c r="BC14" s="111" t="s">
        <v>145</v>
      </c>
      <c r="BD14" s="111" t="s">
        <v>85</v>
      </c>
    </row>
    <row r="15" spans="1:5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11" t="s">
        <v>146</v>
      </c>
      <c r="BA15" s="111" t="s">
        <v>21</v>
      </c>
      <c r="BB15" s="111" t="s">
        <v>21</v>
      </c>
      <c r="BC15" s="111" t="s">
        <v>147</v>
      </c>
      <c r="BD15" s="111" t="s">
        <v>85</v>
      </c>
    </row>
    <row r="16" spans="1:5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28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29</v>
      </c>
      <c r="F17" s="37"/>
      <c r="G17" s="37"/>
      <c r="H17" s="37"/>
      <c r="I17" s="116" t="s">
        <v>30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31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6" t="str">
        <f>'Rekapitulace stavby'!E14</f>
        <v>Vyplň údaj</v>
      </c>
      <c r="F20" s="417"/>
      <c r="G20" s="417"/>
      <c r="H20" s="417"/>
      <c r="I20" s="116" t="s">
        <v>30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33</v>
      </c>
      <c r="E22" s="37"/>
      <c r="F22" s="37"/>
      <c r="G22" s="37"/>
      <c r="H22" s="37"/>
      <c r="I22" s="116" t="s">
        <v>27</v>
      </c>
      <c r="J22" s="106" t="s">
        <v>34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35</v>
      </c>
      <c r="F23" s="37"/>
      <c r="G23" s="37"/>
      <c r="H23" s="37"/>
      <c r="I23" s="116" t="s">
        <v>30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37</v>
      </c>
      <c r="E25" s="37"/>
      <c r="F25" s="37"/>
      <c r="G25" s="37"/>
      <c r="H25" s="37"/>
      <c r="I25" s="116" t="s">
        <v>27</v>
      </c>
      <c r="J25" s="106" t="s">
        <v>38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39</v>
      </c>
      <c r="F26" s="37"/>
      <c r="G26" s="37"/>
      <c r="H26" s="37"/>
      <c r="I26" s="116" t="s">
        <v>30</v>
      </c>
      <c r="J26" s="106" t="s">
        <v>21</v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40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9"/>
      <c r="B29" s="120"/>
      <c r="C29" s="119"/>
      <c r="D29" s="119"/>
      <c r="E29" s="418" t="s">
        <v>41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3" t="s">
        <v>42</v>
      </c>
      <c r="E32" s="37"/>
      <c r="F32" s="37"/>
      <c r="G32" s="37"/>
      <c r="H32" s="37"/>
      <c r="I32" s="37"/>
      <c r="J32" s="124">
        <f>ROUND(J100,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5" t="s">
        <v>44</v>
      </c>
      <c r="G34" s="37"/>
      <c r="H34" s="37"/>
      <c r="I34" s="125" t="s">
        <v>43</v>
      </c>
      <c r="J34" s="125" t="s">
        <v>45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6" t="s">
        <v>46</v>
      </c>
      <c r="E35" s="116" t="s">
        <v>47</v>
      </c>
      <c r="F35" s="127">
        <f>ROUND((SUM(BE100:BE803)),  2)</f>
        <v>0</v>
      </c>
      <c r="G35" s="37"/>
      <c r="H35" s="37"/>
      <c r="I35" s="128">
        <v>0.21</v>
      </c>
      <c r="J35" s="127">
        <f>ROUND(((SUM(BE100:BE803))*I35),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48</v>
      </c>
      <c r="F36" s="127">
        <f>ROUND((SUM(BF100:BF803)),  2)</f>
        <v>0</v>
      </c>
      <c r="G36" s="37"/>
      <c r="H36" s="37"/>
      <c r="I36" s="128">
        <v>0.12</v>
      </c>
      <c r="J36" s="127">
        <f>ROUND(((SUM(BF100:BF803))*I36),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49</v>
      </c>
      <c r="F37" s="127">
        <f>ROUND((SUM(BG100:BG803)),  2)</f>
        <v>0</v>
      </c>
      <c r="G37" s="37"/>
      <c r="H37" s="37"/>
      <c r="I37" s="128">
        <v>0.21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50</v>
      </c>
      <c r="F38" s="127">
        <f>ROUND((SUM(BH100:BH803)),  2)</f>
        <v>0</v>
      </c>
      <c r="G38" s="37"/>
      <c r="H38" s="37"/>
      <c r="I38" s="128">
        <v>0.12</v>
      </c>
      <c r="J38" s="127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51</v>
      </c>
      <c r="F39" s="127">
        <f>ROUND((SUM(BI100:BI803)),  2)</f>
        <v>0</v>
      </c>
      <c r="G39" s="37"/>
      <c r="H39" s="37"/>
      <c r="I39" s="128">
        <v>0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9"/>
      <c r="D41" s="130" t="s">
        <v>52</v>
      </c>
      <c r="E41" s="131"/>
      <c r="F41" s="131"/>
      <c r="G41" s="132" t="s">
        <v>53</v>
      </c>
      <c r="H41" s="133" t="s">
        <v>54</v>
      </c>
      <c r="I41" s="131"/>
      <c r="J41" s="134">
        <f>SUM(J32:J39)</f>
        <v>0</v>
      </c>
      <c r="K41" s="135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148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19" t="str">
        <f>E7</f>
        <v>Stavební úpravy polikliniky Pod Marjánkou - agenda dopravních přestupků</v>
      </c>
      <c r="F50" s="420"/>
      <c r="G50" s="420"/>
      <c r="H50" s="420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121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9" t="s">
        <v>125</v>
      </c>
      <c r="F52" s="421"/>
      <c r="G52" s="421"/>
      <c r="H52" s="421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129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8" t="str">
        <f>E11</f>
        <v>SO 01.1 - Stavební část</v>
      </c>
      <c r="F54" s="421"/>
      <c r="G54" s="421"/>
      <c r="H54" s="421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Pod Marjánkou 12, Praha 6</v>
      </c>
      <c r="G56" s="39"/>
      <c r="H56" s="39"/>
      <c r="I56" s="32" t="s">
        <v>24</v>
      </c>
      <c r="J56" s="62" t="str">
        <f>IF(J14="","",J14)</f>
        <v>5. 1. 2024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26</v>
      </c>
      <c r="D58" s="39"/>
      <c r="E58" s="39"/>
      <c r="F58" s="30" t="str">
        <f>E17</f>
        <v>MČ Praha 6, Čs. armády 601/23, 160 52 Praha 6</v>
      </c>
      <c r="G58" s="39"/>
      <c r="H58" s="39"/>
      <c r="I58" s="32" t="s">
        <v>33</v>
      </c>
      <c r="J58" s="35" t="str">
        <f>E23</f>
        <v>Ing.Vít Kocourek, Prosecká 683/115, 190 00 Praha 9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40.15" customHeight="1">
      <c r="A59" s="37"/>
      <c r="B59" s="38"/>
      <c r="C59" s="32" t="s">
        <v>31</v>
      </c>
      <c r="D59" s="39"/>
      <c r="E59" s="39"/>
      <c r="F59" s="30" t="str">
        <f>IF(E20="","",E20)</f>
        <v>Vyplň údaj</v>
      </c>
      <c r="G59" s="39"/>
      <c r="H59" s="39"/>
      <c r="I59" s="32" t="s">
        <v>37</v>
      </c>
      <c r="J59" s="35" t="str">
        <f>E26</f>
        <v>Tomáš Vašek, Sněhurčina 710/73, 460 15 Liberec 15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0" t="s">
        <v>149</v>
      </c>
      <c r="D61" s="141"/>
      <c r="E61" s="141"/>
      <c r="F61" s="141"/>
      <c r="G61" s="141"/>
      <c r="H61" s="141"/>
      <c r="I61" s="141"/>
      <c r="J61" s="142" t="s">
        <v>150</v>
      </c>
      <c r="K61" s="141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3" t="s">
        <v>74</v>
      </c>
      <c r="D63" s="39"/>
      <c r="E63" s="39"/>
      <c r="F63" s="39"/>
      <c r="G63" s="39"/>
      <c r="H63" s="39"/>
      <c r="I63" s="39"/>
      <c r="J63" s="80">
        <f>J100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151</v>
      </c>
    </row>
    <row r="64" spans="1:47" s="9" customFormat="1" ht="24.95" customHeight="1">
      <c r="B64" s="144"/>
      <c r="C64" s="145"/>
      <c r="D64" s="146" t="s">
        <v>152</v>
      </c>
      <c r="E64" s="147"/>
      <c r="F64" s="147"/>
      <c r="G64" s="147"/>
      <c r="H64" s="147"/>
      <c r="I64" s="147"/>
      <c r="J64" s="148">
        <f>J101</f>
        <v>0</v>
      </c>
      <c r="K64" s="145"/>
      <c r="L64" s="149"/>
    </row>
    <row r="65" spans="1:31" s="10" customFormat="1" ht="19.899999999999999" customHeight="1">
      <c r="B65" s="150"/>
      <c r="C65" s="100"/>
      <c r="D65" s="151" t="s">
        <v>153</v>
      </c>
      <c r="E65" s="152"/>
      <c r="F65" s="152"/>
      <c r="G65" s="152"/>
      <c r="H65" s="152"/>
      <c r="I65" s="152"/>
      <c r="J65" s="153">
        <f>J102</f>
        <v>0</v>
      </c>
      <c r="K65" s="100"/>
      <c r="L65" s="154"/>
    </row>
    <row r="66" spans="1:31" s="10" customFormat="1" ht="19.899999999999999" customHeight="1">
      <c r="B66" s="150"/>
      <c r="C66" s="100"/>
      <c r="D66" s="151" t="s">
        <v>154</v>
      </c>
      <c r="E66" s="152"/>
      <c r="F66" s="152"/>
      <c r="G66" s="152"/>
      <c r="H66" s="152"/>
      <c r="I66" s="152"/>
      <c r="J66" s="153">
        <f>J114</f>
        <v>0</v>
      </c>
      <c r="K66" s="100"/>
      <c r="L66" s="154"/>
    </row>
    <row r="67" spans="1:31" s="10" customFormat="1" ht="19.899999999999999" customHeight="1">
      <c r="B67" s="150"/>
      <c r="C67" s="100"/>
      <c r="D67" s="151" t="s">
        <v>155</v>
      </c>
      <c r="E67" s="152"/>
      <c r="F67" s="152"/>
      <c r="G67" s="152"/>
      <c r="H67" s="152"/>
      <c r="I67" s="152"/>
      <c r="J67" s="153">
        <f>J140</f>
        <v>0</v>
      </c>
      <c r="K67" s="100"/>
      <c r="L67" s="154"/>
    </row>
    <row r="68" spans="1:31" s="10" customFormat="1" ht="19.899999999999999" customHeight="1">
      <c r="B68" s="150"/>
      <c r="C68" s="100"/>
      <c r="D68" s="151" t="s">
        <v>156</v>
      </c>
      <c r="E68" s="152"/>
      <c r="F68" s="152"/>
      <c r="G68" s="152"/>
      <c r="H68" s="152"/>
      <c r="I68" s="152"/>
      <c r="J68" s="153">
        <f>J211</f>
        <v>0</v>
      </c>
      <c r="K68" s="100"/>
      <c r="L68" s="154"/>
    </row>
    <row r="69" spans="1:31" s="10" customFormat="1" ht="19.899999999999999" customHeight="1">
      <c r="B69" s="150"/>
      <c r="C69" s="100"/>
      <c r="D69" s="151" t="s">
        <v>157</v>
      </c>
      <c r="E69" s="152"/>
      <c r="F69" s="152"/>
      <c r="G69" s="152"/>
      <c r="H69" s="152"/>
      <c r="I69" s="152"/>
      <c r="J69" s="153">
        <f>J227</f>
        <v>0</v>
      </c>
      <c r="K69" s="100"/>
      <c r="L69" s="154"/>
    </row>
    <row r="70" spans="1:31" s="9" customFormat="1" ht="24.95" customHeight="1">
      <c r="B70" s="144"/>
      <c r="C70" s="145"/>
      <c r="D70" s="146" t="s">
        <v>158</v>
      </c>
      <c r="E70" s="147"/>
      <c r="F70" s="147"/>
      <c r="G70" s="147"/>
      <c r="H70" s="147"/>
      <c r="I70" s="147"/>
      <c r="J70" s="148">
        <f>J230</f>
        <v>0</v>
      </c>
      <c r="K70" s="145"/>
      <c r="L70" s="149"/>
    </row>
    <row r="71" spans="1:31" s="10" customFormat="1" ht="19.899999999999999" customHeight="1">
      <c r="B71" s="150"/>
      <c r="C71" s="100"/>
      <c r="D71" s="151" t="s">
        <v>159</v>
      </c>
      <c r="E71" s="152"/>
      <c r="F71" s="152"/>
      <c r="G71" s="152"/>
      <c r="H71" s="152"/>
      <c r="I71" s="152"/>
      <c r="J71" s="153">
        <f>J231</f>
        <v>0</v>
      </c>
      <c r="K71" s="100"/>
      <c r="L71" s="154"/>
    </row>
    <row r="72" spans="1:31" s="10" customFormat="1" ht="19.899999999999999" customHeight="1">
      <c r="B72" s="150"/>
      <c r="C72" s="100"/>
      <c r="D72" s="151" t="s">
        <v>160</v>
      </c>
      <c r="E72" s="152"/>
      <c r="F72" s="152"/>
      <c r="G72" s="152"/>
      <c r="H72" s="152"/>
      <c r="I72" s="152"/>
      <c r="J72" s="153">
        <f>J271</f>
        <v>0</v>
      </c>
      <c r="K72" s="100"/>
      <c r="L72" s="154"/>
    </row>
    <row r="73" spans="1:31" s="10" customFormat="1" ht="19.899999999999999" customHeight="1">
      <c r="B73" s="150"/>
      <c r="C73" s="100"/>
      <c r="D73" s="151" t="s">
        <v>161</v>
      </c>
      <c r="E73" s="152"/>
      <c r="F73" s="152"/>
      <c r="G73" s="152"/>
      <c r="H73" s="152"/>
      <c r="I73" s="152"/>
      <c r="J73" s="153">
        <f>J300</f>
        <v>0</v>
      </c>
      <c r="K73" s="100"/>
      <c r="L73" s="154"/>
    </row>
    <row r="74" spans="1:31" s="10" customFormat="1" ht="19.899999999999999" customHeight="1">
      <c r="B74" s="150"/>
      <c r="C74" s="100"/>
      <c r="D74" s="151" t="s">
        <v>162</v>
      </c>
      <c r="E74" s="152"/>
      <c r="F74" s="152"/>
      <c r="G74" s="152"/>
      <c r="H74" s="152"/>
      <c r="I74" s="152"/>
      <c r="J74" s="153">
        <f>J312</f>
        <v>0</v>
      </c>
      <c r="K74" s="100"/>
      <c r="L74" s="154"/>
    </row>
    <row r="75" spans="1:31" s="10" customFormat="1" ht="19.899999999999999" customHeight="1">
      <c r="B75" s="150"/>
      <c r="C75" s="100"/>
      <c r="D75" s="151" t="s">
        <v>163</v>
      </c>
      <c r="E75" s="152"/>
      <c r="F75" s="152"/>
      <c r="G75" s="152"/>
      <c r="H75" s="152"/>
      <c r="I75" s="152"/>
      <c r="J75" s="153">
        <f>J368</f>
        <v>0</v>
      </c>
      <c r="K75" s="100"/>
      <c r="L75" s="154"/>
    </row>
    <row r="76" spans="1:31" s="10" customFormat="1" ht="19.899999999999999" customHeight="1">
      <c r="B76" s="150"/>
      <c r="C76" s="100"/>
      <c r="D76" s="151" t="s">
        <v>164</v>
      </c>
      <c r="E76" s="152"/>
      <c r="F76" s="152"/>
      <c r="G76" s="152"/>
      <c r="H76" s="152"/>
      <c r="I76" s="152"/>
      <c r="J76" s="153">
        <f>J520</f>
        <v>0</v>
      </c>
      <c r="K76" s="100"/>
      <c r="L76" s="154"/>
    </row>
    <row r="77" spans="1:31" s="10" customFormat="1" ht="19.899999999999999" customHeight="1">
      <c r="B77" s="150"/>
      <c r="C77" s="100"/>
      <c r="D77" s="151" t="s">
        <v>165</v>
      </c>
      <c r="E77" s="152"/>
      <c r="F77" s="152"/>
      <c r="G77" s="152"/>
      <c r="H77" s="152"/>
      <c r="I77" s="152"/>
      <c r="J77" s="153">
        <f>J566</f>
        <v>0</v>
      </c>
      <c r="K77" s="100"/>
      <c r="L77" s="154"/>
    </row>
    <row r="78" spans="1:31" s="10" customFormat="1" ht="19.899999999999999" customHeight="1">
      <c r="B78" s="150"/>
      <c r="C78" s="100"/>
      <c r="D78" s="151" t="s">
        <v>166</v>
      </c>
      <c r="E78" s="152"/>
      <c r="F78" s="152"/>
      <c r="G78" s="152"/>
      <c r="H78" s="152"/>
      <c r="I78" s="152"/>
      <c r="J78" s="153">
        <f>J587</f>
        <v>0</v>
      </c>
      <c r="K78" s="100"/>
      <c r="L78" s="154"/>
    </row>
    <row r="79" spans="1:31" s="2" customFormat="1" ht="21.7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pans="1:31" s="2" customFormat="1" ht="6.95" customHeight="1">
      <c r="A84" s="37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24.95" customHeight="1">
      <c r="A85" s="37"/>
      <c r="B85" s="38"/>
      <c r="C85" s="26" t="s">
        <v>167</v>
      </c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2" customHeight="1">
      <c r="A87" s="37"/>
      <c r="B87" s="38"/>
      <c r="C87" s="32" t="s">
        <v>16</v>
      </c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6.25" customHeight="1">
      <c r="A88" s="37"/>
      <c r="B88" s="38"/>
      <c r="C88" s="39"/>
      <c r="D88" s="39"/>
      <c r="E88" s="419" t="str">
        <f>E7</f>
        <v>Stavební úpravy polikliniky Pod Marjánkou - agenda dopravních přestupků</v>
      </c>
      <c r="F88" s="420"/>
      <c r="G88" s="420"/>
      <c r="H88" s="420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1" customFormat="1" ht="12" customHeight="1">
      <c r="B89" s="24"/>
      <c r="C89" s="32" t="s">
        <v>121</v>
      </c>
      <c r="D89" s="25"/>
      <c r="E89" s="25"/>
      <c r="F89" s="25"/>
      <c r="G89" s="25"/>
      <c r="H89" s="25"/>
      <c r="I89" s="25"/>
      <c r="J89" s="25"/>
      <c r="K89" s="25"/>
      <c r="L89" s="23"/>
    </row>
    <row r="90" spans="1:31" s="2" customFormat="1" ht="16.5" customHeight="1">
      <c r="A90" s="37"/>
      <c r="B90" s="38"/>
      <c r="C90" s="39"/>
      <c r="D90" s="39"/>
      <c r="E90" s="419" t="s">
        <v>125</v>
      </c>
      <c r="F90" s="421"/>
      <c r="G90" s="421"/>
      <c r="H90" s="421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129</v>
      </c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6.5" customHeight="1">
      <c r="A92" s="37"/>
      <c r="B92" s="38"/>
      <c r="C92" s="39"/>
      <c r="D92" s="39"/>
      <c r="E92" s="368" t="str">
        <f>E11</f>
        <v>SO 01.1 - Stavební část</v>
      </c>
      <c r="F92" s="421"/>
      <c r="G92" s="421"/>
      <c r="H92" s="421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22</v>
      </c>
      <c r="D94" s="39"/>
      <c r="E94" s="39"/>
      <c r="F94" s="30" t="str">
        <f>F14</f>
        <v>Pod Marjánkou 12, Praha 6</v>
      </c>
      <c r="G94" s="39"/>
      <c r="H94" s="39"/>
      <c r="I94" s="32" t="s">
        <v>24</v>
      </c>
      <c r="J94" s="62" t="str">
        <f>IF(J14="","",J14)</f>
        <v>5. 1. 2024</v>
      </c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40.15" customHeight="1">
      <c r="A96" s="37"/>
      <c r="B96" s="38"/>
      <c r="C96" s="32" t="s">
        <v>26</v>
      </c>
      <c r="D96" s="39"/>
      <c r="E96" s="39"/>
      <c r="F96" s="30" t="str">
        <f>E17</f>
        <v>MČ Praha 6, Čs. armády 601/23, 160 52 Praha 6</v>
      </c>
      <c r="G96" s="39"/>
      <c r="H96" s="39"/>
      <c r="I96" s="32" t="s">
        <v>33</v>
      </c>
      <c r="J96" s="35" t="str">
        <f>E23</f>
        <v>Ing.Vít Kocourek, Prosecká 683/115, 190 00 Praha 9</v>
      </c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40.15" customHeight="1">
      <c r="A97" s="37"/>
      <c r="B97" s="38"/>
      <c r="C97" s="32" t="s">
        <v>31</v>
      </c>
      <c r="D97" s="39"/>
      <c r="E97" s="39"/>
      <c r="F97" s="30" t="str">
        <f>IF(E20="","",E20)</f>
        <v>Vyplň údaj</v>
      </c>
      <c r="G97" s="39"/>
      <c r="H97" s="39"/>
      <c r="I97" s="32" t="s">
        <v>37</v>
      </c>
      <c r="J97" s="35" t="str">
        <f>E26</f>
        <v>Tomáš Vašek, Sněhurčina 710/73, 460 15 Liberec 15</v>
      </c>
      <c r="K97" s="39"/>
      <c r="L97" s="11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0.3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11" customFormat="1" ht="29.25" customHeight="1">
      <c r="A99" s="155"/>
      <c r="B99" s="156"/>
      <c r="C99" s="157" t="s">
        <v>168</v>
      </c>
      <c r="D99" s="158" t="s">
        <v>61</v>
      </c>
      <c r="E99" s="158" t="s">
        <v>57</v>
      </c>
      <c r="F99" s="158" t="s">
        <v>58</v>
      </c>
      <c r="G99" s="158" t="s">
        <v>169</v>
      </c>
      <c r="H99" s="158" t="s">
        <v>170</v>
      </c>
      <c r="I99" s="158" t="s">
        <v>171</v>
      </c>
      <c r="J99" s="158" t="s">
        <v>150</v>
      </c>
      <c r="K99" s="159" t="s">
        <v>172</v>
      </c>
      <c r="L99" s="160"/>
      <c r="M99" s="71" t="s">
        <v>21</v>
      </c>
      <c r="N99" s="72" t="s">
        <v>46</v>
      </c>
      <c r="O99" s="72" t="s">
        <v>173</v>
      </c>
      <c r="P99" s="72" t="s">
        <v>174</v>
      </c>
      <c r="Q99" s="72" t="s">
        <v>175</v>
      </c>
      <c r="R99" s="72" t="s">
        <v>176</v>
      </c>
      <c r="S99" s="72" t="s">
        <v>177</v>
      </c>
      <c r="T99" s="73" t="s">
        <v>178</v>
      </c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</row>
    <row r="100" spans="1:65" s="2" customFormat="1" ht="22.9" customHeight="1">
      <c r="A100" s="37"/>
      <c r="B100" s="38"/>
      <c r="C100" s="78" t="s">
        <v>179</v>
      </c>
      <c r="D100" s="39"/>
      <c r="E100" s="39"/>
      <c r="F100" s="39"/>
      <c r="G100" s="39"/>
      <c r="H100" s="39"/>
      <c r="I100" s="39"/>
      <c r="J100" s="161">
        <f>BK100</f>
        <v>0</v>
      </c>
      <c r="K100" s="39"/>
      <c r="L100" s="42"/>
      <c r="M100" s="74"/>
      <c r="N100" s="162"/>
      <c r="O100" s="75"/>
      <c r="P100" s="163">
        <f>P101+P230</f>
        <v>0</v>
      </c>
      <c r="Q100" s="75"/>
      <c r="R100" s="163">
        <f>R101+R230</f>
        <v>17.513891419999997</v>
      </c>
      <c r="S100" s="75"/>
      <c r="T100" s="164">
        <f>T101+T230</f>
        <v>26.473510699999999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75</v>
      </c>
      <c r="AU100" s="20" t="s">
        <v>151</v>
      </c>
      <c r="BK100" s="165">
        <f>BK101+BK230</f>
        <v>0</v>
      </c>
    </row>
    <row r="101" spans="1:65" s="12" customFormat="1" ht="25.9" customHeight="1">
      <c r="B101" s="166"/>
      <c r="C101" s="167"/>
      <c r="D101" s="168" t="s">
        <v>75</v>
      </c>
      <c r="E101" s="169" t="s">
        <v>180</v>
      </c>
      <c r="F101" s="169" t="s">
        <v>181</v>
      </c>
      <c r="G101" s="167"/>
      <c r="H101" s="167"/>
      <c r="I101" s="170"/>
      <c r="J101" s="171">
        <f>BK101</f>
        <v>0</v>
      </c>
      <c r="K101" s="167"/>
      <c r="L101" s="172"/>
      <c r="M101" s="173"/>
      <c r="N101" s="174"/>
      <c r="O101" s="174"/>
      <c r="P101" s="175">
        <f>P102+P114+P140+P211+P227</f>
        <v>0</v>
      </c>
      <c r="Q101" s="174"/>
      <c r="R101" s="175">
        <f>R102+R114+R140+R211+R227</f>
        <v>0.71143596000000009</v>
      </c>
      <c r="S101" s="174"/>
      <c r="T101" s="176">
        <f>T102+T114+T140+T211+T227</f>
        <v>23.888985999999999</v>
      </c>
      <c r="AR101" s="177" t="s">
        <v>83</v>
      </c>
      <c r="AT101" s="178" t="s">
        <v>75</v>
      </c>
      <c r="AU101" s="178" t="s">
        <v>76</v>
      </c>
      <c r="AY101" s="177" t="s">
        <v>182</v>
      </c>
      <c r="BK101" s="179">
        <f>BK102+BK114+BK140+BK211+BK227</f>
        <v>0</v>
      </c>
    </row>
    <row r="102" spans="1:65" s="12" customFormat="1" ht="22.9" customHeight="1">
      <c r="B102" s="166"/>
      <c r="C102" s="167"/>
      <c r="D102" s="168" t="s">
        <v>75</v>
      </c>
      <c r="E102" s="180" t="s">
        <v>183</v>
      </c>
      <c r="F102" s="180" t="s">
        <v>184</v>
      </c>
      <c r="G102" s="167"/>
      <c r="H102" s="167"/>
      <c r="I102" s="170"/>
      <c r="J102" s="181">
        <f>BK102</f>
        <v>0</v>
      </c>
      <c r="K102" s="167"/>
      <c r="L102" s="172"/>
      <c r="M102" s="173"/>
      <c r="N102" s="174"/>
      <c r="O102" s="174"/>
      <c r="P102" s="175">
        <f>SUM(P103:P113)</f>
        <v>0</v>
      </c>
      <c r="Q102" s="174"/>
      <c r="R102" s="175">
        <f>SUM(R103:R113)</f>
        <v>0.45183402000000006</v>
      </c>
      <c r="S102" s="174"/>
      <c r="T102" s="176">
        <f>SUM(T103:T113)</f>
        <v>0</v>
      </c>
      <c r="AR102" s="177" t="s">
        <v>83</v>
      </c>
      <c r="AT102" s="178" t="s">
        <v>75</v>
      </c>
      <c r="AU102" s="178" t="s">
        <v>83</v>
      </c>
      <c r="AY102" s="177" t="s">
        <v>182</v>
      </c>
      <c r="BK102" s="179">
        <f>SUM(BK103:BK113)</f>
        <v>0</v>
      </c>
    </row>
    <row r="103" spans="1:65" s="2" customFormat="1" ht="49.15" customHeight="1">
      <c r="A103" s="37"/>
      <c r="B103" s="38"/>
      <c r="C103" s="182" t="s">
        <v>83</v>
      </c>
      <c r="D103" s="182" t="s">
        <v>185</v>
      </c>
      <c r="E103" s="183" t="s">
        <v>186</v>
      </c>
      <c r="F103" s="184" t="s">
        <v>187</v>
      </c>
      <c r="G103" s="185" t="s">
        <v>102</v>
      </c>
      <c r="H103" s="186">
        <v>5.3620000000000001</v>
      </c>
      <c r="I103" s="187"/>
      <c r="J103" s="188">
        <f>ROUND(I103*H103,2)</f>
        <v>0</v>
      </c>
      <c r="K103" s="184" t="s">
        <v>188</v>
      </c>
      <c r="L103" s="42"/>
      <c r="M103" s="189" t="s">
        <v>21</v>
      </c>
      <c r="N103" s="190" t="s">
        <v>47</v>
      </c>
      <c r="O103" s="67"/>
      <c r="P103" s="191">
        <f>O103*H103</f>
        <v>0</v>
      </c>
      <c r="Q103" s="191">
        <v>7.9210000000000003E-2</v>
      </c>
      <c r="R103" s="191">
        <f>Q103*H103</f>
        <v>0.42472402000000004</v>
      </c>
      <c r="S103" s="191">
        <v>0</v>
      </c>
      <c r="T103" s="192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3" t="s">
        <v>189</v>
      </c>
      <c r="AT103" s="193" t="s">
        <v>185</v>
      </c>
      <c r="AU103" s="193" t="s">
        <v>85</v>
      </c>
      <c r="AY103" s="20" t="s">
        <v>182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0" t="s">
        <v>83</v>
      </c>
      <c r="BK103" s="194">
        <f>ROUND(I103*H103,2)</f>
        <v>0</v>
      </c>
      <c r="BL103" s="20" t="s">
        <v>189</v>
      </c>
      <c r="BM103" s="193" t="s">
        <v>190</v>
      </c>
    </row>
    <row r="104" spans="1:65" s="2" customFormat="1" ht="11.25">
      <c r="A104" s="37"/>
      <c r="B104" s="38"/>
      <c r="C104" s="39"/>
      <c r="D104" s="195" t="s">
        <v>191</v>
      </c>
      <c r="E104" s="39"/>
      <c r="F104" s="196" t="s">
        <v>192</v>
      </c>
      <c r="G104" s="39"/>
      <c r="H104" s="39"/>
      <c r="I104" s="197"/>
      <c r="J104" s="39"/>
      <c r="K104" s="39"/>
      <c r="L104" s="42"/>
      <c r="M104" s="198"/>
      <c r="N104" s="199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191</v>
      </c>
      <c r="AU104" s="20" t="s">
        <v>85</v>
      </c>
    </row>
    <row r="105" spans="1:65" s="13" customFormat="1" ht="11.25">
      <c r="B105" s="200"/>
      <c r="C105" s="201"/>
      <c r="D105" s="202" t="s">
        <v>193</v>
      </c>
      <c r="E105" s="203" t="s">
        <v>21</v>
      </c>
      <c r="F105" s="204" t="s">
        <v>194</v>
      </c>
      <c r="G105" s="201"/>
      <c r="H105" s="203" t="s">
        <v>21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193</v>
      </c>
      <c r="AU105" s="210" t="s">
        <v>85</v>
      </c>
      <c r="AV105" s="13" t="s">
        <v>83</v>
      </c>
      <c r="AW105" s="13" t="s">
        <v>36</v>
      </c>
      <c r="AX105" s="13" t="s">
        <v>76</v>
      </c>
      <c r="AY105" s="210" t="s">
        <v>182</v>
      </c>
    </row>
    <row r="106" spans="1:65" s="14" customFormat="1" ht="11.25">
      <c r="B106" s="211"/>
      <c r="C106" s="212"/>
      <c r="D106" s="202" t="s">
        <v>193</v>
      </c>
      <c r="E106" s="213" t="s">
        <v>21</v>
      </c>
      <c r="F106" s="214" t="s">
        <v>195</v>
      </c>
      <c r="G106" s="212"/>
      <c r="H106" s="215">
        <v>2.262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193</v>
      </c>
      <c r="AU106" s="221" t="s">
        <v>85</v>
      </c>
      <c r="AV106" s="14" t="s">
        <v>85</v>
      </c>
      <c r="AW106" s="14" t="s">
        <v>36</v>
      </c>
      <c r="AX106" s="14" t="s">
        <v>76</v>
      </c>
      <c r="AY106" s="221" t="s">
        <v>182</v>
      </c>
    </row>
    <row r="107" spans="1:65" s="13" customFormat="1" ht="11.25">
      <c r="B107" s="200"/>
      <c r="C107" s="201"/>
      <c r="D107" s="202" t="s">
        <v>193</v>
      </c>
      <c r="E107" s="203" t="s">
        <v>21</v>
      </c>
      <c r="F107" s="204" t="s">
        <v>196</v>
      </c>
      <c r="G107" s="201"/>
      <c r="H107" s="203" t="s">
        <v>21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193</v>
      </c>
      <c r="AU107" s="210" t="s">
        <v>85</v>
      </c>
      <c r="AV107" s="13" t="s">
        <v>83</v>
      </c>
      <c r="AW107" s="13" t="s">
        <v>36</v>
      </c>
      <c r="AX107" s="13" t="s">
        <v>76</v>
      </c>
      <c r="AY107" s="210" t="s">
        <v>182</v>
      </c>
    </row>
    <row r="108" spans="1:65" s="14" customFormat="1" ht="11.25">
      <c r="B108" s="211"/>
      <c r="C108" s="212"/>
      <c r="D108" s="202" t="s">
        <v>193</v>
      </c>
      <c r="E108" s="213" t="s">
        <v>21</v>
      </c>
      <c r="F108" s="214" t="s">
        <v>197</v>
      </c>
      <c r="G108" s="212"/>
      <c r="H108" s="215">
        <v>3.1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193</v>
      </c>
      <c r="AU108" s="221" t="s">
        <v>85</v>
      </c>
      <c r="AV108" s="14" t="s">
        <v>85</v>
      </c>
      <c r="AW108" s="14" t="s">
        <v>36</v>
      </c>
      <c r="AX108" s="14" t="s">
        <v>76</v>
      </c>
      <c r="AY108" s="221" t="s">
        <v>182</v>
      </c>
    </row>
    <row r="109" spans="1:65" s="15" customFormat="1" ht="11.25">
      <c r="B109" s="222"/>
      <c r="C109" s="223"/>
      <c r="D109" s="202" t="s">
        <v>193</v>
      </c>
      <c r="E109" s="224" t="s">
        <v>143</v>
      </c>
      <c r="F109" s="225" t="s">
        <v>198</v>
      </c>
      <c r="G109" s="223"/>
      <c r="H109" s="226">
        <v>5.3620000000000001</v>
      </c>
      <c r="I109" s="227"/>
      <c r="J109" s="223"/>
      <c r="K109" s="223"/>
      <c r="L109" s="228"/>
      <c r="M109" s="229"/>
      <c r="N109" s="230"/>
      <c r="O109" s="230"/>
      <c r="P109" s="230"/>
      <c r="Q109" s="230"/>
      <c r="R109" s="230"/>
      <c r="S109" s="230"/>
      <c r="T109" s="231"/>
      <c r="AT109" s="232" t="s">
        <v>193</v>
      </c>
      <c r="AU109" s="232" t="s">
        <v>85</v>
      </c>
      <c r="AV109" s="15" t="s">
        <v>189</v>
      </c>
      <c r="AW109" s="15" t="s">
        <v>36</v>
      </c>
      <c r="AX109" s="15" t="s">
        <v>83</v>
      </c>
      <c r="AY109" s="232" t="s">
        <v>182</v>
      </c>
    </row>
    <row r="110" spans="1:65" s="2" customFormat="1" ht="37.9" customHeight="1">
      <c r="A110" s="37"/>
      <c r="B110" s="38"/>
      <c r="C110" s="182" t="s">
        <v>199</v>
      </c>
      <c r="D110" s="182" t="s">
        <v>185</v>
      </c>
      <c r="E110" s="183" t="s">
        <v>200</v>
      </c>
      <c r="F110" s="184" t="s">
        <v>201</v>
      </c>
      <c r="G110" s="185" t="s">
        <v>202</v>
      </c>
      <c r="H110" s="186">
        <v>1</v>
      </c>
      <c r="I110" s="187"/>
      <c r="J110" s="188">
        <f>ROUND(I110*H110,2)</f>
        <v>0</v>
      </c>
      <c r="K110" s="184" t="s">
        <v>188</v>
      </c>
      <c r="L110" s="42"/>
      <c r="M110" s="189" t="s">
        <v>21</v>
      </c>
      <c r="N110" s="190" t="s">
        <v>47</v>
      </c>
      <c r="O110" s="67"/>
      <c r="P110" s="191">
        <f>O110*H110</f>
        <v>0</v>
      </c>
      <c r="Q110" s="191">
        <v>2.7109999999999999E-2</v>
      </c>
      <c r="R110" s="191">
        <f>Q110*H110</f>
        <v>2.7109999999999999E-2</v>
      </c>
      <c r="S110" s="191">
        <v>0</v>
      </c>
      <c r="T110" s="192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3" t="s">
        <v>189</v>
      </c>
      <c r="AT110" s="193" t="s">
        <v>185</v>
      </c>
      <c r="AU110" s="193" t="s">
        <v>85</v>
      </c>
      <c r="AY110" s="20" t="s">
        <v>182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20" t="s">
        <v>83</v>
      </c>
      <c r="BK110" s="194">
        <f>ROUND(I110*H110,2)</f>
        <v>0</v>
      </c>
      <c r="BL110" s="20" t="s">
        <v>189</v>
      </c>
      <c r="BM110" s="193" t="s">
        <v>203</v>
      </c>
    </row>
    <row r="111" spans="1:65" s="2" customFormat="1" ht="11.25">
      <c r="A111" s="37"/>
      <c r="B111" s="38"/>
      <c r="C111" s="39"/>
      <c r="D111" s="195" t="s">
        <v>191</v>
      </c>
      <c r="E111" s="39"/>
      <c r="F111" s="196" t="s">
        <v>204</v>
      </c>
      <c r="G111" s="39"/>
      <c r="H111" s="39"/>
      <c r="I111" s="197"/>
      <c r="J111" s="39"/>
      <c r="K111" s="39"/>
      <c r="L111" s="42"/>
      <c r="M111" s="198"/>
      <c r="N111" s="199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191</v>
      </c>
      <c r="AU111" s="20" t="s">
        <v>85</v>
      </c>
    </row>
    <row r="112" spans="1:65" s="13" customFormat="1" ht="11.25">
      <c r="B112" s="200"/>
      <c r="C112" s="201"/>
      <c r="D112" s="202" t="s">
        <v>193</v>
      </c>
      <c r="E112" s="203" t="s">
        <v>21</v>
      </c>
      <c r="F112" s="204" t="s">
        <v>205</v>
      </c>
      <c r="G112" s="201"/>
      <c r="H112" s="203" t="s">
        <v>21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193</v>
      </c>
      <c r="AU112" s="210" t="s">
        <v>85</v>
      </c>
      <c r="AV112" s="13" t="s">
        <v>83</v>
      </c>
      <c r="AW112" s="13" t="s">
        <v>36</v>
      </c>
      <c r="AX112" s="13" t="s">
        <v>76</v>
      </c>
      <c r="AY112" s="210" t="s">
        <v>182</v>
      </c>
    </row>
    <row r="113" spans="1:65" s="14" customFormat="1" ht="11.25">
      <c r="B113" s="211"/>
      <c r="C113" s="212"/>
      <c r="D113" s="202" t="s">
        <v>193</v>
      </c>
      <c r="E113" s="213" t="s">
        <v>21</v>
      </c>
      <c r="F113" s="214" t="s">
        <v>83</v>
      </c>
      <c r="G113" s="212"/>
      <c r="H113" s="215">
        <v>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193</v>
      </c>
      <c r="AU113" s="221" t="s">
        <v>85</v>
      </c>
      <c r="AV113" s="14" t="s">
        <v>85</v>
      </c>
      <c r="AW113" s="14" t="s">
        <v>36</v>
      </c>
      <c r="AX113" s="14" t="s">
        <v>83</v>
      </c>
      <c r="AY113" s="221" t="s">
        <v>182</v>
      </c>
    </row>
    <row r="114" spans="1:65" s="12" customFormat="1" ht="22.9" customHeight="1">
      <c r="B114" s="166"/>
      <c r="C114" s="167"/>
      <c r="D114" s="168" t="s">
        <v>75</v>
      </c>
      <c r="E114" s="180" t="s">
        <v>206</v>
      </c>
      <c r="F114" s="180" t="s">
        <v>207</v>
      </c>
      <c r="G114" s="167"/>
      <c r="H114" s="167"/>
      <c r="I114" s="170"/>
      <c r="J114" s="181">
        <f>BK114</f>
        <v>0</v>
      </c>
      <c r="K114" s="167"/>
      <c r="L114" s="172"/>
      <c r="M114" s="173"/>
      <c r="N114" s="174"/>
      <c r="O114" s="174"/>
      <c r="P114" s="175">
        <f>SUM(P115:P139)</f>
        <v>0</v>
      </c>
      <c r="Q114" s="174"/>
      <c r="R114" s="175">
        <f>SUM(R115:R139)</f>
        <v>0.15988304</v>
      </c>
      <c r="S114" s="174"/>
      <c r="T114" s="176">
        <f>SUM(T115:T139)</f>
        <v>0</v>
      </c>
      <c r="AR114" s="177" t="s">
        <v>83</v>
      </c>
      <c r="AT114" s="178" t="s">
        <v>75</v>
      </c>
      <c r="AU114" s="178" t="s">
        <v>83</v>
      </c>
      <c r="AY114" s="177" t="s">
        <v>182</v>
      </c>
      <c r="BK114" s="179">
        <f>SUM(BK115:BK139)</f>
        <v>0</v>
      </c>
    </row>
    <row r="115" spans="1:65" s="2" customFormat="1" ht="33" customHeight="1">
      <c r="A115" s="37"/>
      <c r="B115" s="38"/>
      <c r="C115" s="182" t="s">
        <v>183</v>
      </c>
      <c r="D115" s="182" t="s">
        <v>185</v>
      </c>
      <c r="E115" s="183" t="s">
        <v>208</v>
      </c>
      <c r="F115" s="184" t="s">
        <v>209</v>
      </c>
      <c r="G115" s="185" t="s">
        <v>102</v>
      </c>
      <c r="H115" s="186">
        <v>2.85</v>
      </c>
      <c r="I115" s="187"/>
      <c r="J115" s="188">
        <f>ROUND(I115*H115,2)</f>
        <v>0</v>
      </c>
      <c r="K115" s="184" t="s">
        <v>188</v>
      </c>
      <c r="L115" s="42"/>
      <c r="M115" s="189" t="s">
        <v>21</v>
      </c>
      <c r="N115" s="190" t="s">
        <v>47</v>
      </c>
      <c r="O115" s="67"/>
      <c r="P115" s="191">
        <f>O115*H115</f>
        <v>0</v>
      </c>
      <c r="Q115" s="191">
        <v>7.3499999999999998E-3</v>
      </c>
      <c r="R115" s="191">
        <f>Q115*H115</f>
        <v>2.0947500000000001E-2</v>
      </c>
      <c r="S115" s="191">
        <v>0</v>
      </c>
      <c r="T115" s="192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3" t="s">
        <v>189</v>
      </c>
      <c r="AT115" s="193" t="s">
        <v>185</v>
      </c>
      <c r="AU115" s="193" t="s">
        <v>85</v>
      </c>
      <c r="AY115" s="20" t="s">
        <v>182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0" t="s">
        <v>83</v>
      </c>
      <c r="BK115" s="194">
        <f>ROUND(I115*H115,2)</f>
        <v>0</v>
      </c>
      <c r="BL115" s="20" t="s">
        <v>189</v>
      </c>
      <c r="BM115" s="193" t="s">
        <v>210</v>
      </c>
    </row>
    <row r="116" spans="1:65" s="2" customFormat="1" ht="11.25">
      <c r="A116" s="37"/>
      <c r="B116" s="38"/>
      <c r="C116" s="39"/>
      <c r="D116" s="195" t="s">
        <v>191</v>
      </c>
      <c r="E116" s="39"/>
      <c r="F116" s="196" t="s">
        <v>211</v>
      </c>
      <c r="G116" s="39"/>
      <c r="H116" s="39"/>
      <c r="I116" s="197"/>
      <c r="J116" s="39"/>
      <c r="K116" s="39"/>
      <c r="L116" s="42"/>
      <c r="M116" s="198"/>
      <c r="N116" s="199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191</v>
      </c>
      <c r="AU116" s="20" t="s">
        <v>85</v>
      </c>
    </row>
    <row r="117" spans="1:65" s="13" customFormat="1" ht="11.25">
      <c r="B117" s="200"/>
      <c r="C117" s="201"/>
      <c r="D117" s="202" t="s">
        <v>193</v>
      </c>
      <c r="E117" s="203" t="s">
        <v>21</v>
      </c>
      <c r="F117" s="204" t="s">
        <v>212</v>
      </c>
      <c r="G117" s="201"/>
      <c r="H117" s="203" t="s">
        <v>21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193</v>
      </c>
      <c r="AU117" s="210" t="s">
        <v>85</v>
      </c>
      <c r="AV117" s="13" t="s">
        <v>83</v>
      </c>
      <c r="AW117" s="13" t="s">
        <v>36</v>
      </c>
      <c r="AX117" s="13" t="s">
        <v>76</v>
      </c>
      <c r="AY117" s="210" t="s">
        <v>182</v>
      </c>
    </row>
    <row r="118" spans="1:65" s="14" customFormat="1" ht="11.25">
      <c r="B118" s="211"/>
      <c r="C118" s="212"/>
      <c r="D118" s="202" t="s">
        <v>193</v>
      </c>
      <c r="E118" s="213" t="s">
        <v>21</v>
      </c>
      <c r="F118" s="214" t="s">
        <v>104</v>
      </c>
      <c r="G118" s="212"/>
      <c r="H118" s="215">
        <v>2.85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193</v>
      </c>
      <c r="AU118" s="221" t="s">
        <v>85</v>
      </c>
      <c r="AV118" s="14" t="s">
        <v>85</v>
      </c>
      <c r="AW118" s="14" t="s">
        <v>36</v>
      </c>
      <c r="AX118" s="14" t="s">
        <v>83</v>
      </c>
      <c r="AY118" s="221" t="s">
        <v>182</v>
      </c>
    </row>
    <row r="119" spans="1:65" s="2" customFormat="1" ht="24.2" customHeight="1">
      <c r="A119" s="37"/>
      <c r="B119" s="38"/>
      <c r="C119" s="182" t="s">
        <v>189</v>
      </c>
      <c r="D119" s="182" t="s">
        <v>185</v>
      </c>
      <c r="E119" s="183" t="s">
        <v>213</v>
      </c>
      <c r="F119" s="184" t="s">
        <v>214</v>
      </c>
      <c r="G119" s="185" t="s">
        <v>102</v>
      </c>
      <c r="H119" s="186">
        <v>10.724</v>
      </c>
      <c r="I119" s="187"/>
      <c r="J119" s="188">
        <f>ROUND(I119*H119,2)</f>
        <v>0</v>
      </c>
      <c r="K119" s="184" t="s">
        <v>188</v>
      </c>
      <c r="L119" s="42"/>
      <c r="M119" s="189" t="s">
        <v>21</v>
      </c>
      <c r="N119" s="190" t="s">
        <v>47</v>
      </c>
      <c r="O119" s="67"/>
      <c r="P119" s="191">
        <f>O119*H119</f>
        <v>0</v>
      </c>
      <c r="Q119" s="191">
        <v>2.5999999999999998E-4</v>
      </c>
      <c r="R119" s="191">
        <f>Q119*H119</f>
        <v>2.78824E-3</v>
      </c>
      <c r="S119" s="191">
        <v>0</v>
      </c>
      <c r="T119" s="192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3" t="s">
        <v>189</v>
      </c>
      <c r="AT119" s="193" t="s">
        <v>185</v>
      </c>
      <c r="AU119" s="193" t="s">
        <v>85</v>
      </c>
      <c r="AY119" s="20" t="s">
        <v>182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20" t="s">
        <v>83</v>
      </c>
      <c r="BK119" s="194">
        <f>ROUND(I119*H119,2)</f>
        <v>0</v>
      </c>
      <c r="BL119" s="20" t="s">
        <v>189</v>
      </c>
      <c r="BM119" s="193" t="s">
        <v>215</v>
      </c>
    </row>
    <row r="120" spans="1:65" s="2" customFormat="1" ht="11.25">
      <c r="A120" s="37"/>
      <c r="B120" s="38"/>
      <c r="C120" s="39"/>
      <c r="D120" s="195" t="s">
        <v>191</v>
      </c>
      <c r="E120" s="39"/>
      <c r="F120" s="196" t="s">
        <v>216</v>
      </c>
      <c r="G120" s="39"/>
      <c r="H120" s="39"/>
      <c r="I120" s="197"/>
      <c r="J120" s="39"/>
      <c r="K120" s="39"/>
      <c r="L120" s="42"/>
      <c r="M120" s="198"/>
      <c r="N120" s="199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191</v>
      </c>
      <c r="AU120" s="20" t="s">
        <v>85</v>
      </c>
    </row>
    <row r="121" spans="1:65" s="14" customFormat="1" ht="11.25">
      <c r="B121" s="211"/>
      <c r="C121" s="212"/>
      <c r="D121" s="202" t="s">
        <v>193</v>
      </c>
      <c r="E121" s="213" t="s">
        <v>21</v>
      </c>
      <c r="F121" s="214" t="s">
        <v>134</v>
      </c>
      <c r="G121" s="212"/>
      <c r="H121" s="215">
        <v>10.724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193</v>
      </c>
      <c r="AU121" s="221" t="s">
        <v>85</v>
      </c>
      <c r="AV121" s="14" t="s">
        <v>85</v>
      </c>
      <c r="AW121" s="14" t="s">
        <v>36</v>
      </c>
      <c r="AX121" s="14" t="s">
        <v>83</v>
      </c>
      <c r="AY121" s="221" t="s">
        <v>182</v>
      </c>
    </row>
    <row r="122" spans="1:65" s="2" customFormat="1" ht="37.9" customHeight="1">
      <c r="A122" s="37"/>
      <c r="B122" s="38"/>
      <c r="C122" s="182" t="s">
        <v>217</v>
      </c>
      <c r="D122" s="182" t="s">
        <v>185</v>
      </c>
      <c r="E122" s="183" t="s">
        <v>218</v>
      </c>
      <c r="F122" s="184" t="s">
        <v>219</v>
      </c>
      <c r="G122" s="185" t="s">
        <v>102</v>
      </c>
      <c r="H122" s="186">
        <v>2.85</v>
      </c>
      <c r="I122" s="187"/>
      <c r="J122" s="188">
        <f>ROUND(I122*H122,2)</f>
        <v>0</v>
      </c>
      <c r="K122" s="184" t="s">
        <v>188</v>
      </c>
      <c r="L122" s="42"/>
      <c r="M122" s="189" t="s">
        <v>21</v>
      </c>
      <c r="N122" s="190" t="s">
        <v>47</v>
      </c>
      <c r="O122" s="67"/>
      <c r="P122" s="191">
        <f>O122*H122</f>
        <v>0</v>
      </c>
      <c r="Q122" s="191">
        <v>1.54E-2</v>
      </c>
      <c r="R122" s="191">
        <f>Q122*H122</f>
        <v>4.3890000000000005E-2</v>
      </c>
      <c r="S122" s="191">
        <v>0</v>
      </c>
      <c r="T122" s="192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3" t="s">
        <v>189</v>
      </c>
      <c r="AT122" s="193" t="s">
        <v>185</v>
      </c>
      <c r="AU122" s="193" t="s">
        <v>85</v>
      </c>
      <c r="AY122" s="20" t="s">
        <v>182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0" t="s">
        <v>83</v>
      </c>
      <c r="BK122" s="194">
        <f>ROUND(I122*H122,2)</f>
        <v>0</v>
      </c>
      <c r="BL122" s="20" t="s">
        <v>189</v>
      </c>
      <c r="BM122" s="193" t="s">
        <v>220</v>
      </c>
    </row>
    <row r="123" spans="1:65" s="2" customFormat="1" ht="11.25">
      <c r="A123" s="37"/>
      <c r="B123" s="38"/>
      <c r="C123" s="39"/>
      <c r="D123" s="195" t="s">
        <v>191</v>
      </c>
      <c r="E123" s="39"/>
      <c r="F123" s="196" t="s">
        <v>221</v>
      </c>
      <c r="G123" s="39"/>
      <c r="H123" s="39"/>
      <c r="I123" s="197"/>
      <c r="J123" s="39"/>
      <c r="K123" s="39"/>
      <c r="L123" s="42"/>
      <c r="M123" s="198"/>
      <c r="N123" s="199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191</v>
      </c>
      <c r="AU123" s="20" t="s">
        <v>85</v>
      </c>
    </row>
    <row r="124" spans="1:65" s="13" customFormat="1" ht="11.25">
      <c r="B124" s="200"/>
      <c r="C124" s="201"/>
      <c r="D124" s="202" t="s">
        <v>193</v>
      </c>
      <c r="E124" s="203" t="s">
        <v>21</v>
      </c>
      <c r="F124" s="204" t="s">
        <v>212</v>
      </c>
      <c r="G124" s="201"/>
      <c r="H124" s="203" t="s">
        <v>21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193</v>
      </c>
      <c r="AU124" s="210" t="s">
        <v>85</v>
      </c>
      <c r="AV124" s="13" t="s">
        <v>83</v>
      </c>
      <c r="AW124" s="13" t="s">
        <v>36</v>
      </c>
      <c r="AX124" s="13" t="s">
        <v>76</v>
      </c>
      <c r="AY124" s="210" t="s">
        <v>182</v>
      </c>
    </row>
    <row r="125" spans="1:65" s="14" customFormat="1" ht="11.25">
      <c r="B125" s="211"/>
      <c r="C125" s="212"/>
      <c r="D125" s="202" t="s">
        <v>193</v>
      </c>
      <c r="E125" s="213" t="s">
        <v>21</v>
      </c>
      <c r="F125" s="214" t="s">
        <v>104</v>
      </c>
      <c r="G125" s="212"/>
      <c r="H125" s="215">
        <v>2.85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193</v>
      </c>
      <c r="AU125" s="221" t="s">
        <v>85</v>
      </c>
      <c r="AV125" s="14" t="s">
        <v>85</v>
      </c>
      <c r="AW125" s="14" t="s">
        <v>36</v>
      </c>
      <c r="AX125" s="14" t="s">
        <v>83</v>
      </c>
      <c r="AY125" s="221" t="s">
        <v>182</v>
      </c>
    </row>
    <row r="126" spans="1:65" s="2" customFormat="1" ht="24.2" customHeight="1">
      <c r="A126" s="37"/>
      <c r="B126" s="38"/>
      <c r="C126" s="182" t="s">
        <v>206</v>
      </c>
      <c r="D126" s="182" t="s">
        <v>185</v>
      </c>
      <c r="E126" s="183" t="s">
        <v>222</v>
      </c>
      <c r="F126" s="184" t="s">
        <v>223</v>
      </c>
      <c r="G126" s="185" t="s">
        <v>102</v>
      </c>
      <c r="H126" s="186">
        <v>10.724</v>
      </c>
      <c r="I126" s="187"/>
      <c r="J126" s="188">
        <f>ROUND(I126*H126,2)</f>
        <v>0</v>
      </c>
      <c r="K126" s="184" t="s">
        <v>188</v>
      </c>
      <c r="L126" s="42"/>
      <c r="M126" s="189" t="s">
        <v>21</v>
      </c>
      <c r="N126" s="190" t="s">
        <v>47</v>
      </c>
      <c r="O126" s="67"/>
      <c r="P126" s="191">
        <f>O126*H126</f>
        <v>0</v>
      </c>
      <c r="Q126" s="191">
        <v>3.0000000000000001E-3</v>
      </c>
      <c r="R126" s="191">
        <f>Q126*H126</f>
        <v>3.2171999999999999E-2</v>
      </c>
      <c r="S126" s="191">
        <v>0</v>
      </c>
      <c r="T126" s="19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3" t="s">
        <v>189</v>
      </c>
      <c r="AT126" s="193" t="s">
        <v>185</v>
      </c>
      <c r="AU126" s="193" t="s">
        <v>85</v>
      </c>
      <c r="AY126" s="20" t="s">
        <v>182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20" t="s">
        <v>83</v>
      </c>
      <c r="BK126" s="194">
        <f>ROUND(I126*H126,2)</f>
        <v>0</v>
      </c>
      <c r="BL126" s="20" t="s">
        <v>189</v>
      </c>
      <c r="BM126" s="193" t="s">
        <v>224</v>
      </c>
    </row>
    <row r="127" spans="1:65" s="2" customFormat="1" ht="11.25">
      <c r="A127" s="37"/>
      <c r="B127" s="38"/>
      <c r="C127" s="39"/>
      <c r="D127" s="195" t="s">
        <v>191</v>
      </c>
      <c r="E127" s="39"/>
      <c r="F127" s="196" t="s">
        <v>225</v>
      </c>
      <c r="G127" s="39"/>
      <c r="H127" s="39"/>
      <c r="I127" s="197"/>
      <c r="J127" s="39"/>
      <c r="K127" s="39"/>
      <c r="L127" s="42"/>
      <c r="M127" s="198"/>
      <c r="N127" s="199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191</v>
      </c>
      <c r="AU127" s="20" t="s">
        <v>85</v>
      </c>
    </row>
    <row r="128" spans="1:65" s="13" customFormat="1" ht="11.25">
      <c r="B128" s="200"/>
      <c r="C128" s="201"/>
      <c r="D128" s="202" t="s">
        <v>193</v>
      </c>
      <c r="E128" s="203" t="s">
        <v>21</v>
      </c>
      <c r="F128" s="204" t="s">
        <v>226</v>
      </c>
      <c r="G128" s="201"/>
      <c r="H128" s="203" t="s">
        <v>21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193</v>
      </c>
      <c r="AU128" s="210" t="s">
        <v>85</v>
      </c>
      <c r="AV128" s="13" t="s">
        <v>83</v>
      </c>
      <c r="AW128" s="13" t="s">
        <v>36</v>
      </c>
      <c r="AX128" s="13" t="s">
        <v>76</v>
      </c>
      <c r="AY128" s="210" t="s">
        <v>182</v>
      </c>
    </row>
    <row r="129" spans="1:65" s="14" customFormat="1" ht="11.25">
      <c r="B129" s="211"/>
      <c r="C129" s="212"/>
      <c r="D129" s="202" t="s">
        <v>193</v>
      </c>
      <c r="E129" s="213" t="s">
        <v>21</v>
      </c>
      <c r="F129" s="214" t="s">
        <v>227</v>
      </c>
      <c r="G129" s="212"/>
      <c r="H129" s="215">
        <v>10.724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193</v>
      </c>
      <c r="AU129" s="221" t="s">
        <v>85</v>
      </c>
      <c r="AV129" s="14" t="s">
        <v>85</v>
      </c>
      <c r="AW129" s="14" t="s">
        <v>36</v>
      </c>
      <c r="AX129" s="14" t="s">
        <v>76</v>
      </c>
      <c r="AY129" s="221" t="s">
        <v>182</v>
      </c>
    </row>
    <row r="130" spans="1:65" s="16" customFormat="1" ht="11.25">
      <c r="B130" s="233"/>
      <c r="C130" s="234"/>
      <c r="D130" s="202" t="s">
        <v>193</v>
      </c>
      <c r="E130" s="235" t="s">
        <v>134</v>
      </c>
      <c r="F130" s="236" t="s">
        <v>228</v>
      </c>
      <c r="G130" s="234"/>
      <c r="H130" s="237">
        <v>10.724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193</v>
      </c>
      <c r="AU130" s="243" t="s">
        <v>85</v>
      </c>
      <c r="AV130" s="16" t="s">
        <v>183</v>
      </c>
      <c r="AW130" s="16" t="s">
        <v>36</v>
      </c>
      <c r="AX130" s="16" t="s">
        <v>76</v>
      </c>
      <c r="AY130" s="243" t="s">
        <v>182</v>
      </c>
    </row>
    <row r="131" spans="1:65" s="15" customFormat="1" ht="11.25">
      <c r="B131" s="222"/>
      <c r="C131" s="223"/>
      <c r="D131" s="202" t="s">
        <v>193</v>
      </c>
      <c r="E131" s="224" t="s">
        <v>21</v>
      </c>
      <c r="F131" s="225" t="s">
        <v>198</v>
      </c>
      <c r="G131" s="223"/>
      <c r="H131" s="226">
        <v>10.724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193</v>
      </c>
      <c r="AU131" s="232" t="s">
        <v>85</v>
      </c>
      <c r="AV131" s="15" t="s">
        <v>189</v>
      </c>
      <c r="AW131" s="15" t="s">
        <v>36</v>
      </c>
      <c r="AX131" s="15" t="s">
        <v>83</v>
      </c>
      <c r="AY131" s="232" t="s">
        <v>182</v>
      </c>
    </row>
    <row r="132" spans="1:65" s="2" customFormat="1" ht="33" customHeight="1">
      <c r="A132" s="37"/>
      <c r="B132" s="38"/>
      <c r="C132" s="182" t="s">
        <v>229</v>
      </c>
      <c r="D132" s="182" t="s">
        <v>185</v>
      </c>
      <c r="E132" s="183" t="s">
        <v>230</v>
      </c>
      <c r="F132" s="184" t="s">
        <v>231</v>
      </c>
      <c r="G132" s="185" t="s">
        <v>102</v>
      </c>
      <c r="H132" s="186">
        <v>0.61799999999999999</v>
      </c>
      <c r="I132" s="187"/>
      <c r="J132" s="188">
        <f>ROUND(I132*H132,2)</f>
        <v>0</v>
      </c>
      <c r="K132" s="184" t="s">
        <v>188</v>
      </c>
      <c r="L132" s="42"/>
      <c r="M132" s="189" t="s">
        <v>21</v>
      </c>
      <c r="N132" s="190" t="s">
        <v>47</v>
      </c>
      <c r="O132" s="67"/>
      <c r="P132" s="191">
        <f>O132*H132</f>
        <v>0</v>
      </c>
      <c r="Q132" s="191">
        <v>8.4999999999999995E-4</v>
      </c>
      <c r="R132" s="191">
        <f>Q132*H132</f>
        <v>5.2529999999999992E-4</v>
      </c>
      <c r="S132" s="191">
        <v>0</v>
      </c>
      <c r="T132" s="19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3" t="s">
        <v>189</v>
      </c>
      <c r="AT132" s="193" t="s">
        <v>185</v>
      </c>
      <c r="AU132" s="193" t="s">
        <v>85</v>
      </c>
      <c r="AY132" s="20" t="s">
        <v>182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0" t="s">
        <v>83</v>
      </c>
      <c r="BK132" s="194">
        <f>ROUND(I132*H132,2)</f>
        <v>0</v>
      </c>
      <c r="BL132" s="20" t="s">
        <v>189</v>
      </c>
      <c r="BM132" s="193" t="s">
        <v>232</v>
      </c>
    </row>
    <row r="133" spans="1:65" s="2" customFormat="1" ht="11.25">
      <c r="A133" s="37"/>
      <c r="B133" s="38"/>
      <c r="C133" s="39"/>
      <c r="D133" s="195" t="s">
        <v>191</v>
      </c>
      <c r="E133" s="39"/>
      <c r="F133" s="196" t="s">
        <v>233</v>
      </c>
      <c r="G133" s="39"/>
      <c r="H133" s="39"/>
      <c r="I133" s="197"/>
      <c r="J133" s="39"/>
      <c r="K133" s="39"/>
      <c r="L133" s="42"/>
      <c r="M133" s="198"/>
      <c r="N133" s="199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191</v>
      </c>
      <c r="AU133" s="20" t="s">
        <v>85</v>
      </c>
    </row>
    <row r="134" spans="1:65" s="13" customFormat="1" ht="22.5">
      <c r="B134" s="200"/>
      <c r="C134" s="201"/>
      <c r="D134" s="202" t="s">
        <v>193</v>
      </c>
      <c r="E134" s="203" t="s">
        <v>21</v>
      </c>
      <c r="F134" s="204" t="s">
        <v>234</v>
      </c>
      <c r="G134" s="201"/>
      <c r="H134" s="203" t="s">
        <v>21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193</v>
      </c>
      <c r="AU134" s="210" t="s">
        <v>85</v>
      </c>
      <c r="AV134" s="13" t="s">
        <v>83</v>
      </c>
      <c r="AW134" s="13" t="s">
        <v>36</v>
      </c>
      <c r="AX134" s="13" t="s">
        <v>76</v>
      </c>
      <c r="AY134" s="210" t="s">
        <v>182</v>
      </c>
    </row>
    <row r="135" spans="1:65" s="14" customFormat="1" ht="11.25">
      <c r="B135" s="211"/>
      <c r="C135" s="212"/>
      <c r="D135" s="202" t="s">
        <v>193</v>
      </c>
      <c r="E135" s="213" t="s">
        <v>21</v>
      </c>
      <c r="F135" s="214" t="s">
        <v>235</v>
      </c>
      <c r="G135" s="212"/>
      <c r="H135" s="215">
        <v>0.61799999999999999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193</v>
      </c>
      <c r="AU135" s="221" t="s">
        <v>85</v>
      </c>
      <c r="AV135" s="14" t="s">
        <v>85</v>
      </c>
      <c r="AW135" s="14" t="s">
        <v>36</v>
      </c>
      <c r="AX135" s="14" t="s">
        <v>83</v>
      </c>
      <c r="AY135" s="221" t="s">
        <v>182</v>
      </c>
    </row>
    <row r="136" spans="1:65" s="2" customFormat="1" ht="37.9" customHeight="1">
      <c r="A136" s="37"/>
      <c r="B136" s="38"/>
      <c r="C136" s="182" t="s">
        <v>236</v>
      </c>
      <c r="D136" s="182" t="s">
        <v>185</v>
      </c>
      <c r="E136" s="183" t="s">
        <v>237</v>
      </c>
      <c r="F136" s="184" t="s">
        <v>238</v>
      </c>
      <c r="G136" s="185" t="s">
        <v>202</v>
      </c>
      <c r="H136" s="186">
        <v>1</v>
      </c>
      <c r="I136" s="187"/>
      <c r="J136" s="188">
        <f>ROUND(I136*H136,2)</f>
        <v>0</v>
      </c>
      <c r="K136" s="184" t="s">
        <v>188</v>
      </c>
      <c r="L136" s="42"/>
      <c r="M136" s="189" t="s">
        <v>21</v>
      </c>
      <c r="N136" s="190" t="s">
        <v>47</v>
      </c>
      <c r="O136" s="67"/>
      <c r="P136" s="191">
        <f>O136*H136</f>
        <v>0</v>
      </c>
      <c r="Q136" s="191">
        <v>4.684E-2</v>
      </c>
      <c r="R136" s="191">
        <f>Q136*H136</f>
        <v>4.684E-2</v>
      </c>
      <c r="S136" s="191">
        <v>0</v>
      </c>
      <c r="T136" s="19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3" t="s">
        <v>189</v>
      </c>
      <c r="AT136" s="193" t="s">
        <v>185</v>
      </c>
      <c r="AU136" s="193" t="s">
        <v>85</v>
      </c>
      <c r="AY136" s="20" t="s">
        <v>182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20" t="s">
        <v>83</v>
      </c>
      <c r="BK136" s="194">
        <f>ROUND(I136*H136,2)</f>
        <v>0</v>
      </c>
      <c r="BL136" s="20" t="s">
        <v>189</v>
      </c>
      <c r="BM136" s="193" t="s">
        <v>239</v>
      </c>
    </row>
    <row r="137" spans="1:65" s="2" customFormat="1" ht="11.25">
      <c r="A137" s="37"/>
      <c r="B137" s="38"/>
      <c r="C137" s="39"/>
      <c r="D137" s="195" t="s">
        <v>191</v>
      </c>
      <c r="E137" s="39"/>
      <c r="F137" s="196" t="s">
        <v>240</v>
      </c>
      <c r="G137" s="39"/>
      <c r="H137" s="39"/>
      <c r="I137" s="197"/>
      <c r="J137" s="39"/>
      <c r="K137" s="39"/>
      <c r="L137" s="42"/>
      <c r="M137" s="198"/>
      <c r="N137" s="199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191</v>
      </c>
      <c r="AU137" s="20" t="s">
        <v>85</v>
      </c>
    </row>
    <row r="138" spans="1:65" s="2" customFormat="1" ht="33" customHeight="1">
      <c r="A138" s="37"/>
      <c r="B138" s="38"/>
      <c r="C138" s="244" t="s">
        <v>241</v>
      </c>
      <c r="D138" s="244" t="s">
        <v>242</v>
      </c>
      <c r="E138" s="245" t="s">
        <v>243</v>
      </c>
      <c r="F138" s="246" t="s">
        <v>244</v>
      </c>
      <c r="G138" s="247" t="s">
        <v>202</v>
      </c>
      <c r="H138" s="248">
        <v>1</v>
      </c>
      <c r="I138" s="249"/>
      <c r="J138" s="250">
        <f>ROUND(I138*H138,2)</f>
        <v>0</v>
      </c>
      <c r="K138" s="246" t="s">
        <v>188</v>
      </c>
      <c r="L138" s="251"/>
      <c r="M138" s="252" t="s">
        <v>21</v>
      </c>
      <c r="N138" s="253" t="s">
        <v>47</v>
      </c>
      <c r="O138" s="67"/>
      <c r="P138" s="191">
        <f>O138*H138</f>
        <v>0</v>
      </c>
      <c r="Q138" s="191">
        <v>1.272E-2</v>
      </c>
      <c r="R138" s="191">
        <f>Q138*H138</f>
        <v>1.272E-2</v>
      </c>
      <c r="S138" s="191">
        <v>0</v>
      </c>
      <c r="T138" s="19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3" t="s">
        <v>241</v>
      </c>
      <c r="AT138" s="193" t="s">
        <v>242</v>
      </c>
      <c r="AU138" s="193" t="s">
        <v>85</v>
      </c>
      <c r="AY138" s="20" t="s">
        <v>182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20" t="s">
        <v>83</v>
      </c>
      <c r="BK138" s="194">
        <f>ROUND(I138*H138,2)</f>
        <v>0</v>
      </c>
      <c r="BL138" s="20" t="s">
        <v>189</v>
      </c>
      <c r="BM138" s="193" t="s">
        <v>245</v>
      </c>
    </row>
    <row r="139" spans="1:65" s="2" customFormat="1" ht="19.5">
      <c r="A139" s="37"/>
      <c r="B139" s="38"/>
      <c r="C139" s="39"/>
      <c r="D139" s="202" t="s">
        <v>246</v>
      </c>
      <c r="E139" s="39"/>
      <c r="F139" s="254" t="s">
        <v>247</v>
      </c>
      <c r="G139" s="39"/>
      <c r="H139" s="39"/>
      <c r="I139" s="197"/>
      <c r="J139" s="39"/>
      <c r="K139" s="39"/>
      <c r="L139" s="42"/>
      <c r="M139" s="198"/>
      <c r="N139" s="199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246</v>
      </c>
      <c r="AU139" s="20" t="s">
        <v>85</v>
      </c>
    </row>
    <row r="140" spans="1:65" s="12" customFormat="1" ht="22.9" customHeight="1">
      <c r="B140" s="166"/>
      <c r="C140" s="167"/>
      <c r="D140" s="168" t="s">
        <v>75</v>
      </c>
      <c r="E140" s="180" t="s">
        <v>248</v>
      </c>
      <c r="F140" s="180" t="s">
        <v>249</v>
      </c>
      <c r="G140" s="167"/>
      <c r="H140" s="167"/>
      <c r="I140" s="170"/>
      <c r="J140" s="181">
        <f>BK140</f>
        <v>0</v>
      </c>
      <c r="K140" s="167"/>
      <c r="L140" s="172"/>
      <c r="M140" s="173"/>
      <c r="N140" s="174"/>
      <c r="O140" s="174"/>
      <c r="P140" s="175">
        <f>SUM(P141:P210)</f>
        <v>0</v>
      </c>
      <c r="Q140" s="174"/>
      <c r="R140" s="175">
        <f>SUM(R141:R210)</f>
        <v>9.9718900000000013E-2</v>
      </c>
      <c r="S140" s="174"/>
      <c r="T140" s="176">
        <f>SUM(T141:T210)</f>
        <v>23.888985999999999</v>
      </c>
      <c r="AR140" s="177" t="s">
        <v>83</v>
      </c>
      <c r="AT140" s="178" t="s">
        <v>75</v>
      </c>
      <c r="AU140" s="178" t="s">
        <v>83</v>
      </c>
      <c r="AY140" s="177" t="s">
        <v>182</v>
      </c>
      <c r="BK140" s="179">
        <f>SUM(BK141:BK210)</f>
        <v>0</v>
      </c>
    </row>
    <row r="141" spans="1:65" s="2" customFormat="1" ht="37.9" customHeight="1">
      <c r="A141" s="37"/>
      <c r="B141" s="38"/>
      <c r="C141" s="182" t="s">
        <v>248</v>
      </c>
      <c r="D141" s="182" t="s">
        <v>185</v>
      </c>
      <c r="E141" s="183" t="s">
        <v>250</v>
      </c>
      <c r="F141" s="184" t="s">
        <v>251</v>
      </c>
      <c r="G141" s="185" t="s">
        <v>102</v>
      </c>
      <c r="H141" s="186">
        <v>383.24200000000002</v>
      </c>
      <c r="I141" s="187"/>
      <c r="J141" s="188">
        <f>ROUND(I141*H141,2)</f>
        <v>0</v>
      </c>
      <c r="K141" s="184" t="s">
        <v>188</v>
      </c>
      <c r="L141" s="42"/>
      <c r="M141" s="189" t="s">
        <v>21</v>
      </c>
      <c r="N141" s="190" t="s">
        <v>47</v>
      </c>
      <c r="O141" s="67"/>
      <c r="P141" s="191">
        <f>O141*H141</f>
        <v>0</v>
      </c>
      <c r="Q141" s="191">
        <v>2.1000000000000001E-4</v>
      </c>
      <c r="R141" s="191">
        <f>Q141*H141</f>
        <v>8.0480820000000008E-2</v>
      </c>
      <c r="S141" s="191">
        <v>0</v>
      </c>
      <c r="T141" s="19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3" t="s">
        <v>189</v>
      </c>
      <c r="AT141" s="193" t="s">
        <v>185</v>
      </c>
      <c r="AU141" s="193" t="s">
        <v>85</v>
      </c>
      <c r="AY141" s="20" t="s">
        <v>182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0" t="s">
        <v>83</v>
      </c>
      <c r="BK141" s="194">
        <f>ROUND(I141*H141,2)</f>
        <v>0</v>
      </c>
      <c r="BL141" s="20" t="s">
        <v>189</v>
      </c>
      <c r="BM141" s="193" t="s">
        <v>252</v>
      </c>
    </row>
    <row r="142" spans="1:65" s="2" customFormat="1" ht="11.25">
      <c r="A142" s="37"/>
      <c r="B142" s="38"/>
      <c r="C142" s="39"/>
      <c r="D142" s="195" t="s">
        <v>191</v>
      </c>
      <c r="E142" s="39"/>
      <c r="F142" s="196" t="s">
        <v>253</v>
      </c>
      <c r="G142" s="39"/>
      <c r="H142" s="39"/>
      <c r="I142" s="197"/>
      <c r="J142" s="39"/>
      <c r="K142" s="39"/>
      <c r="L142" s="42"/>
      <c r="M142" s="198"/>
      <c r="N142" s="199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191</v>
      </c>
      <c r="AU142" s="20" t="s">
        <v>85</v>
      </c>
    </row>
    <row r="143" spans="1:65" s="14" customFormat="1" ht="11.25">
      <c r="B143" s="211"/>
      <c r="C143" s="212"/>
      <c r="D143" s="202" t="s">
        <v>193</v>
      </c>
      <c r="E143" s="213" t="s">
        <v>21</v>
      </c>
      <c r="F143" s="214" t="s">
        <v>254</v>
      </c>
      <c r="G143" s="212"/>
      <c r="H143" s="215">
        <v>12.496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193</v>
      </c>
      <c r="AU143" s="221" t="s">
        <v>85</v>
      </c>
      <c r="AV143" s="14" t="s">
        <v>85</v>
      </c>
      <c r="AW143" s="14" t="s">
        <v>36</v>
      </c>
      <c r="AX143" s="14" t="s">
        <v>76</v>
      </c>
      <c r="AY143" s="221" t="s">
        <v>182</v>
      </c>
    </row>
    <row r="144" spans="1:65" s="14" customFormat="1" ht="11.25">
      <c r="B144" s="211"/>
      <c r="C144" s="212"/>
      <c r="D144" s="202" t="s">
        <v>193</v>
      </c>
      <c r="E144" s="213" t="s">
        <v>21</v>
      </c>
      <c r="F144" s="214" t="s">
        <v>255</v>
      </c>
      <c r="G144" s="212"/>
      <c r="H144" s="215">
        <v>3.2389999999999999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193</v>
      </c>
      <c r="AU144" s="221" t="s">
        <v>85</v>
      </c>
      <c r="AV144" s="14" t="s">
        <v>85</v>
      </c>
      <c r="AW144" s="14" t="s">
        <v>36</v>
      </c>
      <c r="AX144" s="14" t="s">
        <v>76</v>
      </c>
      <c r="AY144" s="221" t="s">
        <v>182</v>
      </c>
    </row>
    <row r="145" spans="2:51" s="14" customFormat="1" ht="11.25">
      <c r="B145" s="211"/>
      <c r="C145" s="212"/>
      <c r="D145" s="202" t="s">
        <v>193</v>
      </c>
      <c r="E145" s="213" t="s">
        <v>21</v>
      </c>
      <c r="F145" s="214" t="s">
        <v>256</v>
      </c>
      <c r="G145" s="212"/>
      <c r="H145" s="215">
        <v>1.45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193</v>
      </c>
      <c r="AU145" s="221" t="s">
        <v>85</v>
      </c>
      <c r="AV145" s="14" t="s">
        <v>85</v>
      </c>
      <c r="AW145" s="14" t="s">
        <v>36</v>
      </c>
      <c r="AX145" s="14" t="s">
        <v>76</v>
      </c>
      <c r="AY145" s="221" t="s">
        <v>182</v>
      </c>
    </row>
    <row r="146" spans="2:51" s="14" customFormat="1" ht="11.25">
      <c r="B146" s="211"/>
      <c r="C146" s="212"/>
      <c r="D146" s="202" t="s">
        <v>193</v>
      </c>
      <c r="E146" s="213" t="s">
        <v>21</v>
      </c>
      <c r="F146" s="214" t="s">
        <v>257</v>
      </c>
      <c r="G146" s="212"/>
      <c r="H146" s="215">
        <v>13.634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193</v>
      </c>
      <c r="AU146" s="221" t="s">
        <v>85</v>
      </c>
      <c r="AV146" s="14" t="s">
        <v>85</v>
      </c>
      <c r="AW146" s="14" t="s">
        <v>36</v>
      </c>
      <c r="AX146" s="14" t="s">
        <v>76</v>
      </c>
      <c r="AY146" s="221" t="s">
        <v>182</v>
      </c>
    </row>
    <row r="147" spans="2:51" s="14" customFormat="1" ht="11.25">
      <c r="B147" s="211"/>
      <c r="C147" s="212"/>
      <c r="D147" s="202" t="s">
        <v>193</v>
      </c>
      <c r="E147" s="213" t="s">
        <v>21</v>
      </c>
      <c r="F147" s="214" t="s">
        <v>258</v>
      </c>
      <c r="G147" s="212"/>
      <c r="H147" s="215">
        <v>13.157999999999999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193</v>
      </c>
      <c r="AU147" s="221" t="s">
        <v>85</v>
      </c>
      <c r="AV147" s="14" t="s">
        <v>85</v>
      </c>
      <c r="AW147" s="14" t="s">
        <v>36</v>
      </c>
      <c r="AX147" s="14" t="s">
        <v>76</v>
      </c>
      <c r="AY147" s="221" t="s">
        <v>182</v>
      </c>
    </row>
    <row r="148" spans="2:51" s="14" customFormat="1" ht="11.25">
      <c r="B148" s="211"/>
      <c r="C148" s="212"/>
      <c r="D148" s="202" t="s">
        <v>193</v>
      </c>
      <c r="E148" s="213" t="s">
        <v>21</v>
      </c>
      <c r="F148" s="214" t="s">
        <v>259</v>
      </c>
      <c r="G148" s="212"/>
      <c r="H148" s="215">
        <v>18.283999999999999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193</v>
      </c>
      <c r="AU148" s="221" t="s">
        <v>85</v>
      </c>
      <c r="AV148" s="14" t="s">
        <v>85</v>
      </c>
      <c r="AW148" s="14" t="s">
        <v>36</v>
      </c>
      <c r="AX148" s="14" t="s">
        <v>76</v>
      </c>
      <c r="AY148" s="221" t="s">
        <v>182</v>
      </c>
    </row>
    <row r="149" spans="2:51" s="14" customFormat="1" ht="11.25">
      <c r="B149" s="211"/>
      <c r="C149" s="212"/>
      <c r="D149" s="202" t="s">
        <v>193</v>
      </c>
      <c r="E149" s="213" t="s">
        <v>21</v>
      </c>
      <c r="F149" s="214" t="s">
        <v>260</v>
      </c>
      <c r="G149" s="212"/>
      <c r="H149" s="215">
        <v>12.911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193</v>
      </c>
      <c r="AU149" s="221" t="s">
        <v>85</v>
      </c>
      <c r="AV149" s="14" t="s">
        <v>85</v>
      </c>
      <c r="AW149" s="14" t="s">
        <v>36</v>
      </c>
      <c r="AX149" s="14" t="s">
        <v>76</v>
      </c>
      <c r="AY149" s="221" t="s">
        <v>182</v>
      </c>
    </row>
    <row r="150" spans="2:51" s="14" customFormat="1" ht="11.25">
      <c r="B150" s="211"/>
      <c r="C150" s="212"/>
      <c r="D150" s="202" t="s">
        <v>193</v>
      </c>
      <c r="E150" s="213" t="s">
        <v>21</v>
      </c>
      <c r="F150" s="214" t="s">
        <v>261</v>
      </c>
      <c r="G150" s="212"/>
      <c r="H150" s="215">
        <v>12.343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193</v>
      </c>
      <c r="AU150" s="221" t="s">
        <v>85</v>
      </c>
      <c r="AV150" s="14" t="s">
        <v>85</v>
      </c>
      <c r="AW150" s="14" t="s">
        <v>36</v>
      </c>
      <c r="AX150" s="14" t="s">
        <v>76</v>
      </c>
      <c r="AY150" s="221" t="s">
        <v>182</v>
      </c>
    </row>
    <row r="151" spans="2:51" s="14" customFormat="1" ht="11.25">
      <c r="B151" s="211"/>
      <c r="C151" s="212"/>
      <c r="D151" s="202" t="s">
        <v>193</v>
      </c>
      <c r="E151" s="213" t="s">
        <v>21</v>
      </c>
      <c r="F151" s="214" t="s">
        <v>262</v>
      </c>
      <c r="G151" s="212"/>
      <c r="H151" s="215">
        <v>11.597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193</v>
      </c>
      <c r="AU151" s="221" t="s">
        <v>85</v>
      </c>
      <c r="AV151" s="14" t="s">
        <v>85</v>
      </c>
      <c r="AW151" s="14" t="s">
        <v>36</v>
      </c>
      <c r="AX151" s="14" t="s">
        <v>76</v>
      </c>
      <c r="AY151" s="221" t="s">
        <v>182</v>
      </c>
    </row>
    <row r="152" spans="2:51" s="14" customFormat="1" ht="11.25">
      <c r="B152" s="211"/>
      <c r="C152" s="212"/>
      <c r="D152" s="202" t="s">
        <v>193</v>
      </c>
      <c r="E152" s="213" t="s">
        <v>21</v>
      </c>
      <c r="F152" s="214" t="s">
        <v>263</v>
      </c>
      <c r="G152" s="212"/>
      <c r="H152" s="215">
        <v>12.805999999999999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193</v>
      </c>
      <c r="AU152" s="221" t="s">
        <v>85</v>
      </c>
      <c r="AV152" s="14" t="s">
        <v>85</v>
      </c>
      <c r="AW152" s="14" t="s">
        <v>36</v>
      </c>
      <c r="AX152" s="14" t="s">
        <v>76</v>
      </c>
      <c r="AY152" s="221" t="s">
        <v>182</v>
      </c>
    </row>
    <row r="153" spans="2:51" s="14" customFormat="1" ht="11.25">
      <c r="B153" s="211"/>
      <c r="C153" s="212"/>
      <c r="D153" s="202" t="s">
        <v>193</v>
      </c>
      <c r="E153" s="213" t="s">
        <v>21</v>
      </c>
      <c r="F153" s="214" t="s">
        <v>264</v>
      </c>
      <c r="G153" s="212"/>
      <c r="H153" s="215">
        <v>11.882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193</v>
      </c>
      <c r="AU153" s="221" t="s">
        <v>85</v>
      </c>
      <c r="AV153" s="14" t="s">
        <v>85</v>
      </c>
      <c r="AW153" s="14" t="s">
        <v>36</v>
      </c>
      <c r="AX153" s="14" t="s">
        <v>76</v>
      </c>
      <c r="AY153" s="221" t="s">
        <v>182</v>
      </c>
    </row>
    <row r="154" spans="2:51" s="14" customFormat="1" ht="11.25">
      <c r="B154" s="211"/>
      <c r="C154" s="212"/>
      <c r="D154" s="202" t="s">
        <v>193</v>
      </c>
      <c r="E154" s="213" t="s">
        <v>21</v>
      </c>
      <c r="F154" s="214" t="s">
        <v>265</v>
      </c>
      <c r="G154" s="212"/>
      <c r="H154" s="215">
        <v>12.672000000000001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193</v>
      </c>
      <c r="AU154" s="221" t="s">
        <v>85</v>
      </c>
      <c r="AV154" s="14" t="s">
        <v>85</v>
      </c>
      <c r="AW154" s="14" t="s">
        <v>36</v>
      </c>
      <c r="AX154" s="14" t="s">
        <v>76</v>
      </c>
      <c r="AY154" s="221" t="s">
        <v>182</v>
      </c>
    </row>
    <row r="155" spans="2:51" s="14" customFormat="1" ht="22.5">
      <c r="B155" s="211"/>
      <c r="C155" s="212"/>
      <c r="D155" s="202" t="s">
        <v>193</v>
      </c>
      <c r="E155" s="213" t="s">
        <v>21</v>
      </c>
      <c r="F155" s="214" t="s">
        <v>266</v>
      </c>
      <c r="G155" s="212"/>
      <c r="H155" s="215">
        <v>77.138999999999996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193</v>
      </c>
      <c r="AU155" s="221" t="s">
        <v>85</v>
      </c>
      <c r="AV155" s="14" t="s">
        <v>85</v>
      </c>
      <c r="AW155" s="14" t="s">
        <v>36</v>
      </c>
      <c r="AX155" s="14" t="s">
        <v>76</v>
      </c>
      <c r="AY155" s="221" t="s">
        <v>182</v>
      </c>
    </row>
    <row r="156" spans="2:51" s="14" customFormat="1" ht="11.25">
      <c r="B156" s="211"/>
      <c r="C156" s="212"/>
      <c r="D156" s="202" t="s">
        <v>193</v>
      </c>
      <c r="E156" s="213" t="s">
        <v>21</v>
      </c>
      <c r="F156" s="214" t="s">
        <v>267</v>
      </c>
      <c r="G156" s="212"/>
      <c r="H156" s="215">
        <v>11.507999999999999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193</v>
      </c>
      <c r="AU156" s="221" t="s">
        <v>85</v>
      </c>
      <c r="AV156" s="14" t="s">
        <v>85</v>
      </c>
      <c r="AW156" s="14" t="s">
        <v>36</v>
      </c>
      <c r="AX156" s="14" t="s">
        <v>76</v>
      </c>
      <c r="AY156" s="221" t="s">
        <v>182</v>
      </c>
    </row>
    <row r="157" spans="2:51" s="14" customFormat="1" ht="11.25">
      <c r="B157" s="211"/>
      <c r="C157" s="212"/>
      <c r="D157" s="202" t="s">
        <v>193</v>
      </c>
      <c r="E157" s="213" t="s">
        <v>21</v>
      </c>
      <c r="F157" s="214" t="s">
        <v>268</v>
      </c>
      <c r="G157" s="212"/>
      <c r="H157" s="215">
        <v>11.523999999999999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193</v>
      </c>
      <c r="AU157" s="221" t="s">
        <v>85</v>
      </c>
      <c r="AV157" s="14" t="s">
        <v>85</v>
      </c>
      <c r="AW157" s="14" t="s">
        <v>36</v>
      </c>
      <c r="AX157" s="14" t="s">
        <v>76</v>
      </c>
      <c r="AY157" s="221" t="s">
        <v>182</v>
      </c>
    </row>
    <row r="158" spans="2:51" s="14" customFormat="1" ht="11.25">
      <c r="B158" s="211"/>
      <c r="C158" s="212"/>
      <c r="D158" s="202" t="s">
        <v>193</v>
      </c>
      <c r="E158" s="213" t="s">
        <v>21</v>
      </c>
      <c r="F158" s="214" t="s">
        <v>269</v>
      </c>
      <c r="G158" s="212"/>
      <c r="H158" s="215">
        <v>11.45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193</v>
      </c>
      <c r="AU158" s="221" t="s">
        <v>85</v>
      </c>
      <c r="AV158" s="14" t="s">
        <v>85</v>
      </c>
      <c r="AW158" s="14" t="s">
        <v>36</v>
      </c>
      <c r="AX158" s="14" t="s">
        <v>76</v>
      </c>
      <c r="AY158" s="221" t="s">
        <v>182</v>
      </c>
    </row>
    <row r="159" spans="2:51" s="14" customFormat="1" ht="11.25">
      <c r="B159" s="211"/>
      <c r="C159" s="212"/>
      <c r="D159" s="202" t="s">
        <v>193</v>
      </c>
      <c r="E159" s="213" t="s">
        <v>21</v>
      </c>
      <c r="F159" s="214" t="s">
        <v>270</v>
      </c>
      <c r="G159" s="212"/>
      <c r="H159" s="215">
        <v>11.928000000000001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193</v>
      </c>
      <c r="AU159" s="221" t="s">
        <v>85</v>
      </c>
      <c r="AV159" s="14" t="s">
        <v>85</v>
      </c>
      <c r="AW159" s="14" t="s">
        <v>36</v>
      </c>
      <c r="AX159" s="14" t="s">
        <v>76</v>
      </c>
      <c r="AY159" s="221" t="s">
        <v>182</v>
      </c>
    </row>
    <row r="160" spans="2:51" s="14" customFormat="1" ht="11.25">
      <c r="B160" s="211"/>
      <c r="C160" s="212"/>
      <c r="D160" s="202" t="s">
        <v>193</v>
      </c>
      <c r="E160" s="213" t="s">
        <v>21</v>
      </c>
      <c r="F160" s="214" t="s">
        <v>271</v>
      </c>
      <c r="G160" s="212"/>
      <c r="H160" s="215">
        <v>11.54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193</v>
      </c>
      <c r="AU160" s="221" t="s">
        <v>85</v>
      </c>
      <c r="AV160" s="14" t="s">
        <v>85</v>
      </c>
      <c r="AW160" s="14" t="s">
        <v>36</v>
      </c>
      <c r="AX160" s="14" t="s">
        <v>76</v>
      </c>
      <c r="AY160" s="221" t="s">
        <v>182</v>
      </c>
    </row>
    <row r="161" spans="1:65" s="14" customFormat="1" ht="11.25">
      <c r="B161" s="211"/>
      <c r="C161" s="212"/>
      <c r="D161" s="202" t="s">
        <v>193</v>
      </c>
      <c r="E161" s="213" t="s">
        <v>21</v>
      </c>
      <c r="F161" s="214" t="s">
        <v>272</v>
      </c>
      <c r="G161" s="212"/>
      <c r="H161" s="215">
        <v>11.807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193</v>
      </c>
      <c r="AU161" s="221" t="s">
        <v>85</v>
      </c>
      <c r="AV161" s="14" t="s">
        <v>85</v>
      </c>
      <c r="AW161" s="14" t="s">
        <v>36</v>
      </c>
      <c r="AX161" s="14" t="s">
        <v>76</v>
      </c>
      <c r="AY161" s="221" t="s">
        <v>182</v>
      </c>
    </row>
    <row r="162" spans="1:65" s="14" customFormat="1" ht="11.25">
      <c r="B162" s="211"/>
      <c r="C162" s="212"/>
      <c r="D162" s="202" t="s">
        <v>193</v>
      </c>
      <c r="E162" s="213" t="s">
        <v>21</v>
      </c>
      <c r="F162" s="214" t="s">
        <v>273</v>
      </c>
      <c r="G162" s="212"/>
      <c r="H162" s="215">
        <v>15.45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193</v>
      </c>
      <c r="AU162" s="221" t="s">
        <v>85</v>
      </c>
      <c r="AV162" s="14" t="s">
        <v>85</v>
      </c>
      <c r="AW162" s="14" t="s">
        <v>36</v>
      </c>
      <c r="AX162" s="14" t="s">
        <v>76</v>
      </c>
      <c r="AY162" s="221" t="s">
        <v>182</v>
      </c>
    </row>
    <row r="163" spans="1:65" s="14" customFormat="1" ht="11.25">
      <c r="B163" s="211"/>
      <c r="C163" s="212"/>
      <c r="D163" s="202" t="s">
        <v>193</v>
      </c>
      <c r="E163" s="213" t="s">
        <v>21</v>
      </c>
      <c r="F163" s="214" t="s">
        <v>274</v>
      </c>
      <c r="G163" s="212"/>
      <c r="H163" s="215">
        <v>25.263999999999999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193</v>
      </c>
      <c r="AU163" s="221" t="s">
        <v>85</v>
      </c>
      <c r="AV163" s="14" t="s">
        <v>85</v>
      </c>
      <c r="AW163" s="14" t="s">
        <v>36</v>
      </c>
      <c r="AX163" s="14" t="s">
        <v>76</v>
      </c>
      <c r="AY163" s="221" t="s">
        <v>182</v>
      </c>
    </row>
    <row r="164" spans="1:65" s="14" customFormat="1" ht="11.25">
      <c r="B164" s="211"/>
      <c r="C164" s="212"/>
      <c r="D164" s="202" t="s">
        <v>193</v>
      </c>
      <c r="E164" s="213" t="s">
        <v>21</v>
      </c>
      <c r="F164" s="214" t="s">
        <v>275</v>
      </c>
      <c r="G164" s="212"/>
      <c r="H164" s="215">
        <v>16.486999999999998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193</v>
      </c>
      <c r="AU164" s="221" t="s">
        <v>85</v>
      </c>
      <c r="AV164" s="14" t="s">
        <v>85</v>
      </c>
      <c r="AW164" s="14" t="s">
        <v>36</v>
      </c>
      <c r="AX164" s="14" t="s">
        <v>76</v>
      </c>
      <c r="AY164" s="221" t="s">
        <v>182</v>
      </c>
    </row>
    <row r="165" spans="1:65" s="14" customFormat="1" ht="11.25">
      <c r="B165" s="211"/>
      <c r="C165" s="212"/>
      <c r="D165" s="202" t="s">
        <v>193</v>
      </c>
      <c r="E165" s="213" t="s">
        <v>21</v>
      </c>
      <c r="F165" s="214" t="s">
        <v>276</v>
      </c>
      <c r="G165" s="212"/>
      <c r="H165" s="215">
        <v>10.962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193</v>
      </c>
      <c r="AU165" s="221" t="s">
        <v>85</v>
      </c>
      <c r="AV165" s="14" t="s">
        <v>85</v>
      </c>
      <c r="AW165" s="14" t="s">
        <v>36</v>
      </c>
      <c r="AX165" s="14" t="s">
        <v>76</v>
      </c>
      <c r="AY165" s="221" t="s">
        <v>182</v>
      </c>
    </row>
    <row r="166" spans="1:65" s="14" customFormat="1" ht="11.25">
      <c r="B166" s="211"/>
      <c r="C166" s="212"/>
      <c r="D166" s="202" t="s">
        <v>193</v>
      </c>
      <c r="E166" s="213" t="s">
        <v>21</v>
      </c>
      <c r="F166" s="214" t="s">
        <v>277</v>
      </c>
      <c r="G166" s="212"/>
      <c r="H166" s="215">
        <v>19.545000000000002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193</v>
      </c>
      <c r="AU166" s="221" t="s">
        <v>85</v>
      </c>
      <c r="AV166" s="14" t="s">
        <v>85</v>
      </c>
      <c r="AW166" s="14" t="s">
        <v>36</v>
      </c>
      <c r="AX166" s="14" t="s">
        <v>76</v>
      </c>
      <c r="AY166" s="221" t="s">
        <v>182</v>
      </c>
    </row>
    <row r="167" spans="1:65" s="14" customFormat="1" ht="11.25">
      <c r="B167" s="211"/>
      <c r="C167" s="212"/>
      <c r="D167" s="202" t="s">
        <v>193</v>
      </c>
      <c r="E167" s="213" t="s">
        <v>21</v>
      </c>
      <c r="F167" s="214" t="s">
        <v>278</v>
      </c>
      <c r="G167" s="212"/>
      <c r="H167" s="215">
        <v>12.166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193</v>
      </c>
      <c r="AU167" s="221" t="s">
        <v>85</v>
      </c>
      <c r="AV167" s="14" t="s">
        <v>85</v>
      </c>
      <c r="AW167" s="14" t="s">
        <v>36</v>
      </c>
      <c r="AX167" s="14" t="s">
        <v>76</v>
      </c>
      <c r="AY167" s="221" t="s">
        <v>182</v>
      </c>
    </row>
    <row r="168" spans="1:65" s="15" customFormat="1" ht="11.25">
      <c r="B168" s="222"/>
      <c r="C168" s="223"/>
      <c r="D168" s="202" t="s">
        <v>193</v>
      </c>
      <c r="E168" s="224" t="s">
        <v>21</v>
      </c>
      <c r="F168" s="225" t="s">
        <v>198</v>
      </c>
      <c r="G168" s="223"/>
      <c r="H168" s="226">
        <v>383.24200000000002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193</v>
      </c>
      <c r="AU168" s="232" t="s">
        <v>85</v>
      </c>
      <c r="AV168" s="15" t="s">
        <v>189</v>
      </c>
      <c r="AW168" s="15" t="s">
        <v>36</v>
      </c>
      <c r="AX168" s="15" t="s">
        <v>83</v>
      </c>
      <c r="AY168" s="232" t="s">
        <v>182</v>
      </c>
    </row>
    <row r="169" spans="1:65" s="2" customFormat="1" ht="37.9" customHeight="1">
      <c r="A169" s="37"/>
      <c r="B169" s="38"/>
      <c r="C169" s="182" t="s">
        <v>279</v>
      </c>
      <c r="D169" s="182" t="s">
        <v>185</v>
      </c>
      <c r="E169" s="183" t="s">
        <v>280</v>
      </c>
      <c r="F169" s="184" t="s">
        <v>281</v>
      </c>
      <c r="G169" s="185" t="s">
        <v>102</v>
      </c>
      <c r="H169" s="186">
        <v>480.952</v>
      </c>
      <c r="I169" s="187"/>
      <c r="J169" s="188">
        <f>ROUND(I169*H169,2)</f>
        <v>0</v>
      </c>
      <c r="K169" s="184" t="s">
        <v>188</v>
      </c>
      <c r="L169" s="42"/>
      <c r="M169" s="189" t="s">
        <v>21</v>
      </c>
      <c r="N169" s="190" t="s">
        <v>47</v>
      </c>
      <c r="O169" s="67"/>
      <c r="P169" s="191">
        <f>O169*H169</f>
        <v>0</v>
      </c>
      <c r="Q169" s="191">
        <v>4.0000000000000003E-5</v>
      </c>
      <c r="R169" s="191">
        <f>Q169*H169</f>
        <v>1.9238080000000001E-2</v>
      </c>
      <c r="S169" s="191">
        <v>0</v>
      </c>
      <c r="T169" s="19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3" t="s">
        <v>189</v>
      </c>
      <c r="AT169" s="193" t="s">
        <v>185</v>
      </c>
      <c r="AU169" s="193" t="s">
        <v>85</v>
      </c>
      <c r="AY169" s="20" t="s">
        <v>182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20" t="s">
        <v>83</v>
      </c>
      <c r="BK169" s="194">
        <f>ROUND(I169*H169,2)</f>
        <v>0</v>
      </c>
      <c r="BL169" s="20" t="s">
        <v>189</v>
      </c>
      <c r="BM169" s="193" t="s">
        <v>282</v>
      </c>
    </row>
    <row r="170" spans="1:65" s="2" customFormat="1" ht="11.25">
      <c r="A170" s="37"/>
      <c r="B170" s="38"/>
      <c r="C170" s="39"/>
      <c r="D170" s="195" t="s">
        <v>191</v>
      </c>
      <c r="E170" s="39"/>
      <c r="F170" s="196" t="s">
        <v>283</v>
      </c>
      <c r="G170" s="39"/>
      <c r="H170" s="39"/>
      <c r="I170" s="197"/>
      <c r="J170" s="39"/>
      <c r="K170" s="39"/>
      <c r="L170" s="42"/>
      <c r="M170" s="198"/>
      <c r="N170" s="199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191</v>
      </c>
      <c r="AU170" s="20" t="s">
        <v>85</v>
      </c>
    </row>
    <row r="171" spans="1:65" s="14" customFormat="1" ht="11.25">
      <c r="B171" s="211"/>
      <c r="C171" s="212"/>
      <c r="D171" s="202" t="s">
        <v>193</v>
      </c>
      <c r="E171" s="213" t="s">
        <v>21</v>
      </c>
      <c r="F171" s="214" t="s">
        <v>284</v>
      </c>
      <c r="G171" s="212"/>
      <c r="H171" s="215">
        <v>480.952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193</v>
      </c>
      <c r="AU171" s="221" t="s">
        <v>85</v>
      </c>
      <c r="AV171" s="14" t="s">
        <v>85</v>
      </c>
      <c r="AW171" s="14" t="s">
        <v>36</v>
      </c>
      <c r="AX171" s="14" t="s">
        <v>83</v>
      </c>
      <c r="AY171" s="221" t="s">
        <v>182</v>
      </c>
    </row>
    <row r="172" spans="1:65" s="2" customFormat="1" ht="24.2" customHeight="1">
      <c r="A172" s="37"/>
      <c r="B172" s="38"/>
      <c r="C172" s="182" t="s">
        <v>285</v>
      </c>
      <c r="D172" s="182" t="s">
        <v>185</v>
      </c>
      <c r="E172" s="183" t="s">
        <v>286</v>
      </c>
      <c r="F172" s="184" t="s">
        <v>287</v>
      </c>
      <c r="G172" s="185" t="s">
        <v>102</v>
      </c>
      <c r="H172" s="186">
        <v>59.238</v>
      </c>
      <c r="I172" s="187"/>
      <c r="J172" s="188">
        <f>ROUND(I172*H172,2)</f>
        <v>0</v>
      </c>
      <c r="K172" s="184" t="s">
        <v>188</v>
      </c>
      <c r="L172" s="42"/>
      <c r="M172" s="189" t="s">
        <v>21</v>
      </c>
      <c r="N172" s="190" t="s">
        <v>47</v>
      </c>
      <c r="O172" s="67"/>
      <c r="P172" s="191">
        <f>O172*H172</f>
        <v>0</v>
      </c>
      <c r="Q172" s="191">
        <v>0</v>
      </c>
      <c r="R172" s="191">
        <f>Q172*H172</f>
        <v>0</v>
      </c>
      <c r="S172" s="191">
        <v>0.18099999999999999</v>
      </c>
      <c r="T172" s="192">
        <f>S172*H172</f>
        <v>10.722078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3" t="s">
        <v>189</v>
      </c>
      <c r="AT172" s="193" t="s">
        <v>185</v>
      </c>
      <c r="AU172" s="193" t="s">
        <v>85</v>
      </c>
      <c r="AY172" s="20" t="s">
        <v>182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20" t="s">
        <v>83</v>
      </c>
      <c r="BK172" s="194">
        <f>ROUND(I172*H172,2)</f>
        <v>0</v>
      </c>
      <c r="BL172" s="20" t="s">
        <v>189</v>
      </c>
      <c r="BM172" s="193" t="s">
        <v>288</v>
      </c>
    </row>
    <row r="173" spans="1:65" s="2" customFormat="1" ht="11.25">
      <c r="A173" s="37"/>
      <c r="B173" s="38"/>
      <c r="C173" s="39"/>
      <c r="D173" s="195" t="s">
        <v>191</v>
      </c>
      <c r="E173" s="39"/>
      <c r="F173" s="196" t="s">
        <v>289</v>
      </c>
      <c r="G173" s="39"/>
      <c r="H173" s="39"/>
      <c r="I173" s="197"/>
      <c r="J173" s="39"/>
      <c r="K173" s="39"/>
      <c r="L173" s="42"/>
      <c r="M173" s="198"/>
      <c r="N173" s="199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191</v>
      </c>
      <c r="AU173" s="20" t="s">
        <v>85</v>
      </c>
    </row>
    <row r="174" spans="1:65" s="14" customFormat="1" ht="11.25">
      <c r="B174" s="211"/>
      <c r="C174" s="212"/>
      <c r="D174" s="202" t="s">
        <v>193</v>
      </c>
      <c r="E174" s="213" t="s">
        <v>21</v>
      </c>
      <c r="F174" s="214" t="s">
        <v>290</v>
      </c>
      <c r="G174" s="212"/>
      <c r="H174" s="215">
        <v>8.548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193</v>
      </c>
      <c r="AU174" s="221" t="s">
        <v>85</v>
      </c>
      <c r="AV174" s="14" t="s">
        <v>85</v>
      </c>
      <c r="AW174" s="14" t="s">
        <v>36</v>
      </c>
      <c r="AX174" s="14" t="s">
        <v>76</v>
      </c>
      <c r="AY174" s="221" t="s">
        <v>182</v>
      </c>
    </row>
    <row r="175" spans="1:65" s="14" customFormat="1" ht="11.25">
      <c r="B175" s="211"/>
      <c r="C175" s="212"/>
      <c r="D175" s="202" t="s">
        <v>193</v>
      </c>
      <c r="E175" s="213" t="s">
        <v>21</v>
      </c>
      <c r="F175" s="214" t="s">
        <v>291</v>
      </c>
      <c r="G175" s="212"/>
      <c r="H175" s="215">
        <v>6.4169999999999998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193</v>
      </c>
      <c r="AU175" s="221" t="s">
        <v>85</v>
      </c>
      <c r="AV175" s="14" t="s">
        <v>85</v>
      </c>
      <c r="AW175" s="14" t="s">
        <v>36</v>
      </c>
      <c r="AX175" s="14" t="s">
        <v>76</v>
      </c>
      <c r="AY175" s="221" t="s">
        <v>182</v>
      </c>
    </row>
    <row r="176" spans="1:65" s="14" customFormat="1" ht="11.25">
      <c r="B176" s="211"/>
      <c r="C176" s="212"/>
      <c r="D176" s="202" t="s">
        <v>193</v>
      </c>
      <c r="E176" s="213" t="s">
        <v>21</v>
      </c>
      <c r="F176" s="214" t="s">
        <v>292</v>
      </c>
      <c r="G176" s="212"/>
      <c r="H176" s="215">
        <v>8.0169999999999995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193</v>
      </c>
      <c r="AU176" s="221" t="s">
        <v>85</v>
      </c>
      <c r="AV176" s="14" t="s">
        <v>85</v>
      </c>
      <c r="AW176" s="14" t="s">
        <v>36</v>
      </c>
      <c r="AX176" s="14" t="s">
        <v>76</v>
      </c>
      <c r="AY176" s="221" t="s">
        <v>182</v>
      </c>
    </row>
    <row r="177" spans="1:65" s="14" customFormat="1" ht="11.25">
      <c r="B177" s="211"/>
      <c r="C177" s="212"/>
      <c r="D177" s="202" t="s">
        <v>193</v>
      </c>
      <c r="E177" s="213" t="s">
        <v>21</v>
      </c>
      <c r="F177" s="214" t="s">
        <v>293</v>
      </c>
      <c r="G177" s="212"/>
      <c r="H177" s="215">
        <v>16.677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193</v>
      </c>
      <c r="AU177" s="221" t="s">
        <v>85</v>
      </c>
      <c r="AV177" s="14" t="s">
        <v>85</v>
      </c>
      <c r="AW177" s="14" t="s">
        <v>36</v>
      </c>
      <c r="AX177" s="14" t="s">
        <v>76</v>
      </c>
      <c r="AY177" s="221" t="s">
        <v>182</v>
      </c>
    </row>
    <row r="178" spans="1:65" s="14" customFormat="1" ht="11.25">
      <c r="B178" s="211"/>
      <c r="C178" s="212"/>
      <c r="D178" s="202" t="s">
        <v>193</v>
      </c>
      <c r="E178" s="213" t="s">
        <v>21</v>
      </c>
      <c r="F178" s="214" t="s">
        <v>294</v>
      </c>
      <c r="G178" s="212"/>
      <c r="H178" s="215">
        <v>11.170999999999999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193</v>
      </c>
      <c r="AU178" s="221" t="s">
        <v>85</v>
      </c>
      <c r="AV178" s="14" t="s">
        <v>85</v>
      </c>
      <c r="AW178" s="14" t="s">
        <v>36</v>
      </c>
      <c r="AX178" s="14" t="s">
        <v>76</v>
      </c>
      <c r="AY178" s="221" t="s">
        <v>182</v>
      </c>
    </row>
    <row r="179" spans="1:65" s="14" customFormat="1" ht="11.25">
      <c r="B179" s="211"/>
      <c r="C179" s="212"/>
      <c r="D179" s="202" t="s">
        <v>193</v>
      </c>
      <c r="E179" s="213" t="s">
        <v>21</v>
      </c>
      <c r="F179" s="214" t="s">
        <v>295</v>
      </c>
      <c r="G179" s="212"/>
      <c r="H179" s="215">
        <v>4.2370000000000001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193</v>
      </c>
      <c r="AU179" s="221" t="s">
        <v>85</v>
      </c>
      <c r="AV179" s="14" t="s">
        <v>85</v>
      </c>
      <c r="AW179" s="14" t="s">
        <v>36</v>
      </c>
      <c r="AX179" s="14" t="s">
        <v>76</v>
      </c>
      <c r="AY179" s="221" t="s">
        <v>182</v>
      </c>
    </row>
    <row r="180" spans="1:65" s="14" customFormat="1" ht="11.25">
      <c r="B180" s="211"/>
      <c r="C180" s="212"/>
      <c r="D180" s="202" t="s">
        <v>193</v>
      </c>
      <c r="E180" s="213" t="s">
        <v>21</v>
      </c>
      <c r="F180" s="214" t="s">
        <v>296</v>
      </c>
      <c r="G180" s="212"/>
      <c r="H180" s="215">
        <v>4.1710000000000003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193</v>
      </c>
      <c r="AU180" s="221" t="s">
        <v>85</v>
      </c>
      <c r="AV180" s="14" t="s">
        <v>85</v>
      </c>
      <c r="AW180" s="14" t="s">
        <v>36</v>
      </c>
      <c r="AX180" s="14" t="s">
        <v>76</v>
      </c>
      <c r="AY180" s="221" t="s">
        <v>182</v>
      </c>
    </row>
    <row r="181" spans="1:65" s="15" customFormat="1" ht="11.25">
      <c r="B181" s="222"/>
      <c r="C181" s="223"/>
      <c r="D181" s="202" t="s">
        <v>193</v>
      </c>
      <c r="E181" s="224" t="s">
        <v>21</v>
      </c>
      <c r="F181" s="225" t="s">
        <v>198</v>
      </c>
      <c r="G181" s="223"/>
      <c r="H181" s="226">
        <v>59.238</v>
      </c>
      <c r="I181" s="227"/>
      <c r="J181" s="223"/>
      <c r="K181" s="223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193</v>
      </c>
      <c r="AU181" s="232" t="s">
        <v>85</v>
      </c>
      <c r="AV181" s="15" t="s">
        <v>189</v>
      </c>
      <c r="AW181" s="15" t="s">
        <v>36</v>
      </c>
      <c r="AX181" s="15" t="s">
        <v>83</v>
      </c>
      <c r="AY181" s="232" t="s">
        <v>182</v>
      </c>
    </row>
    <row r="182" spans="1:65" s="2" customFormat="1" ht="24.2" customHeight="1">
      <c r="A182" s="37"/>
      <c r="B182" s="38"/>
      <c r="C182" s="182" t="s">
        <v>8</v>
      </c>
      <c r="D182" s="182" t="s">
        <v>185</v>
      </c>
      <c r="E182" s="183" t="s">
        <v>297</v>
      </c>
      <c r="F182" s="184" t="s">
        <v>298</v>
      </c>
      <c r="G182" s="185" t="s">
        <v>102</v>
      </c>
      <c r="H182" s="186">
        <v>37.987000000000002</v>
      </c>
      <c r="I182" s="187"/>
      <c r="J182" s="188">
        <f>ROUND(I182*H182,2)</f>
        <v>0</v>
      </c>
      <c r="K182" s="184" t="s">
        <v>188</v>
      </c>
      <c r="L182" s="42"/>
      <c r="M182" s="189" t="s">
        <v>21</v>
      </c>
      <c r="N182" s="190" t="s">
        <v>47</v>
      </c>
      <c r="O182" s="67"/>
      <c r="P182" s="191">
        <f>O182*H182</f>
        <v>0</v>
      </c>
      <c r="Q182" s="191">
        <v>0</v>
      </c>
      <c r="R182" s="191">
        <f>Q182*H182</f>
        <v>0</v>
      </c>
      <c r="S182" s="191">
        <v>0.26100000000000001</v>
      </c>
      <c r="T182" s="192">
        <f>S182*H182</f>
        <v>9.9146070000000002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3" t="s">
        <v>189</v>
      </c>
      <c r="AT182" s="193" t="s">
        <v>185</v>
      </c>
      <c r="AU182" s="193" t="s">
        <v>85</v>
      </c>
      <c r="AY182" s="20" t="s">
        <v>182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20" t="s">
        <v>83</v>
      </c>
      <c r="BK182" s="194">
        <f>ROUND(I182*H182,2)</f>
        <v>0</v>
      </c>
      <c r="BL182" s="20" t="s">
        <v>189</v>
      </c>
      <c r="BM182" s="193" t="s">
        <v>299</v>
      </c>
    </row>
    <row r="183" spans="1:65" s="2" customFormat="1" ht="11.25">
      <c r="A183" s="37"/>
      <c r="B183" s="38"/>
      <c r="C183" s="39"/>
      <c r="D183" s="195" t="s">
        <v>191</v>
      </c>
      <c r="E183" s="39"/>
      <c r="F183" s="196" t="s">
        <v>300</v>
      </c>
      <c r="G183" s="39"/>
      <c r="H183" s="39"/>
      <c r="I183" s="197"/>
      <c r="J183" s="39"/>
      <c r="K183" s="39"/>
      <c r="L183" s="42"/>
      <c r="M183" s="198"/>
      <c r="N183" s="199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191</v>
      </c>
      <c r="AU183" s="20" t="s">
        <v>85</v>
      </c>
    </row>
    <row r="184" spans="1:65" s="14" customFormat="1" ht="11.25">
      <c r="B184" s="211"/>
      <c r="C184" s="212"/>
      <c r="D184" s="202" t="s">
        <v>193</v>
      </c>
      <c r="E184" s="213" t="s">
        <v>21</v>
      </c>
      <c r="F184" s="214" t="s">
        <v>301</v>
      </c>
      <c r="G184" s="212"/>
      <c r="H184" s="215">
        <v>11.686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193</v>
      </c>
      <c r="AU184" s="221" t="s">
        <v>85</v>
      </c>
      <c r="AV184" s="14" t="s">
        <v>85</v>
      </c>
      <c r="AW184" s="14" t="s">
        <v>36</v>
      </c>
      <c r="AX184" s="14" t="s">
        <v>76</v>
      </c>
      <c r="AY184" s="221" t="s">
        <v>182</v>
      </c>
    </row>
    <row r="185" spans="1:65" s="14" customFormat="1" ht="11.25">
      <c r="B185" s="211"/>
      <c r="C185" s="212"/>
      <c r="D185" s="202" t="s">
        <v>193</v>
      </c>
      <c r="E185" s="213" t="s">
        <v>21</v>
      </c>
      <c r="F185" s="214" t="s">
        <v>302</v>
      </c>
      <c r="G185" s="212"/>
      <c r="H185" s="215">
        <v>3.681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193</v>
      </c>
      <c r="AU185" s="221" t="s">
        <v>85</v>
      </c>
      <c r="AV185" s="14" t="s">
        <v>85</v>
      </c>
      <c r="AW185" s="14" t="s">
        <v>36</v>
      </c>
      <c r="AX185" s="14" t="s">
        <v>76</v>
      </c>
      <c r="AY185" s="221" t="s">
        <v>182</v>
      </c>
    </row>
    <row r="186" spans="1:65" s="14" customFormat="1" ht="11.25">
      <c r="B186" s="211"/>
      <c r="C186" s="212"/>
      <c r="D186" s="202" t="s">
        <v>193</v>
      </c>
      <c r="E186" s="213" t="s">
        <v>21</v>
      </c>
      <c r="F186" s="214" t="s">
        <v>303</v>
      </c>
      <c r="G186" s="212"/>
      <c r="H186" s="215">
        <v>7.03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193</v>
      </c>
      <c r="AU186" s="221" t="s">
        <v>85</v>
      </c>
      <c r="AV186" s="14" t="s">
        <v>85</v>
      </c>
      <c r="AW186" s="14" t="s">
        <v>36</v>
      </c>
      <c r="AX186" s="14" t="s">
        <v>76</v>
      </c>
      <c r="AY186" s="221" t="s">
        <v>182</v>
      </c>
    </row>
    <row r="187" spans="1:65" s="14" customFormat="1" ht="11.25">
      <c r="B187" s="211"/>
      <c r="C187" s="212"/>
      <c r="D187" s="202" t="s">
        <v>193</v>
      </c>
      <c r="E187" s="213" t="s">
        <v>21</v>
      </c>
      <c r="F187" s="214" t="s">
        <v>304</v>
      </c>
      <c r="G187" s="212"/>
      <c r="H187" s="215">
        <v>15.59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193</v>
      </c>
      <c r="AU187" s="221" t="s">
        <v>85</v>
      </c>
      <c r="AV187" s="14" t="s">
        <v>85</v>
      </c>
      <c r="AW187" s="14" t="s">
        <v>36</v>
      </c>
      <c r="AX187" s="14" t="s">
        <v>76</v>
      </c>
      <c r="AY187" s="221" t="s">
        <v>182</v>
      </c>
    </row>
    <row r="188" spans="1:65" s="15" customFormat="1" ht="11.25">
      <c r="B188" s="222"/>
      <c r="C188" s="223"/>
      <c r="D188" s="202" t="s">
        <v>193</v>
      </c>
      <c r="E188" s="224" t="s">
        <v>21</v>
      </c>
      <c r="F188" s="225" t="s">
        <v>198</v>
      </c>
      <c r="G188" s="223"/>
      <c r="H188" s="226">
        <v>37.987000000000002</v>
      </c>
      <c r="I188" s="227"/>
      <c r="J188" s="223"/>
      <c r="K188" s="223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193</v>
      </c>
      <c r="AU188" s="232" t="s">
        <v>85</v>
      </c>
      <c r="AV188" s="15" t="s">
        <v>189</v>
      </c>
      <c r="AW188" s="15" t="s">
        <v>36</v>
      </c>
      <c r="AX188" s="15" t="s">
        <v>83</v>
      </c>
      <c r="AY188" s="232" t="s">
        <v>182</v>
      </c>
    </row>
    <row r="189" spans="1:65" s="2" customFormat="1" ht="24.2" customHeight="1">
      <c r="A189" s="37"/>
      <c r="B189" s="38"/>
      <c r="C189" s="182" t="s">
        <v>305</v>
      </c>
      <c r="D189" s="182" t="s">
        <v>185</v>
      </c>
      <c r="E189" s="183" t="s">
        <v>306</v>
      </c>
      <c r="F189" s="184" t="s">
        <v>307</v>
      </c>
      <c r="G189" s="185" t="s">
        <v>102</v>
      </c>
      <c r="H189" s="186">
        <v>3.3279999999999998</v>
      </c>
      <c r="I189" s="187"/>
      <c r="J189" s="188">
        <f>ROUND(I189*H189,2)</f>
        <v>0</v>
      </c>
      <c r="K189" s="184" t="s">
        <v>188</v>
      </c>
      <c r="L189" s="42"/>
      <c r="M189" s="189" t="s">
        <v>21</v>
      </c>
      <c r="N189" s="190" t="s">
        <v>47</v>
      </c>
      <c r="O189" s="67"/>
      <c r="P189" s="191">
        <f>O189*H189</f>
        <v>0</v>
      </c>
      <c r="Q189" s="191">
        <v>0</v>
      </c>
      <c r="R189" s="191">
        <f>Q189*H189</f>
        <v>0</v>
      </c>
      <c r="S189" s="191">
        <v>0.1</v>
      </c>
      <c r="T189" s="192">
        <f>S189*H189</f>
        <v>0.33279999999999998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3" t="s">
        <v>189</v>
      </c>
      <c r="AT189" s="193" t="s">
        <v>185</v>
      </c>
      <c r="AU189" s="193" t="s">
        <v>85</v>
      </c>
      <c r="AY189" s="20" t="s">
        <v>182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20" t="s">
        <v>83</v>
      </c>
      <c r="BK189" s="194">
        <f>ROUND(I189*H189,2)</f>
        <v>0</v>
      </c>
      <c r="BL189" s="20" t="s">
        <v>189</v>
      </c>
      <c r="BM189" s="193" t="s">
        <v>308</v>
      </c>
    </row>
    <row r="190" spans="1:65" s="2" customFormat="1" ht="11.25">
      <c r="A190" s="37"/>
      <c r="B190" s="38"/>
      <c r="C190" s="39"/>
      <c r="D190" s="195" t="s">
        <v>191</v>
      </c>
      <c r="E190" s="39"/>
      <c r="F190" s="196" t="s">
        <v>309</v>
      </c>
      <c r="G190" s="39"/>
      <c r="H190" s="39"/>
      <c r="I190" s="197"/>
      <c r="J190" s="39"/>
      <c r="K190" s="39"/>
      <c r="L190" s="42"/>
      <c r="M190" s="198"/>
      <c r="N190" s="199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191</v>
      </c>
      <c r="AU190" s="20" t="s">
        <v>85</v>
      </c>
    </row>
    <row r="191" spans="1:65" s="14" customFormat="1" ht="11.25">
      <c r="B191" s="211"/>
      <c r="C191" s="212"/>
      <c r="D191" s="202" t="s">
        <v>193</v>
      </c>
      <c r="E191" s="213" t="s">
        <v>21</v>
      </c>
      <c r="F191" s="214" t="s">
        <v>310</v>
      </c>
      <c r="G191" s="212"/>
      <c r="H191" s="215">
        <v>3.3279999999999998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193</v>
      </c>
      <c r="AU191" s="221" t="s">
        <v>85</v>
      </c>
      <c r="AV191" s="14" t="s">
        <v>85</v>
      </c>
      <c r="AW191" s="14" t="s">
        <v>36</v>
      </c>
      <c r="AX191" s="14" t="s">
        <v>83</v>
      </c>
      <c r="AY191" s="221" t="s">
        <v>182</v>
      </c>
    </row>
    <row r="192" spans="1:65" s="2" customFormat="1" ht="37.9" customHeight="1">
      <c r="A192" s="37"/>
      <c r="B192" s="38"/>
      <c r="C192" s="182" t="s">
        <v>311</v>
      </c>
      <c r="D192" s="182" t="s">
        <v>185</v>
      </c>
      <c r="E192" s="183" t="s">
        <v>312</v>
      </c>
      <c r="F192" s="184" t="s">
        <v>313</v>
      </c>
      <c r="G192" s="185" t="s">
        <v>102</v>
      </c>
      <c r="H192" s="186">
        <v>14.577999999999999</v>
      </c>
      <c r="I192" s="187"/>
      <c r="J192" s="188">
        <f>ROUND(I192*H192,2)</f>
        <v>0</v>
      </c>
      <c r="K192" s="184" t="s">
        <v>188</v>
      </c>
      <c r="L192" s="42"/>
      <c r="M192" s="189" t="s">
        <v>21</v>
      </c>
      <c r="N192" s="190" t="s">
        <v>47</v>
      </c>
      <c r="O192" s="67"/>
      <c r="P192" s="191">
        <f>O192*H192</f>
        <v>0</v>
      </c>
      <c r="Q192" s="191">
        <v>0</v>
      </c>
      <c r="R192" s="191">
        <f>Q192*H192</f>
        <v>0</v>
      </c>
      <c r="S192" s="191">
        <v>7.5999999999999998E-2</v>
      </c>
      <c r="T192" s="192">
        <f>S192*H192</f>
        <v>1.107928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3" t="s">
        <v>189</v>
      </c>
      <c r="AT192" s="193" t="s">
        <v>185</v>
      </c>
      <c r="AU192" s="193" t="s">
        <v>85</v>
      </c>
      <c r="AY192" s="20" t="s">
        <v>182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20" t="s">
        <v>83</v>
      </c>
      <c r="BK192" s="194">
        <f>ROUND(I192*H192,2)</f>
        <v>0</v>
      </c>
      <c r="BL192" s="20" t="s">
        <v>189</v>
      </c>
      <c r="BM192" s="193" t="s">
        <v>314</v>
      </c>
    </row>
    <row r="193" spans="1:65" s="2" customFormat="1" ht="11.25">
      <c r="A193" s="37"/>
      <c r="B193" s="38"/>
      <c r="C193" s="39"/>
      <c r="D193" s="195" t="s">
        <v>191</v>
      </c>
      <c r="E193" s="39"/>
      <c r="F193" s="196" t="s">
        <v>315</v>
      </c>
      <c r="G193" s="39"/>
      <c r="H193" s="39"/>
      <c r="I193" s="197"/>
      <c r="J193" s="39"/>
      <c r="K193" s="39"/>
      <c r="L193" s="42"/>
      <c r="M193" s="198"/>
      <c r="N193" s="199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191</v>
      </c>
      <c r="AU193" s="20" t="s">
        <v>85</v>
      </c>
    </row>
    <row r="194" spans="1:65" s="14" customFormat="1" ht="11.25">
      <c r="B194" s="211"/>
      <c r="C194" s="212"/>
      <c r="D194" s="202" t="s">
        <v>193</v>
      </c>
      <c r="E194" s="213" t="s">
        <v>21</v>
      </c>
      <c r="F194" s="214" t="s">
        <v>316</v>
      </c>
      <c r="G194" s="212"/>
      <c r="H194" s="215">
        <v>3.5459999999999998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193</v>
      </c>
      <c r="AU194" s="221" t="s">
        <v>85</v>
      </c>
      <c r="AV194" s="14" t="s">
        <v>85</v>
      </c>
      <c r="AW194" s="14" t="s">
        <v>36</v>
      </c>
      <c r="AX194" s="14" t="s">
        <v>76</v>
      </c>
      <c r="AY194" s="221" t="s">
        <v>182</v>
      </c>
    </row>
    <row r="195" spans="1:65" s="14" customFormat="1" ht="11.25">
      <c r="B195" s="211"/>
      <c r="C195" s="212"/>
      <c r="D195" s="202" t="s">
        <v>193</v>
      </c>
      <c r="E195" s="213" t="s">
        <v>21</v>
      </c>
      <c r="F195" s="214" t="s">
        <v>317</v>
      </c>
      <c r="G195" s="212"/>
      <c r="H195" s="215">
        <v>11.032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193</v>
      </c>
      <c r="AU195" s="221" t="s">
        <v>85</v>
      </c>
      <c r="AV195" s="14" t="s">
        <v>85</v>
      </c>
      <c r="AW195" s="14" t="s">
        <v>36</v>
      </c>
      <c r="AX195" s="14" t="s">
        <v>76</v>
      </c>
      <c r="AY195" s="221" t="s">
        <v>182</v>
      </c>
    </row>
    <row r="196" spans="1:65" s="15" customFormat="1" ht="11.25">
      <c r="B196" s="222"/>
      <c r="C196" s="223"/>
      <c r="D196" s="202" t="s">
        <v>193</v>
      </c>
      <c r="E196" s="224" t="s">
        <v>21</v>
      </c>
      <c r="F196" s="225" t="s">
        <v>198</v>
      </c>
      <c r="G196" s="223"/>
      <c r="H196" s="226">
        <v>14.577999999999999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193</v>
      </c>
      <c r="AU196" s="232" t="s">
        <v>85</v>
      </c>
      <c r="AV196" s="15" t="s">
        <v>189</v>
      </c>
      <c r="AW196" s="15" t="s">
        <v>36</v>
      </c>
      <c r="AX196" s="15" t="s">
        <v>83</v>
      </c>
      <c r="AY196" s="232" t="s">
        <v>182</v>
      </c>
    </row>
    <row r="197" spans="1:65" s="2" customFormat="1" ht="37.9" customHeight="1">
      <c r="A197" s="37"/>
      <c r="B197" s="38"/>
      <c r="C197" s="182" t="s">
        <v>318</v>
      </c>
      <c r="D197" s="182" t="s">
        <v>185</v>
      </c>
      <c r="E197" s="183" t="s">
        <v>319</v>
      </c>
      <c r="F197" s="184" t="s">
        <v>320</v>
      </c>
      <c r="G197" s="185" t="s">
        <v>102</v>
      </c>
      <c r="H197" s="186">
        <v>16.530999999999999</v>
      </c>
      <c r="I197" s="187"/>
      <c r="J197" s="188">
        <f>ROUND(I197*H197,2)</f>
        <v>0</v>
      </c>
      <c r="K197" s="184" t="s">
        <v>188</v>
      </c>
      <c r="L197" s="42"/>
      <c r="M197" s="189" t="s">
        <v>21</v>
      </c>
      <c r="N197" s="190" t="s">
        <v>47</v>
      </c>
      <c r="O197" s="67"/>
      <c r="P197" s="191">
        <f>O197*H197</f>
        <v>0</v>
      </c>
      <c r="Q197" s="191">
        <v>0</v>
      </c>
      <c r="R197" s="191">
        <f>Q197*H197</f>
        <v>0</v>
      </c>
      <c r="S197" s="191">
        <v>6.3E-2</v>
      </c>
      <c r="T197" s="192">
        <f>S197*H197</f>
        <v>1.041453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3" t="s">
        <v>189</v>
      </c>
      <c r="AT197" s="193" t="s">
        <v>185</v>
      </c>
      <c r="AU197" s="193" t="s">
        <v>85</v>
      </c>
      <c r="AY197" s="20" t="s">
        <v>182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20" t="s">
        <v>83</v>
      </c>
      <c r="BK197" s="194">
        <f>ROUND(I197*H197,2)</f>
        <v>0</v>
      </c>
      <c r="BL197" s="20" t="s">
        <v>189</v>
      </c>
      <c r="BM197" s="193" t="s">
        <v>321</v>
      </c>
    </row>
    <row r="198" spans="1:65" s="2" customFormat="1" ht="11.25">
      <c r="A198" s="37"/>
      <c r="B198" s="38"/>
      <c r="C198" s="39"/>
      <c r="D198" s="195" t="s">
        <v>191</v>
      </c>
      <c r="E198" s="39"/>
      <c r="F198" s="196" t="s">
        <v>322</v>
      </c>
      <c r="G198" s="39"/>
      <c r="H198" s="39"/>
      <c r="I198" s="197"/>
      <c r="J198" s="39"/>
      <c r="K198" s="39"/>
      <c r="L198" s="42"/>
      <c r="M198" s="198"/>
      <c r="N198" s="199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191</v>
      </c>
      <c r="AU198" s="20" t="s">
        <v>85</v>
      </c>
    </row>
    <row r="199" spans="1:65" s="14" customFormat="1" ht="11.25">
      <c r="B199" s="211"/>
      <c r="C199" s="212"/>
      <c r="D199" s="202" t="s">
        <v>193</v>
      </c>
      <c r="E199" s="213" t="s">
        <v>21</v>
      </c>
      <c r="F199" s="214" t="s">
        <v>323</v>
      </c>
      <c r="G199" s="212"/>
      <c r="H199" s="215">
        <v>16.530999999999999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193</v>
      </c>
      <c r="AU199" s="221" t="s">
        <v>85</v>
      </c>
      <c r="AV199" s="14" t="s">
        <v>85</v>
      </c>
      <c r="AW199" s="14" t="s">
        <v>36</v>
      </c>
      <c r="AX199" s="14" t="s">
        <v>83</v>
      </c>
      <c r="AY199" s="221" t="s">
        <v>182</v>
      </c>
    </row>
    <row r="200" spans="1:65" s="2" customFormat="1" ht="37.9" customHeight="1">
      <c r="A200" s="37"/>
      <c r="B200" s="38"/>
      <c r="C200" s="182" t="s">
        <v>324</v>
      </c>
      <c r="D200" s="182" t="s">
        <v>185</v>
      </c>
      <c r="E200" s="183" t="s">
        <v>325</v>
      </c>
      <c r="F200" s="184" t="s">
        <v>326</v>
      </c>
      <c r="G200" s="185" t="s">
        <v>102</v>
      </c>
      <c r="H200" s="186">
        <v>3.488</v>
      </c>
      <c r="I200" s="187"/>
      <c r="J200" s="188">
        <f>ROUND(I200*H200,2)</f>
        <v>0</v>
      </c>
      <c r="K200" s="184" t="s">
        <v>188</v>
      </c>
      <c r="L200" s="42"/>
      <c r="M200" s="189" t="s">
        <v>21</v>
      </c>
      <c r="N200" s="190" t="s">
        <v>47</v>
      </c>
      <c r="O200" s="67"/>
      <c r="P200" s="191">
        <f>O200*H200</f>
        <v>0</v>
      </c>
      <c r="Q200" s="191">
        <v>0</v>
      </c>
      <c r="R200" s="191">
        <f>Q200*H200</f>
        <v>0</v>
      </c>
      <c r="S200" s="191">
        <v>2.5000000000000001E-2</v>
      </c>
      <c r="T200" s="192">
        <f>S200*H200</f>
        <v>8.72E-2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3" t="s">
        <v>189</v>
      </c>
      <c r="AT200" s="193" t="s">
        <v>185</v>
      </c>
      <c r="AU200" s="193" t="s">
        <v>85</v>
      </c>
      <c r="AY200" s="20" t="s">
        <v>182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20" t="s">
        <v>83</v>
      </c>
      <c r="BK200" s="194">
        <f>ROUND(I200*H200,2)</f>
        <v>0</v>
      </c>
      <c r="BL200" s="20" t="s">
        <v>189</v>
      </c>
      <c r="BM200" s="193" t="s">
        <v>327</v>
      </c>
    </row>
    <row r="201" spans="1:65" s="2" customFormat="1" ht="11.25">
      <c r="A201" s="37"/>
      <c r="B201" s="38"/>
      <c r="C201" s="39"/>
      <c r="D201" s="195" t="s">
        <v>191</v>
      </c>
      <c r="E201" s="39"/>
      <c r="F201" s="196" t="s">
        <v>328</v>
      </c>
      <c r="G201" s="39"/>
      <c r="H201" s="39"/>
      <c r="I201" s="197"/>
      <c r="J201" s="39"/>
      <c r="K201" s="39"/>
      <c r="L201" s="42"/>
      <c r="M201" s="198"/>
      <c r="N201" s="199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191</v>
      </c>
      <c r="AU201" s="20" t="s">
        <v>85</v>
      </c>
    </row>
    <row r="202" spans="1:65" s="14" customFormat="1" ht="11.25">
      <c r="B202" s="211"/>
      <c r="C202" s="212"/>
      <c r="D202" s="202" t="s">
        <v>193</v>
      </c>
      <c r="E202" s="213" t="s">
        <v>21</v>
      </c>
      <c r="F202" s="214" t="s">
        <v>329</v>
      </c>
      <c r="G202" s="212"/>
      <c r="H202" s="215">
        <v>3.488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193</v>
      </c>
      <c r="AU202" s="221" t="s">
        <v>85</v>
      </c>
      <c r="AV202" s="14" t="s">
        <v>85</v>
      </c>
      <c r="AW202" s="14" t="s">
        <v>36</v>
      </c>
      <c r="AX202" s="14" t="s">
        <v>83</v>
      </c>
      <c r="AY202" s="221" t="s">
        <v>182</v>
      </c>
    </row>
    <row r="203" spans="1:65" s="2" customFormat="1" ht="55.5" customHeight="1">
      <c r="A203" s="37"/>
      <c r="B203" s="38"/>
      <c r="C203" s="182" t="s">
        <v>330</v>
      </c>
      <c r="D203" s="182" t="s">
        <v>185</v>
      </c>
      <c r="E203" s="183" t="s">
        <v>331</v>
      </c>
      <c r="F203" s="184" t="s">
        <v>332</v>
      </c>
      <c r="G203" s="185" t="s">
        <v>102</v>
      </c>
      <c r="H203" s="186">
        <v>2.2959999999999998</v>
      </c>
      <c r="I203" s="187"/>
      <c r="J203" s="188">
        <f>ROUND(I203*H203,2)</f>
        <v>0</v>
      </c>
      <c r="K203" s="184" t="s">
        <v>333</v>
      </c>
      <c r="L203" s="42"/>
      <c r="M203" s="189" t="s">
        <v>21</v>
      </c>
      <c r="N203" s="190" t="s">
        <v>47</v>
      </c>
      <c r="O203" s="67"/>
      <c r="P203" s="191">
        <f>O203*H203</f>
        <v>0</v>
      </c>
      <c r="Q203" s="191">
        <v>0</v>
      </c>
      <c r="R203" s="191">
        <f>Q203*H203</f>
        <v>0</v>
      </c>
      <c r="S203" s="191">
        <v>0.27</v>
      </c>
      <c r="T203" s="192">
        <f>S203*H203</f>
        <v>0.61992000000000003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3" t="s">
        <v>189</v>
      </c>
      <c r="AT203" s="193" t="s">
        <v>185</v>
      </c>
      <c r="AU203" s="193" t="s">
        <v>85</v>
      </c>
      <c r="AY203" s="20" t="s">
        <v>182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20" t="s">
        <v>83</v>
      </c>
      <c r="BK203" s="194">
        <f>ROUND(I203*H203,2)</f>
        <v>0</v>
      </c>
      <c r="BL203" s="20" t="s">
        <v>189</v>
      </c>
      <c r="BM203" s="193" t="s">
        <v>334</v>
      </c>
    </row>
    <row r="204" spans="1:65" s="2" customFormat="1" ht="11.25">
      <c r="A204" s="37"/>
      <c r="B204" s="38"/>
      <c r="C204" s="39"/>
      <c r="D204" s="195" t="s">
        <v>191</v>
      </c>
      <c r="E204" s="39"/>
      <c r="F204" s="196" t="s">
        <v>335</v>
      </c>
      <c r="G204" s="39"/>
      <c r="H204" s="39"/>
      <c r="I204" s="197"/>
      <c r="J204" s="39"/>
      <c r="K204" s="39"/>
      <c r="L204" s="42"/>
      <c r="M204" s="198"/>
      <c r="N204" s="199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191</v>
      </c>
      <c r="AU204" s="20" t="s">
        <v>85</v>
      </c>
    </row>
    <row r="205" spans="1:65" s="13" customFormat="1" ht="11.25">
      <c r="B205" s="200"/>
      <c r="C205" s="201"/>
      <c r="D205" s="202" t="s">
        <v>193</v>
      </c>
      <c r="E205" s="203" t="s">
        <v>21</v>
      </c>
      <c r="F205" s="204" t="s">
        <v>205</v>
      </c>
      <c r="G205" s="201"/>
      <c r="H205" s="203" t="s">
        <v>21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193</v>
      </c>
      <c r="AU205" s="210" t="s">
        <v>85</v>
      </c>
      <c r="AV205" s="13" t="s">
        <v>83</v>
      </c>
      <c r="AW205" s="13" t="s">
        <v>36</v>
      </c>
      <c r="AX205" s="13" t="s">
        <v>76</v>
      </c>
      <c r="AY205" s="210" t="s">
        <v>182</v>
      </c>
    </row>
    <row r="206" spans="1:65" s="14" customFormat="1" ht="11.25">
      <c r="B206" s="211"/>
      <c r="C206" s="212"/>
      <c r="D206" s="202" t="s">
        <v>193</v>
      </c>
      <c r="E206" s="213" t="s">
        <v>21</v>
      </c>
      <c r="F206" s="214" t="s">
        <v>336</v>
      </c>
      <c r="G206" s="212"/>
      <c r="H206" s="215">
        <v>2.2959999999999998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193</v>
      </c>
      <c r="AU206" s="221" t="s">
        <v>85</v>
      </c>
      <c r="AV206" s="14" t="s">
        <v>85</v>
      </c>
      <c r="AW206" s="14" t="s">
        <v>36</v>
      </c>
      <c r="AX206" s="14" t="s">
        <v>83</v>
      </c>
      <c r="AY206" s="221" t="s">
        <v>182</v>
      </c>
    </row>
    <row r="207" spans="1:65" s="2" customFormat="1" ht="49.15" customHeight="1">
      <c r="A207" s="37"/>
      <c r="B207" s="38"/>
      <c r="C207" s="182" t="s">
        <v>337</v>
      </c>
      <c r="D207" s="182" t="s">
        <v>185</v>
      </c>
      <c r="E207" s="183" t="s">
        <v>338</v>
      </c>
      <c r="F207" s="184" t="s">
        <v>339</v>
      </c>
      <c r="G207" s="185" t="s">
        <v>116</v>
      </c>
      <c r="H207" s="186">
        <v>1.5</v>
      </c>
      <c r="I207" s="187"/>
      <c r="J207" s="188">
        <f>ROUND(I207*H207,2)</f>
        <v>0</v>
      </c>
      <c r="K207" s="184" t="s">
        <v>188</v>
      </c>
      <c r="L207" s="42"/>
      <c r="M207" s="189" t="s">
        <v>21</v>
      </c>
      <c r="N207" s="190" t="s">
        <v>47</v>
      </c>
      <c r="O207" s="67"/>
      <c r="P207" s="191">
        <f>O207*H207</f>
        <v>0</v>
      </c>
      <c r="Q207" s="191">
        <v>0</v>
      </c>
      <c r="R207" s="191">
        <f>Q207*H207</f>
        <v>0</v>
      </c>
      <c r="S207" s="191">
        <v>4.2000000000000003E-2</v>
      </c>
      <c r="T207" s="192">
        <f>S207*H207</f>
        <v>6.3E-2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3" t="s">
        <v>189</v>
      </c>
      <c r="AT207" s="193" t="s">
        <v>185</v>
      </c>
      <c r="AU207" s="193" t="s">
        <v>85</v>
      </c>
      <c r="AY207" s="20" t="s">
        <v>182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20" t="s">
        <v>83</v>
      </c>
      <c r="BK207" s="194">
        <f>ROUND(I207*H207,2)</f>
        <v>0</v>
      </c>
      <c r="BL207" s="20" t="s">
        <v>189</v>
      </c>
      <c r="BM207" s="193" t="s">
        <v>340</v>
      </c>
    </row>
    <row r="208" spans="1:65" s="2" customFormat="1" ht="11.25">
      <c r="A208" s="37"/>
      <c r="B208" s="38"/>
      <c r="C208" s="39"/>
      <c r="D208" s="195" t="s">
        <v>191</v>
      </c>
      <c r="E208" s="39"/>
      <c r="F208" s="196" t="s">
        <v>341</v>
      </c>
      <c r="G208" s="39"/>
      <c r="H208" s="39"/>
      <c r="I208" s="197"/>
      <c r="J208" s="39"/>
      <c r="K208" s="39"/>
      <c r="L208" s="42"/>
      <c r="M208" s="198"/>
      <c r="N208" s="199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191</v>
      </c>
      <c r="AU208" s="20" t="s">
        <v>85</v>
      </c>
    </row>
    <row r="209" spans="1:65" s="13" customFormat="1" ht="11.25">
      <c r="B209" s="200"/>
      <c r="C209" s="201"/>
      <c r="D209" s="202" t="s">
        <v>193</v>
      </c>
      <c r="E209" s="203" t="s">
        <v>21</v>
      </c>
      <c r="F209" s="204" t="s">
        <v>342</v>
      </c>
      <c r="G209" s="201"/>
      <c r="H209" s="203" t="s">
        <v>21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193</v>
      </c>
      <c r="AU209" s="210" t="s">
        <v>85</v>
      </c>
      <c r="AV209" s="13" t="s">
        <v>83</v>
      </c>
      <c r="AW209" s="13" t="s">
        <v>36</v>
      </c>
      <c r="AX209" s="13" t="s">
        <v>76</v>
      </c>
      <c r="AY209" s="210" t="s">
        <v>182</v>
      </c>
    </row>
    <row r="210" spans="1:65" s="14" customFormat="1" ht="11.25">
      <c r="B210" s="211"/>
      <c r="C210" s="212"/>
      <c r="D210" s="202" t="s">
        <v>193</v>
      </c>
      <c r="E210" s="213" t="s">
        <v>21</v>
      </c>
      <c r="F210" s="214" t="s">
        <v>343</v>
      </c>
      <c r="G210" s="212"/>
      <c r="H210" s="215">
        <v>1.5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193</v>
      </c>
      <c r="AU210" s="221" t="s">
        <v>85</v>
      </c>
      <c r="AV210" s="14" t="s">
        <v>85</v>
      </c>
      <c r="AW210" s="14" t="s">
        <v>36</v>
      </c>
      <c r="AX210" s="14" t="s">
        <v>83</v>
      </c>
      <c r="AY210" s="221" t="s">
        <v>182</v>
      </c>
    </row>
    <row r="211" spans="1:65" s="12" customFormat="1" ht="22.9" customHeight="1">
      <c r="B211" s="166"/>
      <c r="C211" s="167"/>
      <c r="D211" s="168" t="s">
        <v>75</v>
      </c>
      <c r="E211" s="180" t="s">
        <v>344</v>
      </c>
      <c r="F211" s="180" t="s">
        <v>345</v>
      </c>
      <c r="G211" s="167"/>
      <c r="H211" s="167"/>
      <c r="I211" s="170"/>
      <c r="J211" s="181">
        <f>BK211</f>
        <v>0</v>
      </c>
      <c r="K211" s="167"/>
      <c r="L211" s="172"/>
      <c r="M211" s="173"/>
      <c r="N211" s="174"/>
      <c r="O211" s="174"/>
      <c r="P211" s="175">
        <f>SUM(P212:P226)</f>
        <v>0</v>
      </c>
      <c r="Q211" s="174"/>
      <c r="R211" s="175">
        <f>SUM(R212:R226)</f>
        <v>0</v>
      </c>
      <c r="S211" s="174"/>
      <c r="T211" s="176">
        <f>SUM(T212:T226)</f>
        <v>0</v>
      </c>
      <c r="AR211" s="177" t="s">
        <v>83</v>
      </c>
      <c r="AT211" s="178" t="s">
        <v>75</v>
      </c>
      <c r="AU211" s="178" t="s">
        <v>83</v>
      </c>
      <c r="AY211" s="177" t="s">
        <v>182</v>
      </c>
      <c r="BK211" s="179">
        <f>SUM(BK212:BK226)</f>
        <v>0</v>
      </c>
    </row>
    <row r="212" spans="1:65" s="2" customFormat="1" ht="44.25" customHeight="1">
      <c r="A212" s="37"/>
      <c r="B212" s="38"/>
      <c r="C212" s="182" t="s">
        <v>346</v>
      </c>
      <c r="D212" s="182" t="s">
        <v>185</v>
      </c>
      <c r="E212" s="183" t="s">
        <v>347</v>
      </c>
      <c r="F212" s="184" t="s">
        <v>348</v>
      </c>
      <c r="G212" s="185" t="s">
        <v>349</v>
      </c>
      <c r="H212" s="186">
        <v>26.474</v>
      </c>
      <c r="I212" s="187"/>
      <c r="J212" s="188">
        <f>ROUND(I212*H212,2)</f>
        <v>0</v>
      </c>
      <c r="K212" s="184" t="s">
        <v>188</v>
      </c>
      <c r="L212" s="42"/>
      <c r="M212" s="189" t="s">
        <v>21</v>
      </c>
      <c r="N212" s="190" t="s">
        <v>47</v>
      </c>
      <c r="O212" s="67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3" t="s">
        <v>189</v>
      </c>
      <c r="AT212" s="193" t="s">
        <v>185</v>
      </c>
      <c r="AU212" s="193" t="s">
        <v>85</v>
      </c>
      <c r="AY212" s="20" t="s">
        <v>182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20" t="s">
        <v>83</v>
      </c>
      <c r="BK212" s="194">
        <f>ROUND(I212*H212,2)</f>
        <v>0</v>
      </c>
      <c r="BL212" s="20" t="s">
        <v>189</v>
      </c>
      <c r="BM212" s="193" t="s">
        <v>350</v>
      </c>
    </row>
    <row r="213" spans="1:65" s="2" customFormat="1" ht="11.25">
      <c r="A213" s="37"/>
      <c r="B213" s="38"/>
      <c r="C213" s="39"/>
      <c r="D213" s="195" t="s">
        <v>191</v>
      </c>
      <c r="E213" s="39"/>
      <c r="F213" s="196" t="s">
        <v>351</v>
      </c>
      <c r="G213" s="39"/>
      <c r="H213" s="39"/>
      <c r="I213" s="197"/>
      <c r="J213" s="39"/>
      <c r="K213" s="39"/>
      <c r="L213" s="42"/>
      <c r="M213" s="198"/>
      <c r="N213" s="199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191</v>
      </c>
      <c r="AU213" s="20" t="s">
        <v>85</v>
      </c>
    </row>
    <row r="214" spans="1:65" s="2" customFormat="1" ht="33" customHeight="1">
      <c r="A214" s="37"/>
      <c r="B214" s="38"/>
      <c r="C214" s="182" t="s">
        <v>352</v>
      </c>
      <c r="D214" s="182" t="s">
        <v>185</v>
      </c>
      <c r="E214" s="183" t="s">
        <v>353</v>
      </c>
      <c r="F214" s="184" t="s">
        <v>354</v>
      </c>
      <c r="G214" s="185" t="s">
        <v>349</v>
      </c>
      <c r="H214" s="186">
        <v>26.474</v>
      </c>
      <c r="I214" s="187"/>
      <c r="J214" s="188">
        <f>ROUND(I214*H214,2)</f>
        <v>0</v>
      </c>
      <c r="K214" s="184" t="s">
        <v>188</v>
      </c>
      <c r="L214" s="42"/>
      <c r="M214" s="189" t="s">
        <v>21</v>
      </c>
      <c r="N214" s="190" t="s">
        <v>47</v>
      </c>
      <c r="O214" s="67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3" t="s">
        <v>189</v>
      </c>
      <c r="AT214" s="193" t="s">
        <v>185</v>
      </c>
      <c r="AU214" s="193" t="s">
        <v>85</v>
      </c>
      <c r="AY214" s="20" t="s">
        <v>182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20" t="s">
        <v>83</v>
      </c>
      <c r="BK214" s="194">
        <f>ROUND(I214*H214,2)</f>
        <v>0</v>
      </c>
      <c r="BL214" s="20" t="s">
        <v>189</v>
      </c>
      <c r="BM214" s="193" t="s">
        <v>355</v>
      </c>
    </row>
    <row r="215" spans="1:65" s="2" customFormat="1" ht="11.25">
      <c r="A215" s="37"/>
      <c r="B215" s="38"/>
      <c r="C215" s="39"/>
      <c r="D215" s="195" t="s">
        <v>191</v>
      </c>
      <c r="E215" s="39"/>
      <c r="F215" s="196" t="s">
        <v>356</v>
      </c>
      <c r="G215" s="39"/>
      <c r="H215" s="39"/>
      <c r="I215" s="197"/>
      <c r="J215" s="39"/>
      <c r="K215" s="39"/>
      <c r="L215" s="42"/>
      <c r="M215" s="198"/>
      <c r="N215" s="199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191</v>
      </c>
      <c r="AU215" s="20" t="s">
        <v>85</v>
      </c>
    </row>
    <row r="216" spans="1:65" s="2" customFormat="1" ht="44.25" customHeight="1">
      <c r="A216" s="37"/>
      <c r="B216" s="38"/>
      <c r="C216" s="182" t="s">
        <v>357</v>
      </c>
      <c r="D216" s="182" t="s">
        <v>185</v>
      </c>
      <c r="E216" s="183" t="s">
        <v>358</v>
      </c>
      <c r="F216" s="184" t="s">
        <v>359</v>
      </c>
      <c r="G216" s="185" t="s">
        <v>349</v>
      </c>
      <c r="H216" s="186">
        <v>503.00599999999997</v>
      </c>
      <c r="I216" s="187"/>
      <c r="J216" s="188">
        <f>ROUND(I216*H216,2)</f>
        <v>0</v>
      </c>
      <c r="K216" s="184" t="s">
        <v>188</v>
      </c>
      <c r="L216" s="42"/>
      <c r="M216" s="189" t="s">
        <v>21</v>
      </c>
      <c r="N216" s="190" t="s">
        <v>47</v>
      </c>
      <c r="O216" s="67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3" t="s">
        <v>189</v>
      </c>
      <c r="AT216" s="193" t="s">
        <v>185</v>
      </c>
      <c r="AU216" s="193" t="s">
        <v>85</v>
      </c>
      <c r="AY216" s="20" t="s">
        <v>182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20" t="s">
        <v>83</v>
      </c>
      <c r="BK216" s="194">
        <f>ROUND(I216*H216,2)</f>
        <v>0</v>
      </c>
      <c r="BL216" s="20" t="s">
        <v>189</v>
      </c>
      <c r="BM216" s="193" t="s">
        <v>360</v>
      </c>
    </row>
    <row r="217" spans="1:65" s="2" customFormat="1" ht="11.25">
      <c r="A217" s="37"/>
      <c r="B217" s="38"/>
      <c r="C217" s="39"/>
      <c r="D217" s="195" t="s">
        <v>191</v>
      </c>
      <c r="E217" s="39"/>
      <c r="F217" s="196" t="s">
        <v>361</v>
      </c>
      <c r="G217" s="39"/>
      <c r="H217" s="39"/>
      <c r="I217" s="197"/>
      <c r="J217" s="39"/>
      <c r="K217" s="39"/>
      <c r="L217" s="42"/>
      <c r="M217" s="198"/>
      <c r="N217" s="199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191</v>
      </c>
      <c r="AU217" s="20" t="s">
        <v>85</v>
      </c>
    </row>
    <row r="218" spans="1:65" s="14" customFormat="1" ht="11.25">
      <c r="B218" s="211"/>
      <c r="C218" s="212"/>
      <c r="D218" s="202" t="s">
        <v>193</v>
      </c>
      <c r="E218" s="212"/>
      <c r="F218" s="214" t="s">
        <v>362</v>
      </c>
      <c r="G218" s="212"/>
      <c r="H218" s="215">
        <v>503.00599999999997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193</v>
      </c>
      <c r="AU218" s="221" t="s">
        <v>85</v>
      </c>
      <c r="AV218" s="14" t="s">
        <v>85</v>
      </c>
      <c r="AW218" s="14" t="s">
        <v>4</v>
      </c>
      <c r="AX218" s="14" t="s">
        <v>83</v>
      </c>
      <c r="AY218" s="221" t="s">
        <v>182</v>
      </c>
    </row>
    <row r="219" spans="1:65" s="2" customFormat="1" ht="55.5" customHeight="1">
      <c r="A219" s="37"/>
      <c r="B219" s="38"/>
      <c r="C219" s="182" t="s">
        <v>363</v>
      </c>
      <c r="D219" s="182" t="s">
        <v>185</v>
      </c>
      <c r="E219" s="183" t="s">
        <v>364</v>
      </c>
      <c r="F219" s="184" t="s">
        <v>365</v>
      </c>
      <c r="G219" s="185" t="s">
        <v>349</v>
      </c>
      <c r="H219" s="186">
        <v>19.648</v>
      </c>
      <c r="I219" s="187"/>
      <c r="J219" s="188">
        <f>ROUND(I219*H219,2)</f>
        <v>0</v>
      </c>
      <c r="K219" s="184" t="s">
        <v>188</v>
      </c>
      <c r="L219" s="42"/>
      <c r="M219" s="189" t="s">
        <v>21</v>
      </c>
      <c r="N219" s="190" t="s">
        <v>47</v>
      </c>
      <c r="O219" s="67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3" t="s">
        <v>189</v>
      </c>
      <c r="AT219" s="193" t="s">
        <v>185</v>
      </c>
      <c r="AU219" s="193" t="s">
        <v>85</v>
      </c>
      <c r="AY219" s="20" t="s">
        <v>182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20" t="s">
        <v>83</v>
      </c>
      <c r="BK219" s="194">
        <f>ROUND(I219*H219,2)</f>
        <v>0</v>
      </c>
      <c r="BL219" s="20" t="s">
        <v>189</v>
      </c>
      <c r="BM219" s="193" t="s">
        <v>366</v>
      </c>
    </row>
    <row r="220" spans="1:65" s="2" customFormat="1" ht="11.25">
      <c r="A220" s="37"/>
      <c r="B220" s="38"/>
      <c r="C220" s="39"/>
      <c r="D220" s="195" t="s">
        <v>191</v>
      </c>
      <c r="E220" s="39"/>
      <c r="F220" s="196" t="s">
        <v>367</v>
      </c>
      <c r="G220" s="39"/>
      <c r="H220" s="39"/>
      <c r="I220" s="197"/>
      <c r="J220" s="39"/>
      <c r="K220" s="39"/>
      <c r="L220" s="42"/>
      <c r="M220" s="198"/>
      <c r="N220" s="199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191</v>
      </c>
      <c r="AU220" s="20" t="s">
        <v>85</v>
      </c>
    </row>
    <row r="221" spans="1:65" s="14" customFormat="1" ht="11.25">
      <c r="B221" s="211"/>
      <c r="C221" s="212"/>
      <c r="D221" s="202" t="s">
        <v>193</v>
      </c>
      <c r="E221" s="213" t="s">
        <v>21</v>
      </c>
      <c r="F221" s="214" t="s">
        <v>368</v>
      </c>
      <c r="G221" s="212"/>
      <c r="H221" s="215">
        <v>19.648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193</v>
      </c>
      <c r="AU221" s="221" t="s">
        <v>85</v>
      </c>
      <c r="AV221" s="14" t="s">
        <v>85</v>
      </c>
      <c r="AW221" s="14" t="s">
        <v>36</v>
      </c>
      <c r="AX221" s="14" t="s">
        <v>83</v>
      </c>
      <c r="AY221" s="221" t="s">
        <v>182</v>
      </c>
    </row>
    <row r="222" spans="1:65" s="2" customFormat="1" ht="44.25" customHeight="1">
      <c r="A222" s="37"/>
      <c r="B222" s="38"/>
      <c r="C222" s="182" t="s">
        <v>7</v>
      </c>
      <c r="D222" s="182" t="s">
        <v>185</v>
      </c>
      <c r="E222" s="183" t="s">
        <v>369</v>
      </c>
      <c r="F222" s="184" t="s">
        <v>370</v>
      </c>
      <c r="G222" s="185" t="s">
        <v>349</v>
      </c>
      <c r="H222" s="186">
        <v>2.2839999999999998</v>
      </c>
      <c r="I222" s="187"/>
      <c r="J222" s="188">
        <f>ROUND(I222*H222,2)</f>
        <v>0</v>
      </c>
      <c r="K222" s="184" t="s">
        <v>188</v>
      </c>
      <c r="L222" s="42"/>
      <c r="M222" s="189" t="s">
        <v>21</v>
      </c>
      <c r="N222" s="190" t="s">
        <v>47</v>
      </c>
      <c r="O222" s="67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3" t="s">
        <v>189</v>
      </c>
      <c r="AT222" s="193" t="s">
        <v>185</v>
      </c>
      <c r="AU222" s="193" t="s">
        <v>85</v>
      </c>
      <c r="AY222" s="20" t="s">
        <v>182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20" t="s">
        <v>83</v>
      </c>
      <c r="BK222" s="194">
        <f>ROUND(I222*H222,2)</f>
        <v>0</v>
      </c>
      <c r="BL222" s="20" t="s">
        <v>189</v>
      </c>
      <c r="BM222" s="193" t="s">
        <v>371</v>
      </c>
    </row>
    <row r="223" spans="1:65" s="2" customFormat="1" ht="11.25">
      <c r="A223" s="37"/>
      <c r="B223" s="38"/>
      <c r="C223" s="39"/>
      <c r="D223" s="195" t="s">
        <v>191</v>
      </c>
      <c r="E223" s="39"/>
      <c r="F223" s="196" t="s">
        <v>372</v>
      </c>
      <c r="G223" s="39"/>
      <c r="H223" s="39"/>
      <c r="I223" s="197"/>
      <c r="J223" s="39"/>
      <c r="K223" s="39"/>
      <c r="L223" s="42"/>
      <c r="M223" s="198"/>
      <c r="N223" s="199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191</v>
      </c>
      <c r="AU223" s="20" t="s">
        <v>85</v>
      </c>
    </row>
    <row r="224" spans="1:65" s="14" customFormat="1" ht="11.25">
      <c r="B224" s="211"/>
      <c r="C224" s="212"/>
      <c r="D224" s="202" t="s">
        <v>193</v>
      </c>
      <c r="E224" s="213" t="s">
        <v>21</v>
      </c>
      <c r="F224" s="214" t="s">
        <v>373</v>
      </c>
      <c r="G224" s="212"/>
      <c r="H224" s="215">
        <v>2.2839999999999998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193</v>
      </c>
      <c r="AU224" s="221" t="s">
        <v>85</v>
      </c>
      <c r="AV224" s="14" t="s">
        <v>85</v>
      </c>
      <c r="AW224" s="14" t="s">
        <v>36</v>
      </c>
      <c r="AX224" s="14" t="s">
        <v>83</v>
      </c>
      <c r="AY224" s="221" t="s">
        <v>182</v>
      </c>
    </row>
    <row r="225" spans="1:65" s="2" customFormat="1" ht="44.25" customHeight="1">
      <c r="A225" s="37"/>
      <c r="B225" s="38"/>
      <c r="C225" s="182" t="s">
        <v>374</v>
      </c>
      <c r="D225" s="182" t="s">
        <v>185</v>
      </c>
      <c r="E225" s="183" t="s">
        <v>375</v>
      </c>
      <c r="F225" s="184" t="s">
        <v>376</v>
      </c>
      <c r="G225" s="185" t="s">
        <v>349</v>
      </c>
      <c r="H225" s="186">
        <v>0.97799999999999998</v>
      </c>
      <c r="I225" s="187"/>
      <c r="J225" s="188">
        <f>ROUND(I225*H225,2)</f>
        <v>0</v>
      </c>
      <c r="K225" s="184" t="s">
        <v>188</v>
      </c>
      <c r="L225" s="42"/>
      <c r="M225" s="189" t="s">
        <v>21</v>
      </c>
      <c r="N225" s="190" t="s">
        <v>47</v>
      </c>
      <c r="O225" s="67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3" t="s">
        <v>189</v>
      </c>
      <c r="AT225" s="193" t="s">
        <v>185</v>
      </c>
      <c r="AU225" s="193" t="s">
        <v>85</v>
      </c>
      <c r="AY225" s="20" t="s">
        <v>182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20" t="s">
        <v>83</v>
      </c>
      <c r="BK225" s="194">
        <f>ROUND(I225*H225,2)</f>
        <v>0</v>
      </c>
      <c r="BL225" s="20" t="s">
        <v>189</v>
      </c>
      <c r="BM225" s="193" t="s">
        <v>377</v>
      </c>
    </row>
    <row r="226" spans="1:65" s="2" customFormat="1" ht="11.25">
      <c r="A226" s="37"/>
      <c r="B226" s="38"/>
      <c r="C226" s="39"/>
      <c r="D226" s="195" t="s">
        <v>191</v>
      </c>
      <c r="E226" s="39"/>
      <c r="F226" s="196" t="s">
        <v>378</v>
      </c>
      <c r="G226" s="39"/>
      <c r="H226" s="39"/>
      <c r="I226" s="197"/>
      <c r="J226" s="39"/>
      <c r="K226" s="39"/>
      <c r="L226" s="42"/>
      <c r="M226" s="198"/>
      <c r="N226" s="199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191</v>
      </c>
      <c r="AU226" s="20" t="s">
        <v>85</v>
      </c>
    </row>
    <row r="227" spans="1:65" s="12" customFormat="1" ht="22.9" customHeight="1">
      <c r="B227" s="166"/>
      <c r="C227" s="167"/>
      <c r="D227" s="168" t="s">
        <v>75</v>
      </c>
      <c r="E227" s="180" t="s">
        <v>379</v>
      </c>
      <c r="F227" s="180" t="s">
        <v>380</v>
      </c>
      <c r="G227" s="167"/>
      <c r="H227" s="167"/>
      <c r="I227" s="170"/>
      <c r="J227" s="181">
        <f>BK227</f>
        <v>0</v>
      </c>
      <c r="K227" s="167"/>
      <c r="L227" s="172"/>
      <c r="M227" s="173"/>
      <c r="N227" s="174"/>
      <c r="O227" s="174"/>
      <c r="P227" s="175">
        <f>SUM(P228:P229)</f>
        <v>0</v>
      </c>
      <c r="Q227" s="174"/>
      <c r="R227" s="175">
        <f>SUM(R228:R229)</f>
        <v>0</v>
      </c>
      <c r="S227" s="174"/>
      <c r="T227" s="176">
        <f>SUM(T228:T229)</f>
        <v>0</v>
      </c>
      <c r="AR227" s="177" t="s">
        <v>83</v>
      </c>
      <c r="AT227" s="178" t="s">
        <v>75</v>
      </c>
      <c r="AU227" s="178" t="s">
        <v>83</v>
      </c>
      <c r="AY227" s="177" t="s">
        <v>182</v>
      </c>
      <c r="BK227" s="179">
        <f>SUM(BK228:BK229)</f>
        <v>0</v>
      </c>
    </row>
    <row r="228" spans="1:65" s="2" customFormat="1" ht="66.75" customHeight="1">
      <c r="A228" s="37"/>
      <c r="B228" s="38"/>
      <c r="C228" s="182" t="s">
        <v>381</v>
      </c>
      <c r="D228" s="182" t="s">
        <v>185</v>
      </c>
      <c r="E228" s="183" t="s">
        <v>382</v>
      </c>
      <c r="F228" s="184" t="s">
        <v>383</v>
      </c>
      <c r="G228" s="185" t="s">
        <v>349</v>
      </c>
      <c r="H228" s="186">
        <v>0.71099999999999997</v>
      </c>
      <c r="I228" s="187"/>
      <c r="J228" s="188">
        <f>ROUND(I228*H228,2)</f>
        <v>0</v>
      </c>
      <c r="K228" s="184" t="s">
        <v>188</v>
      </c>
      <c r="L228" s="42"/>
      <c r="M228" s="189" t="s">
        <v>21</v>
      </c>
      <c r="N228" s="190" t="s">
        <v>47</v>
      </c>
      <c r="O228" s="67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3" t="s">
        <v>189</v>
      </c>
      <c r="AT228" s="193" t="s">
        <v>185</v>
      </c>
      <c r="AU228" s="193" t="s">
        <v>85</v>
      </c>
      <c r="AY228" s="20" t="s">
        <v>182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20" t="s">
        <v>83</v>
      </c>
      <c r="BK228" s="194">
        <f>ROUND(I228*H228,2)</f>
        <v>0</v>
      </c>
      <c r="BL228" s="20" t="s">
        <v>189</v>
      </c>
      <c r="BM228" s="193" t="s">
        <v>384</v>
      </c>
    </row>
    <row r="229" spans="1:65" s="2" customFormat="1" ht="11.25">
      <c r="A229" s="37"/>
      <c r="B229" s="38"/>
      <c r="C229" s="39"/>
      <c r="D229" s="195" t="s">
        <v>191</v>
      </c>
      <c r="E229" s="39"/>
      <c r="F229" s="196" t="s">
        <v>385</v>
      </c>
      <c r="G229" s="39"/>
      <c r="H229" s="39"/>
      <c r="I229" s="197"/>
      <c r="J229" s="39"/>
      <c r="K229" s="39"/>
      <c r="L229" s="42"/>
      <c r="M229" s="198"/>
      <c r="N229" s="199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191</v>
      </c>
      <c r="AU229" s="20" t="s">
        <v>85</v>
      </c>
    </row>
    <row r="230" spans="1:65" s="12" customFormat="1" ht="25.9" customHeight="1">
      <c r="B230" s="166"/>
      <c r="C230" s="167"/>
      <c r="D230" s="168" t="s">
        <v>75</v>
      </c>
      <c r="E230" s="169" t="s">
        <v>386</v>
      </c>
      <c r="F230" s="169" t="s">
        <v>387</v>
      </c>
      <c r="G230" s="167"/>
      <c r="H230" s="167"/>
      <c r="I230" s="170"/>
      <c r="J230" s="171">
        <f>BK230</f>
        <v>0</v>
      </c>
      <c r="K230" s="167"/>
      <c r="L230" s="172"/>
      <c r="M230" s="173"/>
      <c r="N230" s="174"/>
      <c r="O230" s="174"/>
      <c r="P230" s="175">
        <f>P231+P271+P300+P312+P368+P520+P566+P587</f>
        <v>0</v>
      </c>
      <c r="Q230" s="174"/>
      <c r="R230" s="175">
        <f>R231+R271+R300+R312+R368+R520+R566+R587</f>
        <v>16.802455459999997</v>
      </c>
      <c r="S230" s="174"/>
      <c r="T230" s="176">
        <f>T231+T271+T300+T312+T368+T520+T566+T587</f>
        <v>2.5845246999999998</v>
      </c>
      <c r="AR230" s="177" t="s">
        <v>85</v>
      </c>
      <c r="AT230" s="178" t="s">
        <v>75</v>
      </c>
      <c r="AU230" s="178" t="s">
        <v>76</v>
      </c>
      <c r="AY230" s="177" t="s">
        <v>182</v>
      </c>
      <c r="BK230" s="179">
        <f>BK231+BK271+BK300+BK312+BK368+BK520+BK566+BK587</f>
        <v>0</v>
      </c>
    </row>
    <row r="231" spans="1:65" s="12" customFormat="1" ht="22.9" customHeight="1">
      <c r="B231" s="166"/>
      <c r="C231" s="167"/>
      <c r="D231" s="168" t="s">
        <v>75</v>
      </c>
      <c r="E231" s="180" t="s">
        <v>388</v>
      </c>
      <c r="F231" s="180" t="s">
        <v>389</v>
      </c>
      <c r="G231" s="167"/>
      <c r="H231" s="167"/>
      <c r="I231" s="170"/>
      <c r="J231" s="181">
        <f>BK231</f>
        <v>0</v>
      </c>
      <c r="K231" s="167"/>
      <c r="L231" s="172"/>
      <c r="M231" s="173"/>
      <c r="N231" s="174"/>
      <c r="O231" s="174"/>
      <c r="P231" s="175">
        <f>SUM(P232:P270)</f>
        <v>0</v>
      </c>
      <c r="Q231" s="174"/>
      <c r="R231" s="175">
        <f>SUM(R232:R270)</f>
        <v>13.121162479999997</v>
      </c>
      <c r="S231" s="174"/>
      <c r="T231" s="176">
        <f>SUM(T232:T270)</f>
        <v>0</v>
      </c>
      <c r="AR231" s="177" t="s">
        <v>85</v>
      </c>
      <c r="AT231" s="178" t="s">
        <v>75</v>
      </c>
      <c r="AU231" s="178" t="s">
        <v>83</v>
      </c>
      <c r="AY231" s="177" t="s">
        <v>182</v>
      </c>
      <c r="BK231" s="179">
        <f>SUM(BK232:BK270)</f>
        <v>0</v>
      </c>
    </row>
    <row r="232" spans="1:65" s="2" customFormat="1" ht="33" customHeight="1">
      <c r="A232" s="37"/>
      <c r="B232" s="38"/>
      <c r="C232" s="182" t="s">
        <v>390</v>
      </c>
      <c r="D232" s="182" t="s">
        <v>185</v>
      </c>
      <c r="E232" s="183" t="s">
        <v>391</v>
      </c>
      <c r="F232" s="184" t="s">
        <v>392</v>
      </c>
      <c r="G232" s="185" t="s">
        <v>102</v>
      </c>
      <c r="H232" s="186">
        <v>366.95699999999999</v>
      </c>
      <c r="I232" s="187"/>
      <c r="J232" s="188">
        <f>ROUND(I232*H232,2)</f>
        <v>0</v>
      </c>
      <c r="K232" s="184" t="s">
        <v>21</v>
      </c>
      <c r="L232" s="42"/>
      <c r="M232" s="189" t="s">
        <v>21</v>
      </c>
      <c r="N232" s="190" t="s">
        <v>47</v>
      </c>
      <c r="O232" s="67"/>
      <c r="P232" s="191">
        <f>O232*H232</f>
        <v>0</v>
      </c>
      <c r="Q232" s="191">
        <v>3.0859999999999999E-2</v>
      </c>
      <c r="R232" s="191">
        <f>Q232*H232</f>
        <v>11.324293019999999</v>
      </c>
      <c r="S232" s="191">
        <v>0</v>
      </c>
      <c r="T232" s="19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3" t="s">
        <v>324</v>
      </c>
      <c r="AT232" s="193" t="s">
        <v>185</v>
      </c>
      <c r="AU232" s="193" t="s">
        <v>85</v>
      </c>
      <c r="AY232" s="20" t="s">
        <v>182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20" t="s">
        <v>83</v>
      </c>
      <c r="BK232" s="194">
        <f>ROUND(I232*H232,2)</f>
        <v>0</v>
      </c>
      <c r="BL232" s="20" t="s">
        <v>324</v>
      </c>
      <c r="BM232" s="193" t="s">
        <v>393</v>
      </c>
    </row>
    <row r="233" spans="1:65" s="14" customFormat="1" ht="11.25">
      <c r="B233" s="211"/>
      <c r="C233" s="212"/>
      <c r="D233" s="202" t="s">
        <v>193</v>
      </c>
      <c r="E233" s="213" t="s">
        <v>21</v>
      </c>
      <c r="F233" s="214" t="s">
        <v>394</v>
      </c>
      <c r="G233" s="212"/>
      <c r="H233" s="215">
        <v>3.1749999999999998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193</v>
      </c>
      <c r="AU233" s="221" t="s">
        <v>85</v>
      </c>
      <c r="AV233" s="14" t="s">
        <v>85</v>
      </c>
      <c r="AW233" s="14" t="s">
        <v>36</v>
      </c>
      <c r="AX233" s="14" t="s">
        <v>76</v>
      </c>
      <c r="AY233" s="221" t="s">
        <v>182</v>
      </c>
    </row>
    <row r="234" spans="1:65" s="14" customFormat="1" ht="11.25">
      <c r="B234" s="211"/>
      <c r="C234" s="212"/>
      <c r="D234" s="202" t="s">
        <v>193</v>
      </c>
      <c r="E234" s="213" t="s">
        <v>21</v>
      </c>
      <c r="F234" s="214" t="s">
        <v>395</v>
      </c>
      <c r="G234" s="212"/>
      <c r="H234" s="215">
        <v>2.0979999999999999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193</v>
      </c>
      <c r="AU234" s="221" t="s">
        <v>85</v>
      </c>
      <c r="AV234" s="14" t="s">
        <v>85</v>
      </c>
      <c r="AW234" s="14" t="s">
        <v>36</v>
      </c>
      <c r="AX234" s="14" t="s">
        <v>76</v>
      </c>
      <c r="AY234" s="221" t="s">
        <v>182</v>
      </c>
    </row>
    <row r="235" spans="1:65" s="14" customFormat="1" ht="11.25">
      <c r="B235" s="211"/>
      <c r="C235" s="212"/>
      <c r="D235" s="202" t="s">
        <v>193</v>
      </c>
      <c r="E235" s="213" t="s">
        <v>21</v>
      </c>
      <c r="F235" s="214" t="s">
        <v>396</v>
      </c>
      <c r="G235" s="212"/>
      <c r="H235" s="215">
        <v>12.076000000000001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193</v>
      </c>
      <c r="AU235" s="221" t="s">
        <v>85</v>
      </c>
      <c r="AV235" s="14" t="s">
        <v>85</v>
      </c>
      <c r="AW235" s="14" t="s">
        <v>36</v>
      </c>
      <c r="AX235" s="14" t="s">
        <v>76</v>
      </c>
      <c r="AY235" s="221" t="s">
        <v>182</v>
      </c>
    </row>
    <row r="236" spans="1:65" s="14" customFormat="1" ht="11.25">
      <c r="B236" s="211"/>
      <c r="C236" s="212"/>
      <c r="D236" s="202" t="s">
        <v>193</v>
      </c>
      <c r="E236" s="213" t="s">
        <v>21</v>
      </c>
      <c r="F236" s="214" t="s">
        <v>397</v>
      </c>
      <c r="G236" s="212"/>
      <c r="H236" s="215">
        <v>13.092000000000001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193</v>
      </c>
      <c r="AU236" s="221" t="s">
        <v>85</v>
      </c>
      <c r="AV236" s="14" t="s">
        <v>85</v>
      </c>
      <c r="AW236" s="14" t="s">
        <v>36</v>
      </c>
      <c r="AX236" s="14" t="s">
        <v>76</v>
      </c>
      <c r="AY236" s="221" t="s">
        <v>182</v>
      </c>
    </row>
    <row r="237" spans="1:65" s="14" customFormat="1" ht="11.25">
      <c r="B237" s="211"/>
      <c r="C237" s="212"/>
      <c r="D237" s="202" t="s">
        <v>193</v>
      </c>
      <c r="E237" s="213" t="s">
        <v>21</v>
      </c>
      <c r="F237" s="214" t="s">
        <v>398</v>
      </c>
      <c r="G237" s="212"/>
      <c r="H237" s="215">
        <v>16.588999999999999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193</v>
      </c>
      <c r="AU237" s="221" t="s">
        <v>85</v>
      </c>
      <c r="AV237" s="14" t="s">
        <v>85</v>
      </c>
      <c r="AW237" s="14" t="s">
        <v>36</v>
      </c>
      <c r="AX237" s="14" t="s">
        <v>76</v>
      </c>
      <c r="AY237" s="221" t="s">
        <v>182</v>
      </c>
    </row>
    <row r="238" spans="1:65" s="14" customFormat="1" ht="11.25">
      <c r="B238" s="211"/>
      <c r="C238" s="212"/>
      <c r="D238" s="202" t="s">
        <v>193</v>
      </c>
      <c r="E238" s="213" t="s">
        <v>21</v>
      </c>
      <c r="F238" s="214" t="s">
        <v>292</v>
      </c>
      <c r="G238" s="212"/>
      <c r="H238" s="215">
        <v>8.0169999999999995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193</v>
      </c>
      <c r="AU238" s="221" t="s">
        <v>85</v>
      </c>
      <c r="AV238" s="14" t="s">
        <v>85</v>
      </c>
      <c r="AW238" s="14" t="s">
        <v>36</v>
      </c>
      <c r="AX238" s="14" t="s">
        <v>76</v>
      </c>
      <c r="AY238" s="221" t="s">
        <v>182</v>
      </c>
    </row>
    <row r="239" spans="1:65" s="14" customFormat="1" ht="11.25">
      <c r="B239" s="211"/>
      <c r="C239" s="212"/>
      <c r="D239" s="202" t="s">
        <v>193</v>
      </c>
      <c r="E239" s="213" t="s">
        <v>21</v>
      </c>
      <c r="F239" s="214" t="s">
        <v>399</v>
      </c>
      <c r="G239" s="212"/>
      <c r="H239" s="215">
        <v>8.3290000000000006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193</v>
      </c>
      <c r="AU239" s="221" t="s">
        <v>85</v>
      </c>
      <c r="AV239" s="14" t="s">
        <v>85</v>
      </c>
      <c r="AW239" s="14" t="s">
        <v>36</v>
      </c>
      <c r="AX239" s="14" t="s">
        <v>76</v>
      </c>
      <c r="AY239" s="221" t="s">
        <v>182</v>
      </c>
    </row>
    <row r="240" spans="1:65" s="14" customFormat="1" ht="11.25">
      <c r="B240" s="211"/>
      <c r="C240" s="212"/>
      <c r="D240" s="202" t="s">
        <v>193</v>
      </c>
      <c r="E240" s="213" t="s">
        <v>21</v>
      </c>
      <c r="F240" s="214" t="s">
        <v>400</v>
      </c>
      <c r="G240" s="212"/>
      <c r="H240" s="215">
        <v>8.0630000000000006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193</v>
      </c>
      <c r="AU240" s="221" t="s">
        <v>85</v>
      </c>
      <c r="AV240" s="14" t="s">
        <v>85</v>
      </c>
      <c r="AW240" s="14" t="s">
        <v>36</v>
      </c>
      <c r="AX240" s="14" t="s">
        <v>76</v>
      </c>
      <c r="AY240" s="221" t="s">
        <v>182</v>
      </c>
    </row>
    <row r="241" spans="1:65" s="14" customFormat="1" ht="11.25">
      <c r="B241" s="211"/>
      <c r="C241" s="212"/>
      <c r="D241" s="202" t="s">
        <v>193</v>
      </c>
      <c r="E241" s="213" t="s">
        <v>21</v>
      </c>
      <c r="F241" s="214" t="s">
        <v>401</v>
      </c>
      <c r="G241" s="212"/>
      <c r="H241" s="215">
        <v>42.393999999999998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193</v>
      </c>
      <c r="AU241" s="221" t="s">
        <v>85</v>
      </c>
      <c r="AV241" s="14" t="s">
        <v>85</v>
      </c>
      <c r="AW241" s="14" t="s">
        <v>36</v>
      </c>
      <c r="AX241" s="14" t="s">
        <v>76</v>
      </c>
      <c r="AY241" s="221" t="s">
        <v>182</v>
      </c>
    </row>
    <row r="242" spans="1:65" s="14" customFormat="1" ht="11.25">
      <c r="B242" s="211"/>
      <c r="C242" s="212"/>
      <c r="D242" s="202" t="s">
        <v>193</v>
      </c>
      <c r="E242" s="213" t="s">
        <v>21</v>
      </c>
      <c r="F242" s="214" t="s">
        <v>402</v>
      </c>
      <c r="G242" s="212"/>
      <c r="H242" s="215">
        <v>48.564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193</v>
      </c>
      <c r="AU242" s="221" t="s">
        <v>85</v>
      </c>
      <c r="AV242" s="14" t="s">
        <v>85</v>
      </c>
      <c r="AW242" s="14" t="s">
        <v>36</v>
      </c>
      <c r="AX242" s="14" t="s">
        <v>76</v>
      </c>
      <c r="AY242" s="221" t="s">
        <v>182</v>
      </c>
    </row>
    <row r="243" spans="1:65" s="14" customFormat="1" ht="11.25">
      <c r="B243" s="211"/>
      <c r="C243" s="212"/>
      <c r="D243" s="202" t="s">
        <v>193</v>
      </c>
      <c r="E243" s="213" t="s">
        <v>21</v>
      </c>
      <c r="F243" s="214" t="s">
        <v>403</v>
      </c>
      <c r="G243" s="212"/>
      <c r="H243" s="215">
        <v>24.812000000000001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193</v>
      </c>
      <c r="AU243" s="221" t="s">
        <v>85</v>
      </c>
      <c r="AV243" s="14" t="s">
        <v>85</v>
      </c>
      <c r="AW243" s="14" t="s">
        <v>36</v>
      </c>
      <c r="AX243" s="14" t="s">
        <v>76</v>
      </c>
      <c r="AY243" s="221" t="s">
        <v>182</v>
      </c>
    </row>
    <row r="244" spans="1:65" s="14" customFormat="1" ht="11.25">
      <c r="B244" s="211"/>
      <c r="C244" s="212"/>
      <c r="D244" s="202" t="s">
        <v>193</v>
      </c>
      <c r="E244" s="213" t="s">
        <v>21</v>
      </c>
      <c r="F244" s="214" t="s">
        <v>404</v>
      </c>
      <c r="G244" s="212"/>
      <c r="H244" s="215">
        <v>38.840000000000003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193</v>
      </c>
      <c r="AU244" s="221" t="s">
        <v>85</v>
      </c>
      <c r="AV244" s="14" t="s">
        <v>85</v>
      </c>
      <c r="AW244" s="14" t="s">
        <v>36</v>
      </c>
      <c r="AX244" s="14" t="s">
        <v>76</v>
      </c>
      <c r="AY244" s="221" t="s">
        <v>182</v>
      </c>
    </row>
    <row r="245" spans="1:65" s="14" customFormat="1" ht="11.25">
      <c r="B245" s="211"/>
      <c r="C245" s="212"/>
      <c r="D245" s="202" t="s">
        <v>193</v>
      </c>
      <c r="E245" s="213" t="s">
        <v>21</v>
      </c>
      <c r="F245" s="214" t="s">
        <v>405</v>
      </c>
      <c r="G245" s="212"/>
      <c r="H245" s="215">
        <v>145.49100000000001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193</v>
      </c>
      <c r="AU245" s="221" t="s">
        <v>85</v>
      </c>
      <c r="AV245" s="14" t="s">
        <v>85</v>
      </c>
      <c r="AW245" s="14" t="s">
        <v>36</v>
      </c>
      <c r="AX245" s="14" t="s">
        <v>76</v>
      </c>
      <c r="AY245" s="221" t="s">
        <v>182</v>
      </c>
    </row>
    <row r="246" spans="1:65" s="14" customFormat="1" ht="11.25">
      <c r="B246" s="211"/>
      <c r="C246" s="212"/>
      <c r="D246" s="202" t="s">
        <v>193</v>
      </c>
      <c r="E246" s="213" t="s">
        <v>21</v>
      </c>
      <c r="F246" s="214" t="s">
        <v>406</v>
      </c>
      <c r="G246" s="212"/>
      <c r="H246" s="215">
        <v>-8.1890000000000001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193</v>
      </c>
      <c r="AU246" s="221" t="s">
        <v>85</v>
      </c>
      <c r="AV246" s="14" t="s">
        <v>85</v>
      </c>
      <c r="AW246" s="14" t="s">
        <v>36</v>
      </c>
      <c r="AX246" s="14" t="s">
        <v>76</v>
      </c>
      <c r="AY246" s="221" t="s">
        <v>182</v>
      </c>
    </row>
    <row r="247" spans="1:65" s="14" customFormat="1" ht="11.25">
      <c r="B247" s="211"/>
      <c r="C247" s="212"/>
      <c r="D247" s="202" t="s">
        <v>193</v>
      </c>
      <c r="E247" s="213" t="s">
        <v>21</v>
      </c>
      <c r="F247" s="214" t="s">
        <v>407</v>
      </c>
      <c r="G247" s="212"/>
      <c r="H247" s="215">
        <v>12.926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193</v>
      </c>
      <c r="AU247" s="221" t="s">
        <v>85</v>
      </c>
      <c r="AV247" s="14" t="s">
        <v>85</v>
      </c>
      <c r="AW247" s="14" t="s">
        <v>36</v>
      </c>
      <c r="AX247" s="14" t="s">
        <v>76</v>
      </c>
      <c r="AY247" s="221" t="s">
        <v>182</v>
      </c>
    </row>
    <row r="248" spans="1:65" s="14" customFormat="1" ht="11.25">
      <c r="B248" s="211"/>
      <c r="C248" s="212"/>
      <c r="D248" s="202" t="s">
        <v>193</v>
      </c>
      <c r="E248" s="213" t="s">
        <v>21</v>
      </c>
      <c r="F248" s="214" t="s">
        <v>408</v>
      </c>
      <c r="G248" s="212"/>
      <c r="H248" s="215">
        <v>-14.183999999999999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193</v>
      </c>
      <c r="AU248" s="221" t="s">
        <v>85</v>
      </c>
      <c r="AV248" s="14" t="s">
        <v>85</v>
      </c>
      <c r="AW248" s="14" t="s">
        <v>36</v>
      </c>
      <c r="AX248" s="14" t="s">
        <v>76</v>
      </c>
      <c r="AY248" s="221" t="s">
        <v>182</v>
      </c>
    </row>
    <row r="249" spans="1:65" s="14" customFormat="1" ht="11.25">
      <c r="B249" s="211"/>
      <c r="C249" s="212"/>
      <c r="D249" s="202" t="s">
        <v>193</v>
      </c>
      <c r="E249" s="213" t="s">
        <v>21</v>
      </c>
      <c r="F249" s="214" t="s">
        <v>409</v>
      </c>
      <c r="G249" s="212"/>
      <c r="H249" s="215">
        <v>4.8639999999999999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193</v>
      </c>
      <c r="AU249" s="221" t="s">
        <v>85</v>
      </c>
      <c r="AV249" s="14" t="s">
        <v>85</v>
      </c>
      <c r="AW249" s="14" t="s">
        <v>36</v>
      </c>
      <c r="AX249" s="14" t="s">
        <v>76</v>
      </c>
      <c r="AY249" s="221" t="s">
        <v>182</v>
      </c>
    </row>
    <row r="250" spans="1:65" s="16" customFormat="1" ht="11.25">
      <c r="B250" s="233"/>
      <c r="C250" s="234"/>
      <c r="D250" s="202" t="s">
        <v>193</v>
      </c>
      <c r="E250" s="235" t="s">
        <v>410</v>
      </c>
      <c r="F250" s="236" t="s">
        <v>228</v>
      </c>
      <c r="G250" s="234"/>
      <c r="H250" s="237">
        <v>366.95699999999999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AT250" s="243" t="s">
        <v>193</v>
      </c>
      <c r="AU250" s="243" t="s">
        <v>85</v>
      </c>
      <c r="AV250" s="16" t="s">
        <v>183</v>
      </c>
      <c r="AW250" s="16" t="s">
        <v>36</v>
      </c>
      <c r="AX250" s="16" t="s">
        <v>76</v>
      </c>
      <c r="AY250" s="243" t="s">
        <v>182</v>
      </c>
    </row>
    <row r="251" spans="1:65" s="15" customFormat="1" ht="11.25">
      <c r="B251" s="222"/>
      <c r="C251" s="223"/>
      <c r="D251" s="202" t="s">
        <v>193</v>
      </c>
      <c r="E251" s="224" t="s">
        <v>21</v>
      </c>
      <c r="F251" s="225" t="s">
        <v>198</v>
      </c>
      <c r="G251" s="223"/>
      <c r="H251" s="226">
        <v>366.95699999999999</v>
      </c>
      <c r="I251" s="227"/>
      <c r="J251" s="223"/>
      <c r="K251" s="223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193</v>
      </c>
      <c r="AU251" s="232" t="s">
        <v>85</v>
      </c>
      <c r="AV251" s="15" t="s">
        <v>189</v>
      </c>
      <c r="AW251" s="15" t="s">
        <v>36</v>
      </c>
      <c r="AX251" s="15" t="s">
        <v>83</v>
      </c>
      <c r="AY251" s="232" t="s">
        <v>182</v>
      </c>
    </row>
    <row r="252" spans="1:65" s="2" customFormat="1" ht="33" customHeight="1">
      <c r="A252" s="37"/>
      <c r="B252" s="38"/>
      <c r="C252" s="182" t="s">
        <v>411</v>
      </c>
      <c r="D252" s="182" t="s">
        <v>185</v>
      </c>
      <c r="E252" s="183" t="s">
        <v>412</v>
      </c>
      <c r="F252" s="184" t="s">
        <v>413</v>
      </c>
      <c r="G252" s="185" t="s">
        <v>102</v>
      </c>
      <c r="H252" s="186">
        <v>33.868000000000002</v>
      </c>
      <c r="I252" s="187"/>
      <c r="J252" s="188">
        <f>ROUND(I252*H252,2)</f>
        <v>0</v>
      </c>
      <c r="K252" s="184" t="s">
        <v>21</v>
      </c>
      <c r="L252" s="42"/>
      <c r="M252" s="189" t="s">
        <v>21</v>
      </c>
      <c r="N252" s="190" t="s">
        <v>47</v>
      </c>
      <c r="O252" s="67"/>
      <c r="P252" s="191">
        <f>O252*H252</f>
        <v>0</v>
      </c>
      <c r="Q252" s="191">
        <v>2.614E-2</v>
      </c>
      <c r="R252" s="191">
        <f>Q252*H252</f>
        <v>0.88530952000000007</v>
      </c>
      <c r="S252" s="191">
        <v>0</v>
      </c>
      <c r="T252" s="192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3" t="s">
        <v>324</v>
      </c>
      <c r="AT252" s="193" t="s">
        <v>185</v>
      </c>
      <c r="AU252" s="193" t="s">
        <v>85</v>
      </c>
      <c r="AY252" s="20" t="s">
        <v>182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20" t="s">
        <v>83</v>
      </c>
      <c r="BK252" s="194">
        <f>ROUND(I252*H252,2)</f>
        <v>0</v>
      </c>
      <c r="BL252" s="20" t="s">
        <v>324</v>
      </c>
      <c r="BM252" s="193" t="s">
        <v>414</v>
      </c>
    </row>
    <row r="253" spans="1:65" s="14" customFormat="1" ht="11.25">
      <c r="B253" s="211"/>
      <c r="C253" s="212"/>
      <c r="D253" s="202" t="s">
        <v>193</v>
      </c>
      <c r="E253" s="213" t="s">
        <v>21</v>
      </c>
      <c r="F253" s="214" t="s">
        <v>415</v>
      </c>
      <c r="G253" s="212"/>
      <c r="H253" s="215">
        <v>24.966999999999999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193</v>
      </c>
      <c r="AU253" s="221" t="s">
        <v>85</v>
      </c>
      <c r="AV253" s="14" t="s">
        <v>85</v>
      </c>
      <c r="AW253" s="14" t="s">
        <v>36</v>
      </c>
      <c r="AX253" s="14" t="s">
        <v>76</v>
      </c>
      <c r="AY253" s="221" t="s">
        <v>182</v>
      </c>
    </row>
    <row r="254" spans="1:65" s="14" customFormat="1" ht="11.25">
      <c r="B254" s="211"/>
      <c r="C254" s="212"/>
      <c r="D254" s="202" t="s">
        <v>193</v>
      </c>
      <c r="E254" s="213" t="s">
        <v>21</v>
      </c>
      <c r="F254" s="214" t="s">
        <v>416</v>
      </c>
      <c r="G254" s="212"/>
      <c r="H254" s="215">
        <v>8.9009999999999998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193</v>
      </c>
      <c r="AU254" s="221" t="s">
        <v>85</v>
      </c>
      <c r="AV254" s="14" t="s">
        <v>85</v>
      </c>
      <c r="AW254" s="14" t="s">
        <v>36</v>
      </c>
      <c r="AX254" s="14" t="s">
        <v>76</v>
      </c>
      <c r="AY254" s="221" t="s">
        <v>182</v>
      </c>
    </row>
    <row r="255" spans="1:65" s="16" customFormat="1" ht="11.25">
      <c r="B255" s="233"/>
      <c r="C255" s="234"/>
      <c r="D255" s="202" t="s">
        <v>193</v>
      </c>
      <c r="E255" s="235" t="s">
        <v>417</v>
      </c>
      <c r="F255" s="236" t="s">
        <v>228</v>
      </c>
      <c r="G255" s="234"/>
      <c r="H255" s="237">
        <v>33.868000000000002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AT255" s="243" t="s">
        <v>193</v>
      </c>
      <c r="AU255" s="243" t="s">
        <v>85</v>
      </c>
      <c r="AV255" s="16" t="s">
        <v>183</v>
      </c>
      <c r="AW255" s="16" t="s">
        <v>36</v>
      </c>
      <c r="AX255" s="16" t="s">
        <v>76</v>
      </c>
      <c r="AY255" s="243" t="s">
        <v>182</v>
      </c>
    </row>
    <row r="256" spans="1:65" s="15" customFormat="1" ht="11.25">
      <c r="B256" s="222"/>
      <c r="C256" s="223"/>
      <c r="D256" s="202" t="s">
        <v>193</v>
      </c>
      <c r="E256" s="224" t="s">
        <v>21</v>
      </c>
      <c r="F256" s="225" t="s">
        <v>198</v>
      </c>
      <c r="G256" s="223"/>
      <c r="H256" s="226">
        <v>33.868000000000002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193</v>
      </c>
      <c r="AU256" s="232" t="s">
        <v>85</v>
      </c>
      <c r="AV256" s="15" t="s">
        <v>189</v>
      </c>
      <c r="AW256" s="15" t="s">
        <v>36</v>
      </c>
      <c r="AX256" s="15" t="s">
        <v>83</v>
      </c>
      <c r="AY256" s="232" t="s">
        <v>182</v>
      </c>
    </row>
    <row r="257" spans="1:65" s="2" customFormat="1" ht="62.65" customHeight="1">
      <c r="A257" s="37"/>
      <c r="B257" s="38"/>
      <c r="C257" s="182" t="s">
        <v>418</v>
      </c>
      <c r="D257" s="182" t="s">
        <v>185</v>
      </c>
      <c r="E257" s="183" t="s">
        <v>419</v>
      </c>
      <c r="F257" s="184" t="s">
        <v>420</v>
      </c>
      <c r="G257" s="185" t="s">
        <v>102</v>
      </c>
      <c r="H257" s="186">
        <v>10.906000000000001</v>
      </c>
      <c r="I257" s="187"/>
      <c r="J257" s="188">
        <f>ROUND(I257*H257,2)</f>
        <v>0</v>
      </c>
      <c r="K257" s="184" t="s">
        <v>188</v>
      </c>
      <c r="L257" s="42"/>
      <c r="M257" s="189" t="s">
        <v>21</v>
      </c>
      <c r="N257" s="190" t="s">
        <v>47</v>
      </c>
      <c r="O257" s="67"/>
      <c r="P257" s="191">
        <f>O257*H257</f>
        <v>0</v>
      </c>
      <c r="Q257" s="191">
        <v>4.5699999999999998E-2</v>
      </c>
      <c r="R257" s="191">
        <f>Q257*H257</f>
        <v>0.49840420000000002</v>
      </c>
      <c r="S257" s="191">
        <v>0</v>
      </c>
      <c r="T257" s="192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3" t="s">
        <v>324</v>
      </c>
      <c r="AT257" s="193" t="s">
        <v>185</v>
      </c>
      <c r="AU257" s="193" t="s">
        <v>85</v>
      </c>
      <c r="AY257" s="20" t="s">
        <v>182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20" t="s">
        <v>83</v>
      </c>
      <c r="BK257" s="194">
        <f>ROUND(I257*H257,2)</f>
        <v>0</v>
      </c>
      <c r="BL257" s="20" t="s">
        <v>324</v>
      </c>
      <c r="BM257" s="193" t="s">
        <v>421</v>
      </c>
    </row>
    <row r="258" spans="1:65" s="2" customFormat="1" ht="11.25">
      <c r="A258" s="37"/>
      <c r="B258" s="38"/>
      <c r="C258" s="39"/>
      <c r="D258" s="195" t="s">
        <v>191</v>
      </c>
      <c r="E258" s="39"/>
      <c r="F258" s="196" t="s">
        <v>422</v>
      </c>
      <c r="G258" s="39"/>
      <c r="H258" s="39"/>
      <c r="I258" s="197"/>
      <c r="J258" s="39"/>
      <c r="K258" s="39"/>
      <c r="L258" s="42"/>
      <c r="M258" s="198"/>
      <c r="N258" s="199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191</v>
      </c>
      <c r="AU258" s="20" t="s">
        <v>85</v>
      </c>
    </row>
    <row r="259" spans="1:65" s="13" customFormat="1" ht="11.25">
      <c r="B259" s="200"/>
      <c r="C259" s="201"/>
      <c r="D259" s="202" t="s">
        <v>193</v>
      </c>
      <c r="E259" s="203" t="s">
        <v>21</v>
      </c>
      <c r="F259" s="204" t="s">
        <v>423</v>
      </c>
      <c r="G259" s="201"/>
      <c r="H259" s="203" t="s">
        <v>21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193</v>
      </c>
      <c r="AU259" s="210" t="s">
        <v>85</v>
      </c>
      <c r="AV259" s="13" t="s">
        <v>83</v>
      </c>
      <c r="AW259" s="13" t="s">
        <v>36</v>
      </c>
      <c r="AX259" s="13" t="s">
        <v>76</v>
      </c>
      <c r="AY259" s="210" t="s">
        <v>182</v>
      </c>
    </row>
    <row r="260" spans="1:65" s="14" customFormat="1" ht="11.25">
      <c r="B260" s="211"/>
      <c r="C260" s="212"/>
      <c r="D260" s="202" t="s">
        <v>193</v>
      </c>
      <c r="E260" s="213" t="s">
        <v>21</v>
      </c>
      <c r="F260" s="214" t="s">
        <v>424</v>
      </c>
      <c r="G260" s="212"/>
      <c r="H260" s="215">
        <v>10.906000000000001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193</v>
      </c>
      <c r="AU260" s="221" t="s">
        <v>85</v>
      </c>
      <c r="AV260" s="14" t="s">
        <v>85</v>
      </c>
      <c r="AW260" s="14" t="s">
        <v>36</v>
      </c>
      <c r="AX260" s="14" t="s">
        <v>83</v>
      </c>
      <c r="AY260" s="221" t="s">
        <v>182</v>
      </c>
    </row>
    <row r="261" spans="1:65" s="2" customFormat="1" ht="62.65" customHeight="1">
      <c r="A261" s="37"/>
      <c r="B261" s="38"/>
      <c r="C261" s="182" t="s">
        <v>425</v>
      </c>
      <c r="D261" s="182" t="s">
        <v>185</v>
      </c>
      <c r="E261" s="183" t="s">
        <v>426</v>
      </c>
      <c r="F261" s="184" t="s">
        <v>427</v>
      </c>
      <c r="G261" s="185" t="s">
        <v>102</v>
      </c>
      <c r="H261" s="186">
        <v>2.4980000000000002</v>
      </c>
      <c r="I261" s="187"/>
      <c r="J261" s="188">
        <f>ROUND(I261*H261,2)</f>
        <v>0</v>
      </c>
      <c r="K261" s="184" t="s">
        <v>188</v>
      </c>
      <c r="L261" s="42"/>
      <c r="M261" s="189" t="s">
        <v>21</v>
      </c>
      <c r="N261" s="190" t="s">
        <v>47</v>
      </c>
      <c r="O261" s="67"/>
      <c r="P261" s="191">
        <f>O261*H261</f>
        <v>0</v>
      </c>
      <c r="Q261" s="191">
        <v>2.963E-2</v>
      </c>
      <c r="R261" s="191">
        <f>Q261*H261</f>
        <v>7.401574000000001E-2</v>
      </c>
      <c r="S261" s="191">
        <v>0</v>
      </c>
      <c r="T261" s="192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3" t="s">
        <v>324</v>
      </c>
      <c r="AT261" s="193" t="s">
        <v>185</v>
      </c>
      <c r="AU261" s="193" t="s">
        <v>85</v>
      </c>
      <c r="AY261" s="20" t="s">
        <v>182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20" t="s">
        <v>83</v>
      </c>
      <c r="BK261" s="194">
        <f>ROUND(I261*H261,2)</f>
        <v>0</v>
      </c>
      <c r="BL261" s="20" t="s">
        <v>324</v>
      </c>
      <c r="BM261" s="193" t="s">
        <v>428</v>
      </c>
    </row>
    <row r="262" spans="1:65" s="2" customFormat="1" ht="11.25">
      <c r="A262" s="37"/>
      <c r="B262" s="38"/>
      <c r="C262" s="39"/>
      <c r="D262" s="195" t="s">
        <v>191</v>
      </c>
      <c r="E262" s="39"/>
      <c r="F262" s="196" t="s">
        <v>429</v>
      </c>
      <c r="G262" s="39"/>
      <c r="H262" s="39"/>
      <c r="I262" s="197"/>
      <c r="J262" s="39"/>
      <c r="K262" s="39"/>
      <c r="L262" s="42"/>
      <c r="M262" s="198"/>
      <c r="N262" s="199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191</v>
      </c>
      <c r="AU262" s="20" t="s">
        <v>85</v>
      </c>
    </row>
    <row r="263" spans="1:65" s="14" customFormat="1" ht="11.25">
      <c r="B263" s="211"/>
      <c r="C263" s="212"/>
      <c r="D263" s="202" t="s">
        <v>193</v>
      </c>
      <c r="E263" s="213" t="s">
        <v>21</v>
      </c>
      <c r="F263" s="214" t="s">
        <v>430</v>
      </c>
      <c r="G263" s="212"/>
      <c r="H263" s="215">
        <v>2.4980000000000002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193</v>
      </c>
      <c r="AU263" s="221" t="s">
        <v>85</v>
      </c>
      <c r="AV263" s="14" t="s">
        <v>85</v>
      </c>
      <c r="AW263" s="14" t="s">
        <v>36</v>
      </c>
      <c r="AX263" s="14" t="s">
        <v>76</v>
      </c>
      <c r="AY263" s="221" t="s">
        <v>182</v>
      </c>
    </row>
    <row r="264" spans="1:65" s="15" customFormat="1" ht="11.25">
      <c r="B264" s="222"/>
      <c r="C264" s="223"/>
      <c r="D264" s="202" t="s">
        <v>193</v>
      </c>
      <c r="E264" s="224" t="s">
        <v>431</v>
      </c>
      <c r="F264" s="225" t="s">
        <v>198</v>
      </c>
      <c r="G264" s="223"/>
      <c r="H264" s="226">
        <v>2.4980000000000002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193</v>
      </c>
      <c r="AU264" s="232" t="s">
        <v>85</v>
      </c>
      <c r="AV264" s="15" t="s">
        <v>189</v>
      </c>
      <c r="AW264" s="15" t="s">
        <v>36</v>
      </c>
      <c r="AX264" s="15" t="s">
        <v>83</v>
      </c>
      <c r="AY264" s="232" t="s">
        <v>182</v>
      </c>
    </row>
    <row r="265" spans="1:65" s="2" customFormat="1" ht="33" customHeight="1">
      <c r="A265" s="37"/>
      <c r="B265" s="38"/>
      <c r="C265" s="182" t="s">
        <v>432</v>
      </c>
      <c r="D265" s="182" t="s">
        <v>185</v>
      </c>
      <c r="E265" s="183" t="s">
        <v>433</v>
      </c>
      <c r="F265" s="184" t="s">
        <v>434</v>
      </c>
      <c r="G265" s="185" t="s">
        <v>202</v>
      </c>
      <c r="H265" s="186">
        <v>22</v>
      </c>
      <c r="I265" s="187"/>
      <c r="J265" s="188">
        <f>ROUND(I265*H265,2)</f>
        <v>0</v>
      </c>
      <c r="K265" s="184" t="s">
        <v>188</v>
      </c>
      <c r="L265" s="42"/>
      <c r="M265" s="189" t="s">
        <v>21</v>
      </c>
      <c r="N265" s="190" t="s">
        <v>47</v>
      </c>
      <c r="O265" s="67"/>
      <c r="P265" s="191">
        <f>O265*H265</f>
        <v>0</v>
      </c>
      <c r="Q265" s="191">
        <v>2.2000000000000001E-4</v>
      </c>
      <c r="R265" s="191">
        <f>Q265*H265</f>
        <v>4.8400000000000006E-3</v>
      </c>
      <c r="S265" s="191">
        <v>0</v>
      </c>
      <c r="T265" s="192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3" t="s">
        <v>324</v>
      </c>
      <c r="AT265" s="193" t="s">
        <v>185</v>
      </c>
      <c r="AU265" s="193" t="s">
        <v>85</v>
      </c>
      <c r="AY265" s="20" t="s">
        <v>182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20" t="s">
        <v>83</v>
      </c>
      <c r="BK265" s="194">
        <f>ROUND(I265*H265,2)</f>
        <v>0</v>
      </c>
      <c r="BL265" s="20" t="s">
        <v>324</v>
      </c>
      <c r="BM265" s="193" t="s">
        <v>435</v>
      </c>
    </row>
    <row r="266" spans="1:65" s="2" customFormat="1" ht="11.25">
      <c r="A266" s="37"/>
      <c r="B266" s="38"/>
      <c r="C266" s="39"/>
      <c r="D266" s="195" t="s">
        <v>191</v>
      </c>
      <c r="E266" s="39"/>
      <c r="F266" s="196" t="s">
        <v>436</v>
      </c>
      <c r="G266" s="39"/>
      <c r="H266" s="39"/>
      <c r="I266" s="197"/>
      <c r="J266" s="39"/>
      <c r="K266" s="39"/>
      <c r="L266" s="42"/>
      <c r="M266" s="198"/>
      <c r="N266" s="199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191</v>
      </c>
      <c r="AU266" s="20" t="s">
        <v>85</v>
      </c>
    </row>
    <row r="267" spans="1:65" s="2" customFormat="1" ht="33" customHeight="1">
      <c r="A267" s="37"/>
      <c r="B267" s="38"/>
      <c r="C267" s="244" t="s">
        <v>437</v>
      </c>
      <c r="D267" s="244" t="s">
        <v>242</v>
      </c>
      <c r="E267" s="245" t="s">
        <v>438</v>
      </c>
      <c r="F267" s="246" t="s">
        <v>439</v>
      </c>
      <c r="G267" s="247" t="s">
        <v>202</v>
      </c>
      <c r="H267" s="248">
        <v>21</v>
      </c>
      <c r="I267" s="249"/>
      <c r="J267" s="250">
        <f>ROUND(I267*H267,2)</f>
        <v>0</v>
      </c>
      <c r="K267" s="246" t="s">
        <v>188</v>
      </c>
      <c r="L267" s="251"/>
      <c r="M267" s="252" t="s">
        <v>21</v>
      </c>
      <c r="N267" s="253" t="s">
        <v>47</v>
      </c>
      <c r="O267" s="67"/>
      <c r="P267" s="191">
        <f>O267*H267</f>
        <v>0</v>
      </c>
      <c r="Q267" s="191">
        <v>1.521E-2</v>
      </c>
      <c r="R267" s="191">
        <f>Q267*H267</f>
        <v>0.31940999999999997</v>
      </c>
      <c r="S267" s="191">
        <v>0</v>
      </c>
      <c r="T267" s="192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3" t="s">
        <v>440</v>
      </c>
      <c r="AT267" s="193" t="s">
        <v>242</v>
      </c>
      <c r="AU267" s="193" t="s">
        <v>85</v>
      </c>
      <c r="AY267" s="20" t="s">
        <v>182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20" t="s">
        <v>83</v>
      </c>
      <c r="BK267" s="194">
        <f>ROUND(I267*H267,2)</f>
        <v>0</v>
      </c>
      <c r="BL267" s="20" t="s">
        <v>324</v>
      </c>
      <c r="BM267" s="193" t="s">
        <v>441</v>
      </c>
    </row>
    <row r="268" spans="1:65" s="2" customFormat="1" ht="33" customHeight="1">
      <c r="A268" s="37"/>
      <c r="B268" s="38"/>
      <c r="C268" s="244" t="s">
        <v>442</v>
      </c>
      <c r="D268" s="244" t="s">
        <v>242</v>
      </c>
      <c r="E268" s="245" t="s">
        <v>443</v>
      </c>
      <c r="F268" s="246" t="s">
        <v>444</v>
      </c>
      <c r="G268" s="247" t="s">
        <v>202</v>
      </c>
      <c r="H268" s="248">
        <v>1</v>
      </c>
      <c r="I268" s="249"/>
      <c r="J268" s="250">
        <f>ROUND(I268*H268,2)</f>
        <v>0</v>
      </c>
      <c r="K268" s="246" t="s">
        <v>188</v>
      </c>
      <c r="L268" s="251"/>
      <c r="M268" s="252" t="s">
        <v>21</v>
      </c>
      <c r="N268" s="253" t="s">
        <v>47</v>
      </c>
      <c r="O268" s="67"/>
      <c r="P268" s="191">
        <f>O268*H268</f>
        <v>0</v>
      </c>
      <c r="Q268" s="191">
        <v>1.489E-2</v>
      </c>
      <c r="R268" s="191">
        <f>Q268*H268</f>
        <v>1.489E-2</v>
      </c>
      <c r="S268" s="191">
        <v>0</v>
      </c>
      <c r="T268" s="192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3" t="s">
        <v>440</v>
      </c>
      <c r="AT268" s="193" t="s">
        <v>242</v>
      </c>
      <c r="AU268" s="193" t="s">
        <v>85</v>
      </c>
      <c r="AY268" s="20" t="s">
        <v>182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20" t="s">
        <v>83</v>
      </c>
      <c r="BK268" s="194">
        <f>ROUND(I268*H268,2)</f>
        <v>0</v>
      </c>
      <c r="BL268" s="20" t="s">
        <v>324</v>
      </c>
      <c r="BM268" s="193" t="s">
        <v>445</v>
      </c>
    </row>
    <row r="269" spans="1:65" s="2" customFormat="1" ht="76.349999999999994" customHeight="1">
      <c r="A269" s="37"/>
      <c r="B269" s="38"/>
      <c r="C269" s="182" t="s">
        <v>446</v>
      </c>
      <c r="D269" s="182" t="s">
        <v>185</v>
      </c>
      <c r="E269" s="183" t="s">
        <v>447</v>
      </c>
      <c r="F269" s="184" t="s">
        <v>448</v>
      </c>
      <c r="G269" s="185" t="s">
        <v>349</v>
      </c>
      <c r="H269" s="186">
        <v>13.121</v>
      </c>
      <c r="I269" s="187"/>
      <c r="J269" s="188">
        <f>ROUND(I269*H269,2)</f>
        <v>0</v>
      </c>
      <c r="K269" s="184" t="s">
        <v>188</v>
      </c>
      <c r="L269" s="42"/>
      <c r="M269" s="189" t="s">
        <v>21</v>
      </c>
      <c r="N269" s="190" t="s">
        <v>47</v>
      </c>
      <c r="O269" s="67"/>
      <c r="P269" s="191">
        <f>O269*H269</f>
        <v>0</v>
      </c>
      <c r="Q269" s="191">
        <v>0</v>
      </c>
      <c r="R269" s="191">
        <f>Q269*H269</f>
        <v>0</v>
      </c>
      <c r="S269" s="191">
        <v>0</v>
      </c>
      <c r="T269" s="192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3" t="s">
        <v>324</v>
      </c>
      <c r="AT269" s="193" t="s">
        <v>185</v>
      </c>
      <c r="AU269" s="193" t="s">
        <v>85</v>
      </c>
      <c r="AY269" s="20" t="s">
        <v>182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20" t="s">
        <v>83</v>
      </c>
      <c r="BK269" s="194">
        <f>ROUND(I269*H269,2)</f>
        <v>0</v>
      </c>
      <c r="BL269" s="20" t="s">
        <v>324</v>
      </c>
      <c r="BM269" s="193" t="s">
        <v>449</v>
      </c>
    </row>
    <row r="270" spans="1:65" s="2" customFormat="1" ht="11.25">
      <c r="A270" s="37"/>
      <c r="B270" s="38"/>
      <c r="C270" s="39"/>
      <c r="D270" s="195" t="s">
        <v>191</v>
      </c>
      <c r="E270" s="39"/>
      <c r="F270" s="196" t="s">
        <v>450</v>
      </c>
      <c r="G270" s="39"/>
      <c r="H270" s="39"/>
      <c r="I270" s="197"/>
      <c r="J270" s="39"/>
      <c r="K270" s="39"/>
      <c r="L270" s="42"/>
      <c r="M270" s="198"/>
      <c r="N270" s="199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191</v>
      </c>
      <c r="AU270" s="20" t="s">
        <v>85</v>
      </c>
    </row>
    <row r="271" spans="1:65" s="12" customFormat="1" ht="22.9" customHeight="1">
      <c r="B271" s="166"/>
      <c r="C271" s="167"/>
      <c r="D271" s="168" t="s">
        <v>75</v>
      </c>
      <c r="E271" s="180" t="s">
        <v>451</v>
      </c>
      <c r="F271" s="180" t="s">
        <v>452</v>
      </c>
      <c r="G271" s="167"/>
      <c r="H271" s="167"/>
      <c r="I271" s="170"/>
      <c r="J271" s="181">
        <f>BK271</f>
        <v>0</v>
      </c>
      <c r="K271" s="167"/>
      <c r="L271" s="172"/>
      <c r="M271" s="173"/>
      <c r="N271" s="174"/>
      <c r="O271" s="174"/>
      <c r="P271" s="175">
        <f>SUM(P272:P299)</f>
        <v>0</v>
      </c>
      <c r="Q271" s="174"/>
      <c r="R271" s="175">
        <f>SUM(R272:R299)</f>
        <v>0.81830999999999998</v>
      </c>
      <c r="S271" s="174"/>
      <c r="T271" s="176">
        <f>SUM(T272:T299)</f>
        <v>4.8000000000000001E-2</v>
      </c>
      <c r="AR271" s="177" t="s">
        <v>85</v>
      </c>
      <c r="AT271" s="178" t="s">
        <v>75</v>
      </c>
      <c r="AU271" s="178" t="s">
        <v>83</v>
      </c>
      <c r="AY271" s="177" t="s">
        <v>182</v>
      </c>
      <c r="BK271" s="179">
        <f>SUM(BK272:BK299)</f>
        <v>0</v>
      </c>
    </row>
    <row r="272" spans="1:65" s="2" customFormat="1" ht="24.2" customHeight="1">
      <c r="A272" s="37"/>
      <c r="B272" s="38"/>
      <c r="C272" s="182" t="s">
        <v>453</v>
      </c>
      <c r="D272" s="182" t="s">
        <v>185</v>
      </c>
      <c r="E272" s="183" t="s">
        <v>454</v>
      </c>
      <c r="F272" s="184" t="s">
        <v>455</v>
      </c>
      <c r="G272" s="185" t="s">
        <v>202</v>
      </c>
      <c r="H272" s="186">
        <v>1</v>
      </c>
      <c r="I272" s="187"/>
      <c r="J272" s="188">
        <f>ROUND(I272*H272,2)</f>
        <v>0</v>
      </c>
      <c r="K272" s="184" t="s">
        <v>21</v>
      </c>
      <c r="L272" s="42"/>
      <c r="M272" s="189" t="s">
        <v>21</v>
      </c>
      <c r="N272" s="190" t="s">
        <v>47</v>
      </c>
      <c r="O272" s="67"/>
      <c r="P272" s="191">
        <f>O272*H272</f>
        <v>0</v>
      </c>
      <c r="Q272" s="191">
        <v>3.3000000000000002E-2</v>
      </c>
      <c r="R272" s="191">
        <f>Q272*H272</f>
        <v>3.3000000000000002E-2</v>
      </c>
      <c r="S272" s="191">
        <v>0</v>
      </c>
      <c r="T272" s="192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3" t="s">
        <v>324</v>
      </c>
      <c r="AT272" s="193" t="s">
        <v>185</v>
      </c>
      <c r="AU272" s="193" t="s">
        <v>85</v>
      </c>
      <c r="AY272" s="20" t="s">
        <v>182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20" t="s">
        <v>83</v>
      </c>
      <c r="BK272" s="194">
        <f>ROUND(I272*H272,2)</f>
        <v>0</v>
      </c>
      <c r="BL272" s="20" t="s">
        <v>324</v>
      </c>
      <c r="BM272" s="193" t="s">
        <v>456</v>
      </c>
    </row>
    <row r="273" spans="1:65" s="2" customFormat="1" ht="48.75">
      <c r="A273" s="37"/>
      <c r="B273" s="38"/>
      <c r="C273" s="39"/>
      <c r="D273" s="202" t="s">
        <v>246</v>
      </c>
      <c r="E273" s="39"/>
      <c r="F273" s="254" t="s">
        <v>457</v>
      </c>
      <c r="G273" s="39"/>
      <c r="H273" s="39"/>
      <c r="I273" s="197"/>
      <c r="J273" s="39"/>
      <c r="K273" s="39"/>
      <c r="L273" s="42"/>
      <c r="M273" s="198"/>
      <c r="N273" s="199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246</v>
      </c>
      <c r="AU273" s="20" t="s">
        <v>85</v>
      </c>
    </row>
    <row r="274" spans="1:65" s="2" customFormat="1" ht="21.75" customHeight="1">
      <c r="A274" s="37"/>
      <c r="B274" s="38"/>
      <c r="C274" s="182" t="s">
        <v>458</v>
      </c>
      <c r="D274" s="182" t="s">
        <v>185</v>
      </c>
      <c r="E274" s="183" t="s">
        <v>459</v>
      </c>
      <c r="F274" s="184" t="s">
        <v>460</v>
      </c>
      <c r="G274" s="185" t="s">
        <v>202</v>
      </c>
      <c r="H274" s="186">
        <v>1</v>
      </c>
      <c r="I274" s="187"/>
      <c r="J274" s="188">
        <f>ROUND(I274*H274,2)</f>
        <v>0</v>
      </c>
      <c r="K274" s="184" t="s">
        <v>21</v>
      </c>
      <c r="L274" s="42"/>
      <c r="M274" s="189" t="s">
        <v>21</v>
      </c>
      <c r="N274" s="190" t="s">
        <v>47</v>
      </c>
      <c r="O274" s="67"/>
      <c r="P274" s="191">
        <f>O274*H274</f>
        <v>0</v>
      </c>
      <c r="Q274" s="191">
        <v>2.8000000000000001E-2</v>
      </c>
      <c r="R274" s="191">
        <f>Q274*H274</f>
        <v>2.8000000000000001E-2</v>
      </c>
      <c r="S274" s="191">
        <v>0</v>
      </c>
      <c r="T274" s="192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3" t="s">
        <v>324</v>
      </c>
      <c r="AT274" s="193" t="s">
        <v>185</v>
      </c>
      <c r="AU274" s="193" t="s">
        <v>85</v>
      </c>
      <c r="AY274" s="20" t="s">
        <v>182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20" t="s">
        <v>83</v>
      </c>
      <c r="BK274" s="194">
        <f>ROUND(I274*H274,2)</f>
        <v>0</v>
      </c>
      <c r="BL274" s="20" t="s">
        <v>324</v>
      </c>
      <c r="BM274" s="193" t="s">
        <v>461</v>
      </c>
    </row>
    <row r="275" spans="1:65" s="2" customFormat="1" ht="48.75">
      <c r="A275" s="37"/>
      <c r="B275" s="38"/>
      <c r="C275" s="39"/>
      <c r="D275" s="202" t="s">
        <v>246</v>
      </c>
      <c r="E275" s="39"/>
      <c r="F275" s="254" t="s">
        <v>457</v>
      </c>
      <c r="G275" s="39"/>
      <c r="H275" s="39"/>
      <c r="I275" s="197"/>
      <c r="J275" s="39"/>
      <c r="K275" s="39"/>
      <c r="L275" s="42"/>
      <c r="M275" s="198"/>
      <c r="N275" s="199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246</v>
      </c>
      <c r="AU275" s="20" t="s">
        <v>85</v>
      </c>
    </row>
    <row r="276" spans="1:65" s="2" customFormat="1" ht="21.75" customHeight="1">
      <c r="A276" s="37"/>
      <c r="B276" s="38"/>
      <c r="C276" s="182" t="s">
        <v>462</v>
      </c>
      <c r="D276" s="182" t="s">
        <v>185</v>
      </c>
      <c r="E276" s="183" t="s">
        <v>463</v>
      </c>
      <c r="F276" s="184" t="s">
        <v>464</v>
      </c>
      <c r="G276" s="185" t="s">
        <v>202</v>
      </c>
      <c r="H276" s="186">
        <v>1</v>
      </c>
      <c r="I276" s="187"/>
      <c r="J276" s="188">
        <f>ROUND(I276*H276,2)</f>
        <v>0</v>
      </c>
      <c r="K276" s="184" t="s">
        <v>21</v>
      </c>
      <c r="L276" s="42"/>
      <c r="M276" s="189" t="s">
        <v>21</v>
      </c>
      <c r="N276" s="190" t="s">
        <v>47</v>
      </c>
      <c r="O276" s="67"/>
      <c r="P276" s="191">
        <f>O276*H276</f>
        <v>0</v>
      </c>
      <c r="Q276" s="191">
        <v>2.5999999999999999E-2</v>
      </c>
      <c r="R276" s="191">
        <f>Q276*H276</f>
        <v>2.5999999999999999E-2</v>
      </c>
      <c r="S276" s="191">
        <v>0</v>
      </c>
      <c r="T276" s="192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3" t="s">
        <v>324</v>
      </c>
      <c r="AT276" s="193" t="s">
        <v>185</v>
      </c>
      <c r="AU276" s="193" t="s">
        <v>85</v>
      </c>
      <c r="AY276" s="20" t="s">
        <v>182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20" t="s">
        <v>83</v>
      </c>
      <c r="BK276" s="194">
        <f>ROUND(I276*H276,2)</f>
        <v>0</v>
      </c>
      <c r="BL276" s="20" t="s">
        <v>324</v>
      </c>
      <c r="BM276" s="193" t="s">
        <v>465</v>
      </c>
    </row>
    <row r="277" spans="1:65" s="2" customFormat="1" ht="48.75">
      <c r="A277" s="37"/>
      <c r="B277" s="38"/>
      <c r="C277" s="39"/>
      <c r="D277" s="202" t="s">
        <v>246</v>
      </c>
      <c r="E277" s="39"/>
      <c r="F277" s="254" t="s">
        <v>457</v>
      </c>
      <c r="G277" s="39"/>
      <c r="H277" s="39"/>
      <c r="I277" s="197"/>
      <c r="J277" s="39"/>
      <c r="K277" s="39"/>
      <c r="L277" s="42"/>
      <c r="M277" s="198"/>
      <c r="N277" s="199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246</v>
      </c>
      <c r="AU277" s="20" t="s">
        <v>85</v>
      </c>
    </row>
    <row r="278" spans="1:65" s="2" customFormat="1" ht="24.2" customHeight="1">
      <c r="A278" s="37"/>
      <c r="B278" s="38"/>
      <c r="C278" s="182" t="s">
        <v>466</v>
      </c>
      <c r="D278" s="182" t="s">
        <v>185</v>
      </c>
      <c r="E278" s="183" t="s">
        <v>467</v>
      </c>
      <c r="F278" s="184" t="s">
        <v>468</v>
      </c>
      <c r="G278" s="185" t="s">
        <v>202</v>
      </c>
      <c r="H278" s="186">
        <v>1</v>
      </c>
      <c r="I278" s="187"/>
      <c r="J278" s="188">
        <f>ROUND(I278*H278,2)</f>
        <v>0</v>
      </c>
      <c r="K278" s="184" t="s">
        <v>21</v>
      </c>
      <c r="L278" s="42"/>
      <c r="M278" s="189" t="s">
        <v>21</v>
      </c>
      <c r="N278" s="190" t="s">
        <v>47</v>
      </c>
      <c r="O278" s="67"/>
      <c r="P278" s="191">
        <f>O278*H278</f>
        <v>0</v>
      </c>
      <c r="Q278" s="191">
        <v>2.5999999999999999E-2</v>
      </c>
      <c r="R278" s="191">
        <f>Q278*H278</f>
        <v>2.5999999999999999E-2</v>
      </c>
      <c r="S278" s="191">
        <v>0</v>
      </c>
      <c r="T278" s="192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3" t="s">
        <v>324</v>
      </c>
      <c r="AT278" s="193" t="s">
        <v>185</v>
      </c>
      <c r="AU278" s="193" t="s">
        <v>85</v>
      </c>
      <c r="AY278" s="20" t="s">
        <v>182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20" t="s">
        <v>83</v>
      </c>
      <c r="BK278" s="194">
        <f>ROUND(I278*H278,2)</f>
        <v>0</v>
      </c>
      <c r="BL278" s="20" t="s">
        <v>324</v>
      </c>
      <c r="BM278" s="193" t="s">
        <v>469</v>
      </c>
    </row>
    <row r="279" spans="1:65" s="2" customFormat="1" ht="48.75">
      <c r="A279" s="37"/>
      <c r="B279" s="38"/>
      <c r="C279" s="39"/>
      <c r="D279" s="202" t="s">
        <v>246</v>
      </c>
      <c r="E279" s="39"/>
      <c r="F279" s="254" t="s">
        <v>457</v>
      </c>
      <c r="G279" s="39"/>
      <c r="H279" s="39"/>
      <c r="I279" s="197"/>
      <c r="J279" s="39"/>
      <c r="K279" s="39"/>
      <c r="L279" s="42"/>
      <c r="M279" s="198"/>
      <c r="N279" s="199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246</v>
      </c>
      <c r="AU279" s="20" t="s">
        <v>85</v>
      </c>
    </row>
    <row r="280" spans="1:65" s="2" customFormat="1" ht="24.2" customHeight="1">
      <c r="A280" s="37"/>
      <c r="B280" s="38"/>
      <c r="C280" s="182" t="s">
        <v>470</v>
      </c>
      <c r="D280" s="182" t="s">
        <v>185</v>
      </c>
      <c r="E280" s="183" t="s">
        <v>471</v>
      </c>
      <c r="F280" s="184" t="s">
        <v>472</v>
      </c>
      <c r="G280" s="185" t="s">
        <v>202</v>
      </c>
      <c r="H280" s="186">
        <v>1</v>
      </c>
      <c r="I280" s="187"/>
      <c r="J280" s="188">
        <f>ROUND(I280*H280,2)</f>
        <v>0</v>
      </c>
      <c r="K280" s="184" t="s">
        <v>21</v>
      </c>
      <c r="L280" s="42"/>
      <c r="M280" s="189" t="s">
        <v>21</v>
      </c>
      <c r="N280" s="190" t="s">
        <v>47</v>
      </c>
      <c r="O280" s="67"/>
      <c r="P280" s="191">
        <f>O280*H280</f>
        <v>0</v>
      </c>
      <c r="Q280" s="191">
        <v>0.03</v>
      </c>
      <c r="R280" s="191">
        <f>Q280*H280</f>
        <v>0.03</v>
      </c>
      <c r="S280" s="191">
        <v>0</v>
      </c>
      <c r="T280" s="192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3" t="s">
        <v>324</v>
      </c>
      <c r="AT280" s="193" t="s">
        <v>185</v>
      </c>
      <c r="AU280" s="193" t="s">
        <v>85</v>
      </c>
      <c r="AY280" s="20" t="s">
        <v>182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20" t="s">
        <v>83</v>
      </c>
      <c r="BK280" s="194">
        <f>ROUND(I280*H280,2)</f>
        <v>0</v>
      </c>
      <c r="BL280" s="20" t="s">
        <v>324</v>
      </c>
      <c r="BM280" s="193" t="s">
        <v>473</v>
      </c>
    </row>
    <row r="281" spans="1:65" s="2" customFormat="1" ht="48.75">
      <c r="A281" s="37"/>
      <c r="B281" s="38"/>
      <c r="C281" s="39"/>
      <c r="D281" s="202" t="s">
        <v>246</v>
      </c>
      <c r="E281" s="39"/>
      <c r="F281" s="254" t="s">
        <v>457</v>
      </c>
      <c r="G281" s="39"/>
      <c r="H281" s="39"/>
      <c r="I281" s="197"/>
      <c r="J281" s="39"/>
      <c r="K281" s="39"/>
      <c r="L281" s="42"/>
      <c r="M281" s="198"/>
      <c r="N281" s="199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246</v>
      </c>
      <c r="AU281" s="20" t="s">
        <v>85</v>
      </c>
    </row>
    <row r="282" spans="1:65" s="2" customFormat="1" ht="24.2" customHeight="1">
      <c r="A282" s="37"/>
      <c r="B282" s="38"/>
      <c r="C282" s="182" t="s">
        <v>474</v>
      </c>
      <c r="D282" s="182" t="s">
        <v>185</v>
      </c>
      <c r="E282" s="183" t="s">
        <v>475</v>
      </c>
      <c r="F282" s="184" t="s">
        <v>1398</v>
      </c>
      <c r="G282" s="185" t="s">
        <v>202</v>
      </c>
      <c r="H282" s="186">
        <v>20</v>
      </c>
      <c r="I282" s="187"/>
      <c r="J282" s="188">
        <f>ROUND(I282*H282,2)</f>
        <v>0</v>
      </c>
      <c r="K282" s="184" t="s">
        <v>21</v>
      </c>
      <c r="L282" s="42"/>
      <c r="M282" s="189" t="s">
        <v>21</v>
      </c>
      <c r="N282" s="190" t="s">
        <v>47</v>
      </c>
      <c r="O282" s="67"/>
      <c r="P282" s="191">
        <f>O282*H282</f>
        <v>0</v>
      </c>
      <c r="Q282" s="191">
        <v>0.03</v>
      </c>
      <c r="R282" s="191">
        <f>Q282*H282</f>
        <v>0.6</v>
      </c>
      <c r="S282" s="191">
        <v>0</v>
      </c>
      <c r="T282" s="192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3" t="s">
        <v>324</v>
      </c>
      <c r="AT282" s="193" t="s">
        <v>185</v>
      </c>
      <c r="AU282" s="193" t="s">
        <v>85</v>
      </c>
      <c r="AY282" s="20" t="s">
        <v>182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20" t="s">
        <v>83</v>
      </c>
      <c r="BK282" s="194">
        <f>ROUND(I282*H282,2)</f>
        <v>0</v>
      </c>
      <c r="BL282" s="20" t="s">
        <v>324</v>
      </c>
      <c r="BM282" s="193" t="s">
        <v>476</v>
      </c>
    </row>
    <row r="283" spans="1:65" s="2" customFormat="1" ht="48.75">
      <c r="A283" s="37"/>
      <c r="B283" s="38"/>
      <c r="C283" s="39"/>
      <c r="D283" s="202" t="s">
        <v>246</v>
      </c>
      <c r="E283" s="39"/>
      <c r="F283" s="254" t="s">
        <v>457</v>
      </c>
      <c r="G283" s="39"/>
      <c r="H283" s="39"/>
      <c r="I283" s="197"/>
      <c r="J283" s="39"/>
      <c r="K283" s="39"/>
      <c r="L283" s="42"/>
      <c r="M283" s="198"/>
      <c r="N283" s="199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246</v>
      </c>
      <c r="AU283" s="20" t="s">
        <v>85</v>
      </c>
    </row>
    <row r="284" spans="1:65" s="2" customFormat="1" ht="24.2" customHeight="1">
      <c r="A284" s="37"/>
      <c r="B284" s="38"/>
      <c r="C284" s="182" t="s">
        <v>477</v>
      </c>
      <c r="D284" s="182" t="s">
        <v>185</v>
      </c>
      <c r="E284" s="183" t="s">
        <v>1399</v>
      </c>
      <c r="F284" s="184" t="s">
        <v>1400</v>
      </c>
      <c r="G284" s="185" t="s">
        <v>960</v>
      </c>
      <c r="H284" s="186">
        <v>1</v>
      </c>
      <c r="I284" s="187"/>
      <c r="J284" s="188">
        <f>ROUND(I284*H284,2)</f>
        <v>0</v>
      </c>
      <c r="K284" s="184" t="s">
        <v>21</v>
      </c>
      <c r="L284" s="42"/>
      <c r="M284" s="189" t="s">
        <v>21</v>
      </c>
      <c r="N284" s="190" t="s">
        <v>47</v>
      </c>
      <c r="O284" s="67"/>
      <c r="P284" s="191">
        <f>O284*H284</f>
        <v>0</v>
      </c>
      <c r="Q284" s="191">
        <v>0.03</v>
      </c>
      <c r="R284" s="191">
        <f>Q284*H284</f>
        <v>0.03</v>
      </c>
      <c r="S284" s="191">
        <v>0</v>
      </c>
      <c r="T284" s="192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3" t="s">
        <v>324</v>
      </c>
      <c r="AT284" s="193" t="s">
        <v>185</v>
      </c>
      <c r="AU284" s="193" t="s">
        <v>85</v>
      </c>
      <c r="AY284" s="20" t="s">
        <v>182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20" t="s">
        <v>83</v>
      </c>
      <c r="BK284" s="194">
        <f>ROUND(I284*H284,2)</f>
        <v>0</v>
      </c>
      <c r="BL284" s="20" t="s">
        <v>324</v>
      </c>
      <c r="BM284" s="193" t="s">
        <v>478</v>
      </c>
    </row>
    <row r="285" spans="1:65" s="2" customFormat="1" ht="107.25">
      <c r="A285" s="37"/>
      <c r="B285" s="38"/>
      <c r="C285" s="39"/>
      <c r="D285" s="202" t="s">
        <v>246</v>
      </c>
      <c r="E285" s="39"/>
      <c r="F285" s="254" t="s">
        <v>1401</v>
      </c>
      <c r="G285" s="39"/>
      <c r="H285" s="39"/>
      <c r="I285" s="197"/>
      <c r="J285" s="39"/>
      <c r="K285" s="39"/>
      <c r="L285" s="42"/>
      <c r="M285" s="198"/>
      <c r="N285" s="199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246</v>
      </c>
      <c r="AU285" s="20" t="s">
        <v>85</v>
      </c>
    </row>
    <row r="286" spans="1:65" s="2" customFormat="1" ht="24.2" customHeight="1">
      <c r="A286" s="37"/>
      <c r="B286" s="38"/>
      <c r="C286" s="182" t="s">
        <v>479</v>
      </c>
      <c r="D286" s="182" t="s">
        <v>185</v>
      </c>
      <c r="E286" s="183" t="s">
        <v>480</v>
      </c>
      <c r="F286" s="184" t="s">
        <v>481</v>
      </c>
      <c r="G286" s="185" t="s">
        <v>202</v>
      </c>
      <c r="H286" s="186">
        <v>2</v>
      </c>
      <c r="I286" s="187"/>
      <c r="J286" s="188">
        <f>ROUND(I286*H286,2)</f>
        <v>0</v>
      </c>
      <c r="K286" s="184" t="s">
        <v>188</v>
      </c>
      <c r="L286" s="42"/>
      <c r="M286" s="189" t="s">
        <v>21</v>
      </c>
      <c r="N286" s="190" t="s">
        <v>47</v>
      </c>
      <c r="O286" s="67"/>
      <c r="P286" s="191">
        <f>O286*H286</f>
        <v>0</v>
      </c>
      <c r="Q286" s="191">
        <v>0</v>
      </c>
      <c r="R286" s="191">
        <f>Q286*H286</f>
        <v>0</v>
      </c>
      <c r="S286" s="191">
        <v>2.4E-2</v>
      </c>
      <c r="T286" s="192">
        <f>S286*H286</f>
        <v>4.8000000000000001E-2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3" t="s">
        <v>324</v>
      </c>
      <c r="AT286" s="193" t="s">
        <v>185</v>
      </c>
      <c r="AU286" s="193" t="s">
        <v>85</v>
      </c>
      <c r="AY286" s="20" t="s">
        <v>182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20" t="s">
        <v>83</v>
      </c>
      <c r="BK286" s="194">
        <f>ROUND(I286*H286,2)</f>
        <v>0</v>
      </c>
      <c r="BL286" s="20" t="s">
        <v>324</v>
      </c>
      <c r="BM286" s="193" t="s">
        <v>482</v>
      </c>
    </row>
    <row r="287" spans="1:65" s="2" customFormat="1" ht="11.25">
      <c r="A287" s="37"/>
      <c r="B287" s="38"/>
      <c r="C287" s="39"/>
      <c r="D287" s="195" t="s">
        <v>191</v>
      </c>
      <c r="E287" s="39"/>
      <c r="F287" s="196" t="s">
        <v>483</v>
      </c>
      <c r="G287" s="39"/>
      <c r="H287" s="39"/>
      <c r="I287" s="197"/>
      <c r="J287" s="39"/>
      <c r="K287" s="39"/>
      <c r="L287" s="42"/>
      <c r="M287" s="198"/>
      <c r="N287" s="199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191</v>
      </c>
      <c r="AU287" s="20" t="s">
        <v>85</v>
      </c>
    </row>
    <row r="288" spans="1:65" s="2" customFormat="1" ht="24.2" customHeight="1">
      <c r="A288" s="37"/>
      <c r="B288" s="38"/>
      <c r="C288" s="182" t="s">
        <v>484</v>
      </c>
      <c r="D288" s="182" t="s">
        <v>185</v>
      </c>
      <c r="E288" s="183" t="s">
        <v>485</v>
      </c>
      <c r="F288" s="184" t="s">
        <v>486</v>
      </c>
      <c r="G288" s="185" t="s">
        <v>202</v>
      </c>
      <c r="H288" s="186">
        <v>25</v>
      </c>
      <c r="I288" s="187"/>
      <c r="J288" s="188">
        <f>ROUND(I288*H288,2)</f>
        <v>0</v>
      </c>
      <c r="K288" s="184" t="s">
        <v>188</v>
      </c>
      <c r="L288" s="42"/>
      <c r="M288" s="189" t="s">
        <v>21</v>
      </c>
      <c r="N288" s="190" t="s">
        <v>47</v>
      </c>
      <c r="O288" s="67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3" t="s">
        <v>324</v>
      </c>
      <c r="AT288" s="193" t="s">
        <v>185</v>
      </c>
      <c r="AU288" s="193" t="s">
        <v>85</v>
      </c>
      <c r="AY288" s="20" t="s">
        <v>182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20" t="s">
        <v>83</v>
      </c>
      <c r="BK288" s="194">
        <f>ROUND(I288*H288,2)</f>
        <v>0</v>
      </c>
      <c r="BL288" s="20" t="s">
        <v>324</v>
      </c>
      <c r="BM288" s="193" t="s">
        <v>487</v>
      </c>
    </row>
    <row r="289" spans="1:65" s="2" customFormat="1" ht="11.25">
      <c r="A289" s="37"/>
      <c r="B289" s="38"/>
      <c r="C289" s="39"/>
      <c r="D289" s="195" t="s">
        <v>191</v>
      </c>
      <c r="E289" s="39"/>
      <c r="F289" s="196" t="s">
        <v>488</v>
      </c>
      <c r="G289" s="39"/>
      <c r="H289" s="39"/>
      <c r="I289" s="197"/>
      <c r="J289" s="39"/>
      <c r="K289" s="39"/>
      <c r="L289" s="42"/>
      <c r="M289" s="198"/>
      <c r="N289" s="199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191</v>
      </c>
      <c r="AU289" s="20" t="s">
        <v>85</v>
      </c>
    </row>
    <row r="290" spans="1:65" s="2" customFormat="1" ht="24.2" customHeight="1">
      <c r="A290" s="37"/>
      <c r="B290" s="38"/>
      <c r="C290" s="244" t="s">
        <v>489</v>
      </c>
      <c r="D290" s="244" t="s">
        <v>242</v>
      </c>
      <c r="E290" s="245" t="s">
        <v>490</v>
      </c>
      <c r="F290" s="246" t="s">
        <v>491</v>
      </c>
      <c r="G290" s="247" t="s">
        <v>202</v>
      </c>
      <c r="H290" s="248">
        <v>2</v>
      </c>
      <c r="I290" s="249"/>
      <c r="J290" s="250">
        <f>ROUND(I290*H290,2)</f>
        <v>0</v>
      </c>
      <c r="K290" s="246" t="s">
        <v>188</v>
      </c>
      <c r="L290" s="251"/>
      <c r="M290" s="252" t="s">
        <v>21</v>
      </c>
      <c r="N290" s="253" t="s">
        <v>47</v>
      </c>
      <c r="O290" s="67"/>
      <c r="P290" s="191">
        <f>O290*H290</f>
        <v>0</v>
      </c>
      <c r="Q290" s="191">
        <v>1.3799999999999999E-3</v>
      </c>
      <c r="R290" s="191">
        <f>Q290*H290</f>
        <v>2.7599999999999999E-3</v>
      </c>
      <c r="S290" s="191">
        <v>0</v>
      </c>
      <c r="T290" s="192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3" t="s">
        <v>440</v>
      </c>
      <c r="AT290" s="193" t="s">
        <v>242</v>
      </c>
      <c r="AU290" s="193" t="s">
        <v>85</v>
      </c>
      <c r="AY290" s="20" t="s">
        <v>182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20" t="s">
        <v>83</v>
      </c>
      <c r="BK290" s="194">
        <f>ROUND(I290*H290,2)</f>
        <v>0</v>
      </c>
      <c r="BL290" s="20" t="s">
        <v>324</v>
      </c>
      <c r="BM290" s="193" t="s">
        <v>492</v>
      </c>
    </row>
    <row r="291" spans="1:65" s="2" customFormat="1" ht="19.5">
      <c r="A291" s="37"/>
      <c r="B291" s="38"/>
      <c r="C291" s="39"/>
      <c r="D291" s="202" t="s">
        <v>246</v>
      </c>
      <c r="E291" s="39"/>
      <c r="F291" s="254" t="s">
        <v>493</v>
      </c>
      <c r="G291" s="39"/>
      <c r="H291" s="39"/>
      <c r="I291" s="197"/>
      <c r="J291" s="39"/>
      <c r="K291" s="39"/>
      <c r="L291" s="42"/>
      <c r="M291" s="198"/>
      <c r="N291" s="199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246</v>
      </c>
      <c r="AU291" s="20" t="s">
        <v>85</v>
      </c>
    </row>
    <row r="292" spans="1:65" s="2" customFormat="1" ht="24.2" customHeight="1">
      <c r="A292" s="37"/>
      <c r="B292" s="38"/>
      <c r="C292" s="244" t="s">
        <v>494</v>
      </c>
      <c r="D292" s="244" t="s">
        <v>242</v>
      </c>
      <c r="E292" s="245" t="s">
        <v>495</v>
      </c>
      <c r="F292" s="246" t="s">
        <v>496</v>
      </c>
      <c r="G292" s="247" t="s">
        <v>202</v>
      </c>
      <c r="H292" s="248">
        <v>1</v>
      </c>
      <c r="I292" s="249"/>
      <c r="J292" s="250">
        <f>ROUND(I292*H292,2)</f>
        <v>0</v>
      </c>
      <c r="K292" s="246" t="s">
        <v>188</v>
      </c>
      <c r="L292" s="251"/>
      <c r="M292" s="252" t="s">
        <v>21</v>
      </c>
      <c r="N292" s="253" t="s">
        <v>47</v>
      </c>
      <c r="O292" s="67"/>
      <c r="P292" s="191">
        <f>O292*H292</f>
        <v>0</v>
      </c>
      <c r="Q292" s="191">
        <v>1.6199999999999999E-3</v>
      </c>
      <c r="R292" s="191">
        <f>Q292*H292</f>
        <v>1.6199999999999999E-3</v>
      </c>
      <c r="S292" s="191">
        <v>0</v>
      </c>
      <c r="T292" s="192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3" t="s">
        <v>440</v>
      </c>
      <c r="AT292" s="193" t="s">
        <v>242</v>
      </c>
      <c r="AU292" s="193" t="s">
        <v>85</v>
      </c>
      <c r="AY292" s="20" t="s">
        <v>182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20" t="s">
        <v>83</v>
      </c>
      <c r="BK292" s="194">
        <f>ROUND(I292*H292,2)</f>
        <v>0</v>
      </c>
      <c r="BL292" s="20" t="s">
        <v>324</v>
      </c>
      <c r="BM292" s="193" t="s">
        <v>497</v>
      </c>
    </row>
    <row r="293" spans="1:65" s="2" customFormat="1" ht="19.5">
      <c r="A293" s="37"/>
      <c r="B293" s="38"/>
      <c r="C293" s="39"/>
      <c r="D293" s="202" t="s">
        <v>246</v>
      </c>
      <c r="E293" s="39"/>
      <c r="F293" s="254" t="s">
        <v>493</v>
      </c>
      <c r="G293" s="39"/>
      <c r="H293" s="39"/>
      <c r="I293" s="197"/>
      <c r="J293" s="39"/>
      <c r="K293" s="39"/>
      <c r="L293" s="42"/>
      <c r="M293" s="198"/>
      <c r="N293" s="199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246</v>
      </c>
      <c r="AU293" s="20" t="s">
        <v>85</v>
      </c>
    </row>
    <row r="294" spans="1:65" s="2" customFormat="1" ht="24.2" customHeight="1">
      <c r="A294" s="37"/>
      <c r="B294" s="38"/>
      <c r="C294" s="244" t="s">
        <v>498</v>
      </c>
      <c r="D294" s="244" t="s">
        <v>242</v>
      </c>
      <c r="E294" s="245" t="s">
        <v>499</v>
      </c>
      <c r="F294" s="246" t="s">
        <v>500</v>
      </c>
      <c r="G294" s="247" t="s">
        <v>202</v>
      </c>
      <c r="H294" s="248">
        <v>21</v>
      </c>
      <c r="I294" s="249"/>
      <c r="J294" s="250">
        <f>ROUND(I294*H294,2)</f>
        <v>0</v>
      </c>
      <c r="K294" s="246" t="s">
        <v>188</v>
      </c>
      <c r="L294" s="251"/>
      <c r="M294" s="252" t="s">
        <v>21</v>
      </c>
      <c r="N294" s="253" t="s">
        <v>47</v>
      </c>
      <c r="O294" s="67"/>
      <c r="P294" s="191">
        <f>O294*H294</f>
        <v>0</v>
      </c>
      <c r="Q294" s="191">
        <v>1.8500000000000001E-3</v>
      </c>
      <c r="R294" s="191">
        <f>Q294*H294</f>
        <v>3.8850000000000003E-2</v>
      </c>
      <c r="S294" s="191">
        <v>0</v>
      </c>
      <c r="T294" s="192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3" t="s">
        <v>440</v>
      </c>
      <c r="AT294" s="193" t="s">
        <v>242</v>
      </c>
      <c r="AU294" s="193" t="s">
        <v>85</v>
      </c>
      <c r="AY294" s="20" t="s">
        <v>182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20" t="s">
        <v>83</v>
      </c>
      <c r="BK294" s="194">
        <f>ROUND(I294*H294,2)</f>
        <v>0</v>
      </c>
      <c r="BL294" s="20" t="s">
        <v>324</v>
      </c>
      <c r="BM294" s="193" t="s">
        <v>501</v>
      </c>
    </row>
    <row r="295" spans="1:65" s="2" customFormat="1" ht="19.5">
      <c r="A295" s="37"/>
      <c r="B295" s="38"/>
      <c r="C295" s="39"/>
      <c r="D295" s="202" t="s">
        <v>246</v>
      </c>
      <c r="E295" s="39"/>
      <c r="F295" s="254" t="s">
        <v>493</v>
      </c>
      <c r="G295" s="39"/>
      <c r="H295" s="39"/>
      <c r="I295" s="197"/>
      <c r="J295" s="39"/>
      <c r="K295" s="39"/>
      <c r="L295" s="42"/>
      <c r="M295" s="198"/>
      <c r="N295" s="199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246</v>
      </c>
      <c r="AU295" s="20" t="s">
        <v>85</v>
      </c>
    </row>
    <row r="296" spans="1:65" s="2" customFormat="1" ht="24.2" customHeight="1">
      <c r="A296" s="37"/>
      <c r="B296" s="38"/>
      <c r="C296" s="244" t="s">
        <v>502</v>
      </c>
      <c r="D296" s="244" t="s">
        <v>242</v>
      </c>
      <c r="E296" s="245" t="s">
        <v>503</v>
      </c>
      <c r="F296" s="246" t="s">
        <v>504</v>
      </c>
      <c r="G296" s="247" t="s">
        <v>202</v>
      </c>
      <c r="H296" s="248">
        <v>1</v>
      </c>
      <c r="I296" s="249"/>
      <c r="J296" s="250">
        <f>ROUND(I296*H296,2)</f>
        <v>0</v>
      </c>
      <c r="K296" s="246" t="s">
        <v>188</v>
      </c>
      <c r="L296" s="251"/>
      <c r="M296" s="252" t="s">
        <v>21</v>
      </c>
      <c r="N296" s="253" t="s">
        <v>47</v>
      </c>
      <c r="O296" s="67"/>
      <c r="P296" s="191">
        <f>O296*H296</f>
        <v>0</v>
      </c>
      <c r="Q296" s="191">
        <v>2.0799999999999998E-3</v>
      </c>
      <c r="R296" s="191">
        <f>Q296*H296</f>
        <v>2.0799999999999998E-3</v>
      </c>
      <c r="S296" s="191">
        <v>0</v>
      </c>
      <c r="T296" s="19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3" t="s">
        <v>440</v>
      </c>
      <c r="AT296" s="193" t="s">
        <v>242</v>
      </c>
      <c r="AU296" s="193" t="s">
        <v>85</v>
      </c>
      <c r="AY296" s="20" t="s">
        <v>182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20" t="s">
        <v>83</v>
      </c>
      <c r="BK296" s="194">
        <f>ROUND(I296*H296,2)</f>
        <v>0</v>
      </c>
      <c r="BL296" s="20" t="s">
        <v>324</v>
      </c>
      <c r="BM296" s="193" t="s">
        <v>505</v>
      </c>
    </row>
    <row r="297" spans="1:65" s="2" customFormat="1" ht="19.5">
      <c r="A297" s="37"/>
      <c r="B297" s="38"/>
      <c r="C297" s="39"/>
      <c r="D297" s="202" t="s">
        <v>246</v>
      </c>
      <c r="E297" s="39"/>
      <c r="F297" s="254" t="s">
        <v>493</v>
      </c>
      <c r="G297" s="39"/>
      <c r="H297" s="39"/>
      <c r="I297" s="197"/>
      <c r="J297" s="39"/>
      <c r="K297" s="39"/>
      <c r="L297" s="42"/>
      <c r="M297" s="198"/>
      <c r="N297" s="199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246</v>
      </c>
      <c r="AU297" s="20" t="s">
        <v>85</v>
      </c>
    </row>
    <row r="298" spans="1:65" s="2" customFormat="1" ht="49.15" customHeight="1">
      <c r="A298" s="37"/>
      <c r="B298" s="38"/>
      <c r="C298" s="182" t="s">
        <v>506</v>
      </c>
      <c r="D298" s="182" t="s">
        <v>185</v>
      </c>
      <c r="E298" s="183" t="s">
        <v>507</v>
      </c>
      <c r="F298" s="184" t="s">
        <v>508</v>
      </c>
      <c r="G298" s="185" t="s">
        <v>349</v>
      </c>
      <c r="H298" s="186">
        <v>0.78800000000000003</v>
      </c>
      <c r="I298" s="187"/>
      <c r="J298" s="188">
        <f>ROUND(I298*H298,2)</f>
        <v>0</v>
      </c>
      <c r="K298" s="184" t="s">
        <v>188</v>
      </c>
      <c r="L298" s="42"/>
      <c r="M298" s="189" t="s">
        <v>21</v>
      </c>
      <c r="N298" s="190" t="s">
        <v>47</v>
      </c>
      <c r="O298" s="67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3" t="s">
        <v>324</v>
      </c>
      <c r="AT298" s="193" t="s">
        <v>185</v>
      </c>
      <c r="AU298" s="193" t="s">
        <v>85</v>
      </c>
      <c r="AY298" s="20" t="s">
        <v>182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20" t="s">
        <v>83</v>
      </c>
      <c r="BK298" s="194">
        <f>ROUND(I298*H298,2)</f>
        <v>0</v>
      </c>
      <c r="BL298" s="20" t="s">
        <v>324</v>
      </c>
      <c r="BM298" s="193" t="s">
        <v>509</v>
      </c>
    </row>
    <row r="299" spans="1:65" s="2" customFormat="1" ht="11.25">
      <c r="A299" s="37"/>
      <c r="B299" s="38"/>
      <c r="C299" s="39"/>
      <c r="D299" s="195" t="s">
        <v>191</v>
      </c>
      <c r="E299" s="39"/>
      <c r="F299" s="196" t="s">
        <v>510</v>
      </c>
      <c r="G299" s="39"/>
      <c r="H299" s="39"/>
      <c r="I299" s="197"/>
      <c r="J299" s="39"/>
      <c r="K299" s="39"/>
      <c r="L299" s="42"/>
      <c r="M299" s="198"/>
      <c r="N299" s="199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191</v>
      </c>
      <c r="AU299" s="20" t="s">
        <v>85</v>
      </c>
    </row>
    <row r="300" spans="1:65" s="12" customFormat="1" ht="22.9" customHeight="1">
      <c r="B300" s="166"/>
      <c r="C300" s="167"/>
      <c r="D300" s="168" t="s">
        <v>75</v>
      </c>
      <c r="E300" s="180" t="s">
        <v>511</v>
      </c>
      <c r="F300" s="180" t="s">
        <v>512</v>
      </c>
      <c r="G300" s="167"/>
      <c r="H300" s="167"/>
      <c r="I300" s="170"/>
      <c r="J300" s="181">
        <f>BK300</f>
        <v>0</v>
      </c>
      <c r="K300" s="167"/>
      <c r="L300" s="172"/>
      <c r="M300" s="173"/>
      <c r="N300" s="174"/>
      <c r="O300" s="174"/>
      <c r="P300" s="175">
        <f>SUM(P301:P311)</f>
        <v>0</v>
      </c>
      <c r="Q300" s="174"/>
      <c r="R300" s="175">
        <f>SUM(R301:R311)</f>
        <v>0</v>
      </c>
      <c r="S300" s="174"/>
      <c r="T300" s="176">
        <f>SUM(T301:T311)</f>
        <v>1.26</v>
      </c>
      <c r="AR300" s="177" t="s">
        <v>85</v>
      </c>
      <c r="AT300" s="178" t="s">
        <v>75</v>
      </c>
      <c r="AU300" s="178" t="s">
        <v>83</v>
      </c>
      <c r="AY300" s="177" t="s">
        <v>182</v>
      </c>
      <c r="BK300" s="179">
        <f>SUM(BK301:BK311)</f>
        <v>0</v>
      </c>
    </row>
    <row r="301" spans="1:65" s="2" customFormat="1" ht="16.5" customHeight="1">
      <c r="A301" s="37"/>
      <c r="B301" s="38"/>
      <c r="C301" s="182" t="s">
        <v>513</v>
      </c>
      <c r="D301" s="182" t="s">
        <v>185</v>
      </c>
      <c r="E301" s="183" t="s">
        <v>514</v>
      </c>
      <c r="F301" s="184" t="s">
        <v>515</v>
      </c>
      <c r="G301" s="185" t="s">
        <v>102</v>
      </c>
      <c r="H301" s="186">
        <v>210</v>
      </c>
      <c r="I301" s="187"/>
      <c r="J301" s="188">
        <f>ROUND(I301*H301,2)</f>
        <v>0</v>
      </c>
      <c r="K301" s="184" t="s">
        <v>188</v>
      </c>
      <c r="L301" s="42"/>
      <c r="M301" s="189" t="s">
        <v>21</v>
      </c>
      <c r="N301" s="190" t="s">
        <v>47</v>
      </c>
      <c r="O301" s="67"/>
      <c r="P301" s="191">
        <f>O301*H301</f>
        <v>0</v>
      </c>
      <c r="Q301" s="191">
        <v>0</v>
      </c>
      <c r="R301" s="191">
        <f>Q301*H301</f>
        <v>0</v>
      </c>
      <c r="S301" s="191">
        <v>4.0000000000000001E-3</v>
      </c>
      <c r="T301" s="192">
        <f>S301*H301</f>
        <v>0.84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3" t="s">
        <v>324</v>
      </c>
      <c r="AT301" s="193" t="s">
        <v>185</v>
      </c>
      <c r="AU301" s="193" t="s">
        <v>85</v>
      </c>
      <c r="AY301" s="20" t="s">
        <v>182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20" t="s">
        <v>83</v>
      </c>
      <c r="BK301" s="194">
        <f>ROUND(I301*H301,2)</f>
        <v>0</v>
      </c>
      <c r="BL301" s="20" t="s">
        <v>324</v>
      </c>
      <c r="BM301" s="193" t="s">
        <v>516</v>
      </c>
    </row>
    <row r="302" spans="1:65" s="2" customFormat="1" ht="11.25">
      <c r="A302" s="37"/>
      <c r="B302" s="38"/>
      <c r="C302" s="39"/>
      <c r="D302" s="195" t="s">
        <v>191</v>
      </c>
      <c r="E302" s="39"/>
      <c r="F302" s="196" t="s">
        <v>517</v>
      </c>
      <c r="G302" s="39"/>
      <c r="H302" s="39"/>
      <c r="I302" s="197"/>
      <c r="J302" s="39"/>
      <c r="K302" s="39"/>
      <c r="L302" s="42"/>
      <c r="M302" s="198"/>
      <c r="N302" s="199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191</v>
      </c>
      <c r="AU302" s="20" t="s">
        <v>85</v>
      </c>
    </row>
    <row r="303" spans="1:65" s="13" customFormat="1" ht="11.25">
      <c r="B303" s="200"/>
      <c r="C303" s="201"/>
      <c r="D303" s="202" t="s">
        <v>193</v>
      </c>
      <c r="E303" s="203" t="s">
        <v>21</v>
      </c>
      <c r="F303" s="204" t="s">
        <v>518</v>
      </c>
      <c r="G303" s="201"/>
      <c r="H303" s="203" t="s">
        <v>21</v>
      </c>
      <c r="I303" s="205"/>
      <c r="J303" s="201"/>
      <c r="K303" s="201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193</v>
      </c>
      <c r="AU303" s="210" t="s">
        <v>85</v>
      </c>
      <c r="AV303" s="13" t="s">
        <v>83</v>
      </c>
      <c r="AW303" s="13" t="s">
        <v>36</v>
      </c>
      <c r="AX303" s="13" t="s">
        <v>76</v>
      </c>
      <c r="AY303" s="210" t="s">
        <v>182</v>
      </c>
    </row>
    <row r="304" spans="1:65" s="14" customFormat="1" ht="11.25">
      <c r="B304" s="211"/>
      <c r="C304" s="212"/>
      <c r="D304" s="202" t="s">
        <v>193</v>
      </c>
      <c r="E304" s="213" t="s">
        <v>21</v>
      </c>
      <c r="F304" s="214" t="s">
        <v>519</v>
      </c>
      <c r="G304" s="212"/>
      <c r="H304" s="215">
        <v>169.51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193</v>
      </c>
      <c r="AU304" s="221" t="s">
        <v>85</v>
      </c>
      <c r="AV304" s="14" t="s">
        <v>85</v>
      </c>
      <c r="AW304" s="14" t="s">
        <v>36</v>
      </c>
      <c r="AX304" s="14" t="s">
        <v>76</v>
      </c>
      <c r="AY304" s="221" t="s">
        <v>182</v>
      </c>
    </row>
    <row r="305" spans="1:65" s="13" customFormat="1" ht="11.25">
      <c r="B305" s="200"/>
      <c r="C305" s="201"/>
      <c r="D305" s="202" t="s">
        <v>193</v>
      </c>
      <c r="E305" s="203" t="s">
        <v>21</v>
      </c>
      <c r="F305" s="204" t="s">
        <v>520</v>
      </c>
      <c r="G305" s="201"/>
      <c r="H305" s="203" t="s">
        <v>21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193</v>
      </c>
      <c r="AU305" s="210" t="s">
        <v>85</v>
      </c>
      <c r="AV305" s="13" t="s">
        <v>83</v>
      </c>
      <c r="AW305" s="13" t="s">
        <v>36</v>
      </c>
      <c r="AX305" s="13" t="s">
        <v>76</v>
      </c>
      <c r="AY305" s="210" t="s">
        <v>182</v>
      </c>
    </row>
    <row r="306" spans="1:65" s="14" customFormat="1" ht="11.25">
      <c r="B306" s="211"/>
      <c r="C306" s="212"/>
      <c r="D306" s="202" t="s">
        <v>193</v>
      </c>
      <c r="E306" s="213" t="s">
        <v>21</v>
      </c>
      <c r="F306" s="214" t="s">
        <v>521</v>
      </c>
      <c r="G306" s="212"/>
      <c r="H306" s="215">
        <v>19.12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193</v>
      </c>
      <c r="AU306" s="221" t="s">
        <v>85</v>
      </c>
      <c r="AV306" s="14" t="s">
        <v>85</v>
      </c>
      <c r="AW306" s="14" t="s">
        <v>36</v>
      </c>
      <c r="AX306" s="14" t="s">
        <v>76</v>
      </c>
      <c r="AY306" s="221" t="s">
        <v>182</v>
      </c>
    </row>
    <row r="307" spans="1:65" s="13" customFormat="1" ht="11.25">
      <c r="B307" s="200"/>
      <c r="C307" s="201"/>
      <c r="D307" s="202" t="s">
        <v>193</v>
      </c>
      <c r="E307" s="203" t="s">
        <v>21</v>
      </c>
      <c r="F307" s="204" t="s">
        <v>522</v>
      </c>
      <c r="G307" s="201"/>
      <c r="H307" s="203" t="s">
        <v>21</v>
      </c>
      <c r="I307" s="205"/>
      <c r="J307" s="201"/>
      <c r="K307" s="201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193</v>
      </c>
      <c r="AU307" s="210" t="s">
        <v>85</v>
      </c>
      <c r="AV307" s="13" t="s">
        <v>83</v>
      </c>
      <c r="AW307" s="13" t="s">
        <v>36</v>
      </c>
      <c r="AX307" s="13" t="s">
        <v>76</v>
      </c>
      <c r="AY307" s="210" t="s">
        <v>182</v>
      </c>
    </row>
    <row r="308" spans="1:65" s="14" customFormat="1" ht="11.25">
      <c r="B308" s="211"/>
      <c r="C308" s="212"/>
      <c r="D308" s="202" t="s">
        <v>193</v>
      </c>
      <c r="E308" s="213" t="s">
        <v>21</v>
      </c>
      <c r="F308" s="214" t="s">
        <v>523</v>
      </c>
      <c r="G308" s="212"/>
      <c r="H308" s="215">
        <v>21.37</v>
      </c>
      <c r="I308" s="216"/>
      <c r="J308" s="212"/>
      <c r="K308" s="212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193</v>
      </c>
      <c r="AU308" s="221" t="s">
        <v>85</v>
      </c>
      <c r="AV308" s="14" t="s">
        <v>85</v>
      </c>
      <c r="AW308" s="14" t="s">
        <v>36</v>
      </c>
      <c r="AX308" s="14" t="s">
        <v>76</v>
      </c>
      <c r="AY308" s="221" t="s">
        <v>182</v>
      </c>
    </row>
    <row r="309" spans="1:65" s="15" customFormat="1" ht="11.25">
      <c r="B309" s="222"/>
      <c r="C309" s="223"/>
      <c r="D309" s="202" t="s">
        <v>193</v>
      </c>
      <c r="E309" s="224" t="s">
        <v>21</v>
      </c>
      <c r="F309" s="225" t="s">
        <v>198</v>
      </c>
      <c r="G309" s="223"/>
      <c r="H309" s="226">
        <v>210</v>
      </c>
      <c r="I309" s="227"/>
      <c r="J309" s="223"/>
      <c r="K309" s="223"/>
      <c r="L309" s="228"/>
      <c r="M309" s="229"/>
      <c r="N309" s="230"/>
      <c r="O309" s="230"/>
      <c r="P309" s="230"/>
      <c r="Q309" s="230"/>
      <c r="R309" s="230"/>
      <c r="S309" s="230"/>
      <c r="T309" s="231"/>
      <c r="AT309" s="232" t="s">
        <v>193</v>
      </c>
      <c r="AU309" s="232" t="s">
        <v>85</v>
      </c>
      <c r="AV309" s="15" t="s">
        <v>189</v>
      </c>
      <c r="AW309" s="15" t="s">
        <v>36</v>
      </c>
      <c r="AX309" s="15" t="s">
        <v>83</v>
      </c>
      <c r="AY309" s="232" t="s">
        <v>182</v>
      </c>
    </row>
    <row r="310" spans="1:65" s="2" customFormat="1" ht="16.5" customHeight="1">
      <c r="A310" s="37"/>
      <c r="B310" s="38"/>
      <c r="C310" s="182" t="s">
        <v>524</v>
      </c>
      <c r="D310" s="182" t="s">
        <v>185</v>
      </c>
      <c r="E310" s="183" t="s">
        <v>525</v>
      </c>
      <c r="F310" s="184" t="s">
        <v>526</v>
      </c>
      <c r="G310" s="185" t="s">
        <v>102</v>
      </c>
      <c r="H310" s="186">
        <v>210</v>
      </c>
      <c r="I310" s="187"/>
      <c r="J310" s="188">
        <f>ROUND(I310*H310,2)</f>
        <v>0</v>
      </c>
      <c r="K310" s="184" t="s">
        <v>188</v>
      </c>
      <c r="L310" s="42"/>
      <c r="M310" s="189" t="s">
        <v>21</v>
      </c>
      <c r="N310" s="190" t="s">
        <v>47</v>
      </c>
      <c r="O310" s="67"/>
      <c r="P310" s="191">
        <f>O310*H310</f>
        <v>0</v>
      </c>
      <c r="Q310" s="191">
        <v>0</v>
      </c>
      <c r="R310" s="191">
        <f>Q310*H310</f>
        <v>0</v>
      </c>
      <c r="S310" s="191">
        <v>2E-3</v>
      </c>
      <c r="T310" s="192">
        <f>S310*H310</f>
        <v>0.42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3" t="s">
        <v>324</v>
      </c>
      <c r="AT310" s="193" t="s">
        <v>185</v>
      </c>
      <c r="AU310" s="193" t="s">
        <v>85</v>
      </c>
      <c r="AY310" s="20" t="s">
        <v>182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20" t="s">
        <v>83</v>
      </c>
      <c r="BK310" s="194">
        <f>ROUND(I310*H310,2)</f>
        <v>0</v>
      </c>
      <c r="BL310" s="20" t="s">
        <v>324</v>
      </c>
      <c r="BM310" s="193" t="s">
        <v>527</v>
      </c>
    </row>
    <row r="311" spans="1:65" s="2" customFormat="1" ht="11.25">
      <c r="A311" s="37"/>
      <c r="B311" s="38"/>
      <c r="C311" s="39"/>
      <c r="D311" s="195" t="s">
        <v>191</v>
      </c>
      <c r="E311" s="39"/>
      <c r="F311" s="196" t="s">
        <v>528</v>
      </c>
      <c r="G311" s="39"/>
      <c r="H311" s="39"/>
      <c r="I311" s="197"/>
      <c r="J311" s="39"/>
      <c r="K311" s="39"/>
      <c r="L311" s="42"/>
      <c r="M311" s="198"/>
      <c r="N311" s="199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191</v>
      </c>
      <c r="AU311" s="20" t="s">
        <v>85</v>
      </c>
    </row>
    <row r="312" spans="1:65" s="12" customFormat="1" ht="22.9" customHeight="1">
      <c r="B312" s="166"/>
      <c r="C312" s="167"/>
      <c r="D312" s="168" t="s">
        <v>75</v>
      </c>
      <c r="E312" s="180" t="s">
        <v>529</v>
      </c>
      <c r="F312" s="180" t="s">
        <v>530</v>
      </c>
      <c r="G312" s="167"/>
      <c r="H312" s="167"/>
      <c r="I312" s="170"/>
      <c r="J312" s="181">
        <f>BK312</f>
        <v>0</v>
      </c>
      <c r="K312" s="167"/>
      <c r="L312" s="172"/>
      <c r="M312" s="173"/>
      <c r="N312" s="174"/>
      <c r="O312" s="174"/>
      <c r="P312" s="175">
        <f>SUM(P313:P367)</f>
        <v>0</v>
      </c>
      <c r="Q312" s="174"/>
      <c r="R312" s="175">
        <f>SUM(R313:R367)</f>
        <v>0.93722592999999998</v>
      </c>
      <c r="S312" s="174"/>
      <c r="T312" s="176">
        <f>SUM(T313:T367)</f>
        <v>0.22052259999999999</v>
      </c>
      <c r="AR312" s="177" t="s">
        <v>85</v>
      </c>
      <c r="AT312" s="178" t="s">
        <v>75</v>
      </c>
      <c r="AU312" s="178" t="s">
        <v>83</v>
      </c>
      <c r="AY312" s="177" t="s">
        <v>182</v>
      </c>
      <c r="BK312" s="179">
        <f>SUM(BK313:BK367)</f>
        <v>0</v>
      </c>
    </row>
    <row r="313" spans="1:65" s="2" customFormat="1" ht="24.2" customHeight="1">
      <c r="A313" s="37"/>
      <c r="B313" s="38"/>
      <c r="C313" s="182" t="s">
        <v>531</v>
      </c>
      <c r="D313" s="182" t="s">
        <v>185</v>
      </c>
      <c r="E313" s="183" t="s">
        <v>532</v>
      </c>
      <c r="F313" s="184" t="s">
        <v>533</v>
      </c>
      <c r="G313" s="185" t="s">
        <v>102</v>
      </c>
      <c r="H313" s="186">
        <v>28.042999999999999</v>
      </c>
      <c r="I313" s="187"/>
      <c r="J313" s="188">
        <f>ROUND(I313*H313,2)</f>
        <v>0</v>
      </c>
      <c r="K313" s="184" t="s">
        <v>188</v>
      </c>
      <c r="L313" s="42"/>
      <c r="M313" s="189" t="s">
        <v>21</v>
      </c>
      <c r="N313" s="190" t="s">
        <v>47</v>
      </c>
      <c r="O313" s="67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3" t="s">
        <v>324</v>
      </c>
      <c r="AT313" s="193" t="s">
        <v>185</v>
      </c>
      <c r="AU313" s="193" t="s">
        <v>85</v>
      </c>
      <c r="AY313" s="20" t="s">
        <v>182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20" t="s">
        <v>83</v>
      </c>
      <c r="BK313" s="194">
        <f>ROUND(I313*H313,2)</f>
        <v>0</v>
      </c>
      <c r="BL313" s="20" t="s">
        <v>324</v>
      </c>
      <c r="BM313" s="193" t="s">
        <v>534</v>
      </c>
    </row>
    <row r="314" spans="1:65" s="2" customFormat="1" ht="11.25">
      <c r="A314" s="37"/>
      <c r="B314" s="38"/>
      <c r="C314" s="39"/>
      <c r="D314" s="195" t="s">
        <v>191</v>
      </c>
      <c r="E314" s="39"/>
      <c r="F314" s="196" t="s">
        <v>535</v>
      </c>
      <c r="G314" s="39"/>
      <c r="H314" s="39"/>
      <c r="I314" s="197"/>
      <c r="J314" s="39"/>
      <c r="K314" s="39"/>
      <c r="L314" s="42"/>
      <c r="M314" s="198"/>
      <c r="N314" s="199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191</v>
      </c>
      <c r="AU314" s="20" t="s">
        <v>85</v>
      </c>
    </row>
    <row r="315" spans="1:65" s="14" customFormat="1" ht="11.25">
      <c r="B315" s="211"/>
      <c r="C315" s="212"/>
      <c r="D315" s="202" t="s">
        <v>193</v>
      </c>
      <c r="E315" s="213" t="s">
        <v>21</v>
      </c>
      <c r="F315" s="214" t="s">
        <v>111</v>
      </c>
      <c r="G315" s="212"/>
      <c r="H315" s="215">
        <v>28.042999999999999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193</v>
      </c>
      <c r="AU315" s="221" t="s">
        <v>85</v>
      </c>
      <c r="AV315" s="14" t="s">
        <v>85</v>
      </c>
      <c r="AW315" s="14" t="s">
        <v>36</v>
      </c>
      <c r="AX315" s="14" t="s">
        <v>83</v>
      </c>
      <c r="AY315" s="221" t="s">
        <v>182</v>
      </c>
    </row>
    <row r="316" spans="1:65" s="2" customFormat="1" ht="24.2" customHeight="1">
      <c r="A316" s="37"/>
      <c r="B316" s="38"/>
      <c r="C316" s="182" t="s">
        <v>536</v>
      </c>
      <c r="D316" s="182" t="s">
        <v>185</v>
      </c>
      <c r="E316" s="183" t="s">
        <v>537</v>
      </c>
      <c r="F316" s="184" t="s">
        <v>538</v>
      </c>
      <c r="G316" s="185" t="s">
        <v>102</v>
      </c>
      <c r="H316" s="186">
        <v>28.042999999999999</v>
      </c>
      <c r="I316" s="187"/>
      <c r="J316" s="188">
        <f>ROUND(I316*H316,2)</f>
        <v>0</v>
      </c>
      <c r="K316" s="184" t="s">
        <v>188</v>
      </c>
      <c r="L316" s="42"/>
      <c r="M316" s="189" t="s">
        <v>21</v>
      </c>
      <c r="N316" s="190" t="s">
        <v>47</v>
      </c>
      <c r="O316" s="67"/>
      <c r="P316" s="191">
        <f>O316*H316</f>
        <v>0</v>
      </c>
      <c r="Q316" s="191">
        <v>2.9999999999999997E-4</v>
      </c>
      <c r="R316" s="191">
        <f>Q316*H316</f>
        <v>8.4128999999999992E-3</v>
      </c>
      <c r="S316" s="191">
        <v>0</v>
      </c>
      <c r="T316" s="192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3" t="s">
        <v>324</v>
      </c>
      <c r="AT316" s="193" t="s">
        <v>185</v>
      </c>
      <c r="AU316" s="193" t="s">
        <v>85</v>
      </c>
      <c r="AY316" s="20" t="s">
        <v>182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20" t="s">
        <v>83</v>
      </c>
      <c r="BK316" s="194">
        <f>ROUND(I316*H316,2)</f>
        <v>0</v>
      </c>
      <c r="BL316" s="20" t="s">
        <v>324</v>
      </c>
      <c r="BM316" s="193" t="s">
        <v>539</v>
      </c>
    </row>
    <row r="317" spans="1:65" s="2" customFormat="1" ht="11.25">
      <c r="A317" s="37"/>
      <c r="B317" s="38"/>
      <c r="C317" s="39"/>
      <c r="D317" s="195" t="s">
        <v>191</v>
      </c>
      <c r="E317" s="39"/>
      <c r="F317" s="196" t="s">
        <v>540</v>
      </c>
      <c r="G317" s="39"/>
      <c r="H317" s="39"/>
      <c r="I317" s="197"/>
      <c r="J317" s="39"/>
      <c r="K317" s="39"/>
      <c r="L317" s="42"/>
      <c r="M317" s="198"/>
      <c r="N317" s="199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191</v>
      </c>
      <c r="AU317" s="20" t="s">
        <v>85</v>
      </c>
    </row>
    <row r="318" spans="1:65" s="14" customFormat="1" ht="11.25">
      <c r="B318" s="211"/>
      <c r="C318" s="212"/>
      <c r="D318" s="202" t="s">
        <v>193</v>
      </c>
      <c r="E318" s="213" t="s">
        <v>21</v>
      </c>
      <c r="F318" s="214" t="s">
        <v>111</v>
      </c>
      <c r="G318" s="212"/>
      <c r="H318" s="215">
        <v>28.042999999999999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193</v>
      </c>
      <c r="AU318" s="221" t="s">
        <v>85</v>
      </c>
      <c r="AV318" s="14" t="s">
        <v>85</v>
      </c>
      <c r="AW318" s="14" t="s">
        <v>36</v>
      </c>
      <c r="AX318" s="14" t="s">
        <v>83</v>
      </c>
      <c r="AY318" s="221" t="s">
        <v>182</v>
      </c>
    </row>
    <row r="319" spans="1:65" s="2" customFormat="1" ht="37.9" customHeight="1">
      <c r="A319" s="37"/>
      <c r="B319" s="38"/>
      <c r="C319" s="182" t="s">
        <v>541</v>
      </c>
      <c r="D319" s="182" t="s">
        <v>185</v>
      </c>
      <c r="E319" s="183" t="s">
        <v>542</v>
      </c>
      <c r="F319" s="184" t="s">
        <v>543</v>
      </c>
      <c r="G319" s="185" t="s">
        <v>102</v>
      </c>
      <c r="H319" s="186">
        <v>5.8419999999999996</v>
      </c>
      <c r="I319" s="187"/>
      <c r="J319" s="188">
        <f>ROUND(I319*H319,2)</f>
        <v>0</v>
      </c>
      <c r="K319" s="184" t="s">
        <v>188</v>
      </c>
      <c r="L319" s="42"/>
      <c r="M319" s="189" t="s">
        <v>21</v>
      </c>
      <c r="N319" s="190" t="s">
        <v>47</v>
      </c>
      <c r="O319" s="67"/>
      <c r="P319" s="191">
        <f>O319*H319</f>
        <v>0</v>
      </c>
      <c r="Q319" s="191">
        <v>7.5799999999999999E-3</v>
      </c>
      <c r="R319" s="191">
        <f>Q319*H319</f>
        <v>4.428236E-2</v>
      </c>
      <c r="S319" s="191">
        <v>0</v>
      </c>
      <c r="T319" s="192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3" t="s">
        <v>324</v>
      </c>
      <c r="AT319" s="193" t="s">
        <v>185</v>
      </c>
      <c r="AU319" s="193" t="s">
        <v>85</v>
      </c>
      <c r="AY319" s="20" t="s">
        <v>182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20" t="s">
        <v>83</v>
      </c>
      <c r="BK319" s="194">
        <f>ROUND(I319*H319,2)</f>
        <v>0</v>
      </c>
      <c r="BL319" s="20" t="s">
        <v>324</v>
      </c>
      <c r="BM319" s="193" t="s">
        <v>544</v>
      </c>
    </row>
    <row r="320" spans="1:65" s="2" customFormat="1" ht="11.25">
      <c r="A320" s="37"/>
      <c r="B320" s="38"/>
      <c r="C320" s="39"/>
      <c r="D320" s="195" t="s">
        <v>191</v>
      </c>
      <c r="E320" s="39"/>
      <c r="F320" s="196" t="s">
        <v>545</v>
      </c>
      <c r="G320" s="39"/>
      <c r="H320" s="39"/>
      <c r="I320" s="197"/>
      <c r="J320" s="39"/>
      <c r="K320" s="39"/>
      <c r="L320" s="42"/>
      <c r="M320" s="198"/>
      <c r="N320" s="199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191</v>
      </c>
      <c r="AU320" s="20" t="s">
        <v>85</v>
      </c>
    </row>
    <row r="321" spans="1:65" s="14" customFormat="1" ht="11.25">
      <c r="B321" s="211"/>
      <c r="C321" s="212"/>
      <c r="D321" s="202" t="s">
        <v>193</v>
      </c>
      <c r="E321" s="213" t="s">
        <v>21</v>
      </c>
      <c r="F321" s="214" t="s">
        <v>100</v>
      </c>
      <c r="G321" s="212"/>
      <c r="H321" s="215">
        <v>5.8419999999999996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193</v>
      </c>
      <c r="AU321" s="221" t="s">
        <v>85</v>
      </c>
      <c r="AV321" s="14" t="s">
        <v>85</v>
      </c>
      <c r="AW321" s="14" t="s">
        <v>36</v>
      </c>
      <c r="AX321" s="14" t="s">
        <v>83</v>
      </c>
      <c r="AY321" s="221" t="s">
        <v>182</v>
      </c>
    </row>
    <row r="322" spans="1:65" s="2" customFormat="1" ht="24.2" customHeight="1">
      <c r="A322" s="37"/>
      <c r="B322" s="38"/>
      <c r="C322" s="182" t="s">
        <v>546</v>
      </c>
      <c r="D322" s="182" t="s">
        <v>185</v>
      </c>
      <c r="E322" s="183" t="s">
        <v>547</v>
      </c>
      <c r="F322" s="184" t="s">
        <v>548</v>
      </c>
      <c r="G322" s="185" t="s">
        <v>116</v>
      </c>
      <c r="H322" s="186">
        <v>4.4000000000000004</v>
      </c>
      <c r="I322" s="187"/>
      <c r="J322" s="188">
        <f>ROUND(I322*H322,2)</f>
        <v>0</v>
      </c>
      <c r="K322" s="184" t="s">
        <v>188</v>
      </c>
      <c r="L322" s="42"/>
      <c r="M322" s="189" t="s">
        <v>21</v>
      </c>
      <c r="N322" s="190" t="s">
        <v>47</v>
      </c>
      <c r="O322" s="67"/>
      <c r="P322" s="191">
        <f>O322*H322</f>
        <v>0</v>
      </c>
      <c r="Q322" s="191">
        <v>0</v>
      </c>
      <c r="R322" s="191">
        <f>Q322*H322</f>
        <v>0</v>
      </c>
      <c r="S322" s="191">
        <v>3.2499999999999999E-3</v>
      </c>
      <c r="T322" s="192">
        <f>S322*H322</f>
        <v>1.43E-2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3" t="s">
        <v>324</v>
      </c>
      <c r="AT322" s="193" t="s">
        <v>185</v>
      </c>
      <c r="AU322" s="193" t="s">
        <v>85</v>
      </c>
      <c r="AY322" s="20" t="s">
        <v>182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20" t="s">
        <v>83</v>
      </c>
      <c r="BK322" s="194">
        <f>ROUND(I322*H322,2)</f>
        <v>0</v>
      </c>
      <c r="BL322" s="20" t="s">
        <v>324</v>
      </c>
      <c r="BM322" s="193" t="s">
        <v>549</v>
      </c>
    </row>
    <row r="323" spans="1:65" s="2" customFormat="1" ht="11.25">
      <c r="A323" s="37"/>
      <c r="B323" s="38"/>
      <c r="C323" s="39"/>
      <c r="D323" s="195" t="s">
        <v>191</v>
      </c>
      <c r="E323" s="39"/>
      <c r="F323" s="196" t="s">
        <v>550</v>
      </c>
      <c r="G323" s="39"/>
      <c r="H323" s="39"/>
      <c r="I323" s="197"/>
      <c r="J323" s="39"/>
      <c r="K323" s="39"/>
      <c r="L323" s="42"/>
      <c r="M323" s="198"/>
      <c r="N323" s="199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191</v>
      </c>
      <c r="AU323" s="20" t="s">
        <v>85</v>
      </c>
    </row>
    <row r="324" spans="1:65" s="13" customFormat="1" ht="11.25">
      <c r="B324" s="200"/>
      <c r="C324" s="201"/>
      <c r="D324" s="202" t="s">
        <v>193</v>
      </c>
      <c r="E324" s="203" t="s">
        <v>21</v>
      </c>
      <c r="F324" s="204" t="s">
        <v>551</v>
      </c>
      <c r="G324" s="201"/>
      <c r="H324" s="203" t="s">
        <v>21</v>
      </c>
      <c r="I324" s="205"/>
      <c r="J324" s="201"/>
      <c r="K324" s="201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193</v>
      </c>
      <c r="AU324" s="210" t="s">
        <v>85</v>
      </c>
      <c r="AV324" s="13" t="s">
        <v>83</v>
      </c>
      <c r="AW324" s="13" t="s">
        <v>36</v>
      </c>
      <c r="AX324" s="13" t="s">
        <v>76</v>
      </c>
      <c r="AY324" s="210" t="s">
        <v>182</v>
      </c>
    </row>
    <row r="325" spans="1:65" s="14" customFormat="1" ht="11.25">
      <c r="B325" s="211"/>
      <c r="C325" s="212"/>
      <c r="D325" s="202" t="s">
        <v>193</v>
      </c>
      <c r="E325" s="213" t="s">
        <v>21</v>
      </c>
      <c r="F325" s="214" t="s">
        <v>552</v>
      </c>
      <c r="G325" s="212"/>
      <c r="H325" s="215">
        <v>4.4000000000000004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193</v>
      </c>
      <c r="AU325" s="221" t="s">
        <v>85</v>
      </c>
      <c r="AV325" s="14" t="s">
        <v>85</v>
      </c>
      <c r="AW325" s="14" t="s">
        <v>36</v>
      </c>
      <c r="AX325" s="14" t="s">
        <v>83</v>
      </c>
      <c r="AY325" s="221" t="s">
        <v>182</v>
      </c>
    </row>
    <row r="326" spans="1:65" s="2" customFormat="1" ht="37.9" customHeight="1">
      <c r="A326" s="37"/>
      <c r="B326" s="38"/>
      <c r="C326" s="182" t="s">
        <v>553</v>
      </c>
      <c r="D326" s="182" t="s">
        <v>185</v>
      </c>
      <c r="E326" s="183" t="s">
        <v>554</v>
      </c>
      <c r="F326" s="184" t="s">
        <v>555</v>
      </c>
      <c r="G326" s="185" t="s">
        <v>116</v>
      </c>
      <c r="H326" s="186">
        <v>19.760000000000002</v>
      </c>
      <c r="I326" s="187"/>
      <c r="J326" s="188">
        <f>ROUND(I326*H326,2)</f>
        <v>0</v>
      </c>
      <c r="K326" s="184" t="s">
        <v>188</v>
      </c>
      <c r="L326" s="42"/>
      <c r="M326" s="189" t="s">
        <v>21</v>
      </c>
      <c r="N326" s="190" t="s">
        <v>47</v>
      </c>
      <c r="O326" s="67"/>
      <c r="P326" s="191">
        <f>O326*H326</f>
        <v>0</v>
      </c>
      <c r="Q326" s="191">
        <v>4.2999999999999999E-4</v>
      </c>
      <c r="R326" s="191">
        <f>Q326*H326</f>
        <v>8.4968000000000005E-3</v>
      </c>
      <c r="S326" s="191">
        <v>0</v>
      </c>
      <c r="T326" s="192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3" t="s">
        <v>324</v>
      </c>
      <c r="AT326" s="193" t="s">
        <v>185</v>
      </c>
      <c r="AU326" s="193" t="s">
        <v>85</v>
      </c>
      <c r="AY326" s="20" t="s">
        <v>182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20" t="s">
        <v>83</v>
      </c>
      <c r="BK326" s="194">
        <f>ROUND(I326*H326,2)</f>
        <v>0</v>
      </c>
      <c r="BL326" s="20" t="s">
        <v>324</v>
      </c>
      <c r="BM326" s="193" t="s">
        <v>556</v>
      </c>
    </row>
    <row r="327" spans="1:65" s="2" customFormat="1" ht="11.25">
      <c r="A327" s="37"/>
      <c r="B327" s="38"/>
      <c r="C327" s="39"/>
      <c r="D327" s="195" t="s">
        <v>191</v>
      </c>
      <c r="E327" s="39"/>
      <c r="F327" s="196" t="s">
        <v>557</v>
      </c>
      <c r="G327" s="39"/>
      <c r="H327" s="39"/>
      <c r="I327" s="197"/>
      <c r="J327" s="39"/>
      <c r="K327" s="39"/>
      <c r="L327" s="42"/>
      <c r="M327" s="198"/>
      <c r="N327" s="199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191</v>
      </c>
      <c r="AU327" s="20" t="s">
        <v>85</v>
      </c>
    </row>
    <row r="328" spans="1:65" s="13" customFormat="1" ht="11.25">
      <c r="B328" s="200"/>
      <c r="C328" s="201"/>
      <c r="D328" s="202" t="s">
        <v>193</v>
      </c>
      <c r="E328" s="203" t="s">
        <v>21</v>
      </c>
      <c r="F328" s="204" t="s">
        <v>558</v>
      </c>
      <c r="G328" s="201"/>
      <c r="H328" s="203" t="s">
        <v>21</v>
      </c>
      <c r="I328" s="205"/>
      <c r="J328" s="201"/>
      <c r="K328" s="201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193</v>
      </c>
      <c r="AU328" s="210" t="s">
        <v>85</v>
      </c>
      <c r="AV328" s="13" t="s">
        <v>83</v>
      </c>
      <c r="AW328" s="13" t="s">
        <v>36</v>
      </c>
      <c r="AX328" s="13" t="s">
        <v>76</v>
      </c>
      <c r="AY328" s="210" t="s">
        <v>182</v>
      </c>
    </row>
    <row r="329" spans="1:65" s="14" customFormat="1" ht="11.25">
      <c r="B329" s="211"/>
      <c r="C329" s="212"/>
      <c r="D329" s="202" t="s">
        <v>193</v>
      </c>
      <c r="E329" s="213" t="s">
        <v>21</v>
      </c>
      <c r="F329" s="214" t="s">
        <v>559</v>
      </c>
      <c r="G329" s="212"/>
      <c r="H329" s="215">
        <v>5.0199999999999996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193</v>
      </c>
      <c r="AU329" s="221" t="s">
        <v>85</v>
      </c>
      <c r="AV329" s="14" t="s">
        <v>85</v>
      </c>
      <c r="AW329" s="14" t="s">
        <v>36</v>
      </c>
      <c r="AX329" s="14" t="s">
        <v>76</v>
      </c>
      <c r="AY329" s="221" t="s">
        <v>182</v>
      </c>
    </row>
    <row r="330" spans="1:65" s="13" customFormat="1" ht="11.25">
      <c r="B330" s="200"/>
      <c r="C330" s="201"/>
      <c r="D330" s="202" t="s">
        <v>193</v>
      </c>
      <c r="E330" s="203" t="s">
        <v>21</v>
      </c>
      <c r="F330" s="204" t="s">
        <v>560</v>
      </c>
      <c r="G330" s="201"/>
      <c r="H330" s="203" t="s">
        <v>21</v>
      </c>
      <c r="I330" s="205"/>
      <c r="J330" s="201"/>
      <c r="K330" s="201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193</v>
      </c>
      <c r="AU330" s="210" t="s">
        <v>85</v>
      </c>
      <c r="AV330" s="13" t="s">
        <v>83</v>
      </c>
      <c r="AW330" s="13" t="s">
        <v>36</v>
      </c>
      <c r="AX330" s="13" t="s">
        <v>76</v>
      </c>
      <c r="AY330" s="210" t="s">
        <v>182</v>
      </c>
    </row>
    <row r="331" spans="1:65" s="14" customFormat="1" ht="11.25">
      <c r="B331" s="211"/>
      <c r="C331" s="212"/>
      <c r="D331" s="202" t="s">
        <v>193</v>
      </c>
      <c r="E331" s="213" t="s">
        <v>21</v>
      </c>
      <c r="F331" s="214" t="s">
        <v>561</v>
      </c>
      <c r="G331" s="212"/>
      <c r="H331" s="215">
        <v>14.74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193</v>
      </c>
      <c r="AU331" s="221" t="s">
        <v>85</v>
      </c>
      <c r="AV331" s="14" t="s">
        <v>85</v>
      </c>
      <c r="AW331" s="14" t="s">
        <v>36</v>
      </c>
      <c r="AX331" s="14" t="s">
        <v>76</v>
      </c>
      <c r="AY331" s="221" t="s">
        <v>182</v>
      </c>
    </row>
    <row r="332" spans="1:65" s="16" customFormat="1" ht="11.25">
      <c r="B332" s="233"/>
      <c r="C332" s="234"/>
      <c r="D332" s="202" t="s">
        <v>193</v>
      </c>
      <c r="E332" s="235" t="s">
        <v>114</v>
      </c>
      <c r="F332" s="236" t="s">
        <v>228</v>
      </c>
      <c r="G332" s="234"/>
      <c r="H332" s="237">
        <v>19.760000000000002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AT332" s="243" t="s">
        <v>193</v>
      </c>
      <c r="AU332" s="243" t="s">
        <v>85</v>
      </c>
      <c r="AV332" s="16" t="s">
        <v>183</v>
      </c>
      <c r="AW332" s="16" t="s">
        <v>36</v>
      </c>
      <c r="AX332" s="16" t="s">
        <v>76</v>
      </c>
      <c r="AY332" s="243" t="s">
        <v>182</v>
      </c>
    </row>
    <row r="333" spans="1:65" s="15" customFormat="1" ht="11.25">
      <c r="B333" s="222"/>
      <c r="C333" s="223"/>
      <c r="D333" s="202" t="s">
        <v>193</v>
      </c>
      <c r="E333" s="224" t="s">
        <v>21</v>
      </c>
      <c r="F333" s="225" t="s">
        <v>198</v>
      </c>
      <c r="G333" s="223"/>
      <c r="H333" s="226">
        <v>19.760000000000002</v>
      </c>
      <c r="I333" s="227"/>
      <c r="J333" s="223"/>
      <c r="K333" s="223"/>
      <c r="L333" s="228"/>
      <c r="M333" s="229"/>
      <c r="N333" s="230"/>
      <c r="O333" s="230"/>
      <c r="P333" s="230"/>
      <c r="Q333" s="230"/>
      <c r="R333" s="230"/>
      <c r="S333" s="230"/>
      <c r="T333" s="231"/>
      <c r="AT333" s="232" t="s">
        <v>193</v>
      </c>
      <c r="AU333" s="232" t="s">
        <v>85</v>
      </c>
      <c r="AV333" s="15" t="s">
        <v>189</v>
      </c>
      <c r="AW333" s="15" t="s">
        <v>36</v>
      </c>
      <c r="AX333" s="15" t="s">
        <v>83</v>
      </c>
      <c r="AY333" s="232" t="s">
        <v>182</v>
      </c>
    </row>
    <row r="334" spans="1:65" s="2" customFormat="1" ht="16.5" customHeight="1">
      <c r="A334" s="37"/>
      <c r="B334" s="38"/>
      <c r="C334" s="182" t="s">
        <v>562</v>
      </c>
      <c r="D334" s="182" t="s">
        <v>185</v>
      </c>
      <c r="E334" s="183" t="s">
        <v>563</v>
      </c>
      <c r="F334" s="184" t="s">
        <v>564</v>
      </c>
      <c r="G334" s="185" t="s">
        <v>102</v>
      </c>
      <c r="H334" s="186">
        <v>5.8419999999999996</v>
      </c>
      <c r="I334" s="187"/>
      <c r="J334" s="188">
        <f>ROUND(I334*H334,2)</f>
        <v>0</v>
      </c>
      <c r="K334" s="184" t="s">
        <v>188</v>
      </c>
      <c r="L334" s="42"/>
      <c r="M334" s="189" t="s">
        <v>21</v>
      </c>
      <c r="N334" s="190" t="s">
        <v>47</v>
      </c>
      <c r="O334" s="67"/>
      <c r="P334" s="191">
        <f>O334*H334</f>
        <v>0</v>
      </c>
      <c r="Q334" s="191">
        <v>0</v>
      </c>
      <c r="R334" s="191">
        <f>Q334*H334</f>
        <v>0</v>
      </c>
      <c r="S334" s="191">
        <v>3.5299999999999998E-2</v>
      </c>
      <c r="T334" s="192">
        <f>S334*H334</f>
        <v>0.20622259999999998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3" t="s">
        <v>324</v>
      </c>
      <c r="AT334" s="193" t="s">
        <v>185</v>
      </c>
      <c r="AU334" s="193" t="s">
        <v>85</v>
      </c>
      <c r="AY334" s="20" t="s">
        <v>182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20" t="s">
        <v>83</v>
      </c>
      <c r="BK334" s="194">
        <f>ROUND(I334*H334,2)</f>
        <v>0</v>
      </c>
      <c r="BL334" s="20" t="s">
        <v>324</v>
      </c>
      <c r="BM334" s="193" t="s">
        <v>565</v>
      </c>
    </row>
    <row r="335" spans="1:65" s="2" customFormat="1" ht="11.25">
      <c r="A335" s="37"/>
      <c r="B335" s="38"/>
      <c r="C335" s="39"/>
      <c r="D335" s="195" t="s">
        <v>191</v>
      </c>
      <c r="E335" s="39"/>
      <c r="F335" s="196" t="s">
        <v>566</v>
      </c>
      <c r="G335" s="39"/>
      <c r="H335" s="39"/>
      <c r="I335" s="197"/>
      <c r="J335" s="39"/>
      <c r="K335" s="39"/>
      <c r="L335" s="42"/>
      <c r="M335" s="198"/>
      <c r="N335" s="199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191</v>
      </c>
      <c r="AU335" s="20" t="s">
        <v>85</v>
      </c>
    </row>
    <row r="336" spans="1:65" s="13" customFormat="1" ht="11.25">
      <c r="B336" s="200"/>
      <c r="C336" s="201"/>
      <c r="D336" s="202" t="s">
        <v>193</v>
      </c>
      <c r="E336" s="203" t="s">
        <v>21</v>
      </c>
      <c r="F336" s="204" t="s">
        <v>567</v>
      </c>
      <c r="G336" s="201"/>
      <c r="H336" s="203" t="s">
        <v>21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193</v>
      </c>
      <c r="AU336" s="210" t="s">
        <v>85</v>
      </c>
      <c r="AV336" s="13" t="s">
        <v>83</v>
      </c>
      <c r="AW336" s="13" t="s">
        <v>36</v>
      </c>
      <c r="AX336" s="13" t="s">
        <v>76</v>
      </c>
      <c r="AY336" s="210" t="s">
        <v>182</v>
      </c>
    </row>
    <row r="337" spans="1:65" s="13" customFormat="1" ht="11.25">
      <c r="B337" s="200"/>
      <c r="C337" s="201"/>
      <c r="D337" s="202" t="s">
        <v>193</v>
      </c>
      <c r="E337" s="203" t="s">
        <v>21</v>
      </c>
      <c r="F337" s="204" t="s">
        <v>551</v>
      </c>
      <c r="G337" s="201"/>
      <c r="H337" s="203" t="s">
        <v>21</v>
      </c>
      <c r="I337" s="205"/>
      <c r="J337" s="201"/>
      <c r="K337" s="201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193</v>
      </c>
      <c r="AU337" s="210" t="s">
        <v>85</v>
      </c>
      <c r="AV337" s="13" t="s">
        <v>83</v>
      </c>
      <c r="AW337" s="13" t="s">
        <v>36</v>
      </c>
      <c r="AX337" s="13" t="s">
        <v>76</v>
      </c>
      <c r="AY337" s="210" t="s">
        <v>182</v>
      </c>
    </row>
    <row r="338" spans="1:65" s="14" customFormat="1" ht="11.25">
      <c r="B338" s="211"/>
      <c r="C338" s="212"/>
      <c r="D338" s="202" t="s">
        <v>193</v>
      </c>
      <c r="E338" s="213" t="s">
        <v>21</v>
      </c>
      <c r="F338" s="214" t="s">
        <v>568</v>
      </c>
      <c r="G338" s="212"/>
      <c r="H338" s="215">
        <v>5.8419999999999996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193</v>
      </c>
      <c r="AU338" s="221" t="s">
        <v>85</v>
      </c>
      <c r="AV338" s="14" t="s">
        <v>85</v>
      </c>
      <c r="AW338" s="14" t="s">
        <v>36</v>
      </c>
      <c r="AX338" s="14" t="s">
        <v>76</v>
      </c>
      <c r="AY338" s="221" t="s">
        <v>182</v>
      </c>
    </row>
    <row r="339" spans="1:65" s="15" customFormat="1" ht="11.25">
      <c r="B339" s="222"/>
      <c r="C339" s="223"/>
      <c r="D339" s="202" t="s">
        <v>193</v>
      </c>
      <c r="E339" s="224" t="s">
        <v>100</v>
      </c>
      <c r="F339" s="225" t="s">
        <v>198</v>
      </c>
      <c r="G339" s="223"/>
      <c r="H339" s="226">
        <v>5.8419999999999996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193</v>
      </c>
      <c r="AU339" s="232" t="s">
        <v>85</v>
      </c>
      <c r="AV339" s="15" t="s">
        <v>189</v>
      </c>
      <c r="AW339" s="15" t="s">
        <v>36</v>
      </c>
      <c r="AX339" s="15" t="s">
        <v>83</v>
      </c>
      <c r="AY339" s="232" t="s">
        <v>182</v>
      </c>
    </row>
    <row r="340" spans="1:65" s="2" customFormat="1" ht="49.15" customHeight="1">
      <c r="A340" s="37"/>
      <c r="B340" s="38"/>
      <c r="C340" s="182" t="s">
        <v>569</v>
      </c>
      <c r="D340" s="182" t="s">
        <v>185</v>
      </c>
      <c r="E340" s="183" t="s">
        <v>570</v>
      </c>
      <c r="F340" s="184" t="s">
        <v>571</v>
      </c>
      <c r="G340" s="185" t="s">
        <v>102</v>
      </c>
      <c r="H340" s="186">
        <v>28.042999999999999</v>
      </c>
      <c r="I340" s="187"/>
      <c r="J340" s="188">
        <f>ROUND(I340*H340,2)</f>
        <v>0</v>
      </c>
      <c r="K340" s="184" t="s">
        <v>188</v>
      </c>
      <c r="L340" s="42"/>
      <c r="M340" s="189" t="s">
        <v>21</v>
      </c>
      <c r="N340" s="190" t="s">
        <v>47</v>
      </c>
      <c r="O340" s="67"/>
      <c r="P340" s="191">
        <f>O340*H340</f>
        <v>0</v>
      </c>
      <c r="Q340" s="191">
        <v>5.64E-3</v>
      </c>
      <c r="R340" s="191">
        <f>Q340*H340</f>
        <v>0.15816252</v>
      </c>
      <c r="S340" s="191">
        <v>0</v>
      </c>
      <c r="T340" s="192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3" t="s">
        <v>324</v>
      </c>
      <c r="AT340" s="193" t="s">
        <v>185</v>
      </c>
      <c r="AU340" s="193" t="s">
        <v>85</v>
      </c>
      <c r="AY340" s="20" t="s">
        <v>182</v>
      </c>
      <c r="BE340" s="194">
        <f>IF(N340="základní",J340,0)</f>
        <v>0</v>
      </c>
      <c r="BF340" s="194">
        <f>IF(N340="snížená",J340,0)</f>
        <v>0</v>
      </c>
      <c r="BG340" s="194">
        <f>IF(N340="zákl. přenesená",J340,0)</f>
        <v>0</v>
      </c>
      <c r="BH340" s="194">
        <f>IF(N340="sníž. přenesená",J340,0)</f>
        <v>0</v>
      </c>
      <c r="BI340" s="194">
        <f>IF(N340="nulová",J340,0)</f>
        <v>0</v>
      </c>
      <c r="BJ340" s="20" t="s">
        <v>83</v>
      </c>
      <c r="BK340" s="194">
        <f>ROUND(I340*H340,2)</f>
        <v>0</v>
      </c>
      <c r="BL340" s="20" t="s">
        <v>324</v>
      </c>
      <c r="BM340" s="193" t="s">
        <v>572</v>
      </c>
    </row>
    <row r="341" spans="1:65" s="2" customFormat="1" ht="11.25">
      <c r="A341" s="37"/>
      <c r="B341" s="38"/>
      <c r="C341" s="39"/>
      <c r="D341" s="195" t="s">
        <v>191</v>
      </c>
      <c r="E341" s="39"/>
      <c r="F341" s="196" t="s">
        <v>573</v>
      </c>
      <c r="G341" s="39"/>
      <c r="H341" s="39"/>
      <c r="I341" s="197"/>
      <c r="J341" s="39"/>
      <c r="K341" s="39"/>
      <c r="L341" s="42"/>
      <c r="M341" s="198"/>
      <c r="N341" s="199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191</v>
      </c>
      <c r="AU341" s="20" t="s">
        <v>85</v>
      </c>
    </row>
    <row r="342" spans="1:65" s="13" customFormat="1" ht="11.25">
      <c r="B342" s="200"/>
      <c r="C342" s="201"/>
      <c r="D342" s="202" t="s">
        <v>193</v>
      </c>
      <c r="E342" s="203" t="s">
        <v>21</v>
      </c>
      <c r="F342" s="204" t="s">
        <v>574</v>
      </c>
      <c r="G342" s="201"/>
      <c r="H342" s="203" t="s">
        <v>21</v>
      </c>
      <c r="I342" s="205"/>
      <c r="J342" s="201"/>
      <c r="K342" s="201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193</v>
      </c>
      <c r="AU342" s="210" t="s">
        <v>85</v>
      </c>
      <c r="AV342" s="13" t="s">
        <v>83</v>
      </c>
      <c r="AW342" s="13" t="s">
        <v>36</v>
      </c>
      <c r="AX342" s="13" t="s">
        <v>76</v>
      </c>
      <c r="AY342" s="210" t="s">
        <v>182</v>
      </c>
    </row>
    <row r="343" spans="1:65" s="14" customFormat="1" ht="11.25">
      <c r="B343" s="211"/>
      <c r="C343" s="212"/>
      <c r="D343" s="202" t="s">
        <v>193</v>
      </c>
      <c r="E343" s="213" t="s">
        <v>21</v>
      </c>
      <c r="F343" s="214" t="s">
        <v>254</v>
      </c>
      <c r="G343" s="212"/>
      <c r="H343" s="215">
        <v>12.496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193</v>
      </c>
      <c r="AU343" s="221" t="s">
        <v>85</v>
      </c>
      <c r="AV343" s="14" t="s">
        <v>85</v>
      </c>
      <c r="AW343" s="14" t="s">
        <v>36</v>
      </c>
      <c r="AX343" s="14" t="s">
        <v>76</v>
      </c>
      <c r="AY343" s="221" t="s">
        <v>182</v>
      </c>
    </row>
    <row r="344" spans="1:65" s="13" customFormat="1" ht="11.25">
      <c r="B344" s="200"/>
      <c r="C344" s="201"/>
      <c r="D344" s="202" t="s">
        <v>193</v>
      </c>
      <c r="E344" s="203" t="s">
        <v>21</v>
      </c>
      <c r="F344" s="204" t="s">
        <v>558</v>
      </c>
      <c r="G344" s="201"/>
      <c r="H344" s="203" t="s">
        <v>21</v>
      </c>
      <c r="I344" s="205"/>
      <c r="J344" s="201"/>
      <c r="K344" s="201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193</v>
      </c>
      <c r="AU344" s="210" t="s">
        <v>85</v>
      </c>
      <c r="AV344" s="13" t="s">
        <v>83</v>
      </c>
      <c r="AW344" s="13" t="s">
        <v>36</v>
      </c>
      <c r="AX344" s="13" t="s">
        <v>76</v>
      </c>
      <c r="AY344" s="210" t="s">
        <v>182</v>
      </c>
    </row>
    <row r="345" spans="1:65" s="14" customFormat="1" ht="11.25">
      <c r="B345" s="211"/>
      <c r="C345" s="212"/>
      <c r="D345" s="202" t="s">
        <v>193</v>
      </c>
      <c r="E345" s="213" t="s">
        <v>21</v>
      </c>
      <c r="F345" s="214" t="s">
        <v>575</v>
      </c>
      <c r="G345" s="212"/>
      <c r="H345" s="215">
        <v>1.913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193</v>
      </c>
      <c r="AU345" s="221" t="s">
        <v>85</v>
      </c>
      <c r="AV345" s="14" t="s">
        <v>85</v>
      </c>
      <c r="AW345" s="14" t="s">
        <v>36</v>
      </c>
      <c r="AX345" s="14" t="s">
        <v>76</v>
      </c>
      <c r="AY345" s="221" t="s">
        <v>182</v>
      </c>
    </row>
    <row r="346" spans="1:65" s="13" customFormat="1" ht="11.25">
      <c r="B346" s="200"/>
      <c r="C346" s="201"/>
      <c r="D346" s="202" t="s">
        <v>193</v>
      </c>
      <c r="E346" s="203" t="s">
        <v>21</v>
      </c>
      <c r="F346" s="204" t="s">
        <v>560</v>
      </c>
      <c r="G346" s="201"/>
      <c r="H346" s="203" t="s">
        <v>21</v>
      </c>
      <c r="I346" s="205"/>
      <c r="J346" s="201"/>
      <c r="K346" s="201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193</v>
      </c>
      <c r="AU346" s="210" t="s">
        <v>85</v>
      </c>
      <c r="AV346" s="13" t="s">
        <v>83</v>
      </c>
      <c r="AW346" s="13" t="s">
        <v>36</v>
      </c>
      <c r="AX346" s="13" t="s">
        <v>76</v>
      </c>
      <c r="AY346" s="210" t="s">
        <v>182</v>
      </c>
    </row>
    <row r="347" spans="1:65" s="14" customFormat="1" ht="11.25">
      <c r="B347" s="211"/>
      <c r="C347" s="212"/>
      <c r="D347" s="202" t="s">
        <v>193</v>
      </c>
      <c r="E347" s="213" t="s">
        <v>21</v>
      </c>
      <c r="F347" s="214" t="s">
        <v>257</v>
      </c>
      <c r="G347" s="212"/>
      <c r="H347" s="215">
        <v>13.634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193</v>
      </c>
      <c r="AU347" s="221" t="s">
        <v>85</v>
      </c>
      <c r="AV347" s="14" t="s">
        <v>85</v>
      </c>
      <c r="AW347" s="14" t="s">
        <v>36</v>
      </c>
      <c r="AX347" s="14" t="s">
        <v>76</v>
      </c>
      <c r="AY347" s="221" t="s">
        <v>182</v>
      </c>
    </row>
    <row r="348" spans="1:65" s="16" customFormat="1" ht="11.25">
      <c r="B348" s="233"/>
      <c r="C348" s="234"/>
      <c r="D348" s="202" t="s">
        <v>193</v>
      </c>
      <c r="E348" s="235" t="s">
        <v>111</v>
      </c>
      <c r="F348" s="236" t="s">
        <v>228</v>
      </c>
      <c r="G348" s="234"/>
      <c r="H348" s="237">
        <v>28.042999999999999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AT348" s="243" t="s">
        <v>193</v>
      </c>
      <c r="AU348" s="243" t="s">
        <v>85</v>
      </c>
      <c r="AV348" s="16" t="s">
        <v>183</v>
      </c>
      <c r="AW348" s="16" t="s">
        <v>36</v>
      </c>
      <c r="AX348" s="16" t="s">
        <v>76</v>
      </c>
      <c r="AY348" s="243" t="s">
        <v>182</v>
      </c>
    </row>
    <row r="349" spans="1:65" s="15" customFormat="1" ht="11.25">
      <c r="B349" s="222"/>
      <c r="C349" s="223"/>
      <c r="D349" s="202" t="s">
        <v>193</v>
      </c>
      <c r="E349" s="224" t="s">
        <v>21</v>
      </c>
      <c r="F349" s="225" t="s">
        <v>198</v>
      </c>
      <c r="G349" s="223"/>
      <c r="H349" s="226">
        <v>28.042999999999999</v>
      </c>
      <c r="I349" s="227"/>
      <c r="J349" s="223"/>
      <c r="K349" s="223"/>
      <c r="L349" s="228"/>
      <c r="M349" s="229"/>
      <c r="N349" s="230"/>
      <c r="O349" s="230"/>
      <c r="P349" s="230"/>
      <c r="Q349" s="230"/>
      <c r="R349" s="230"/>
      <c r="S349" s="230"/>
      <c r="T349" s="231"/>
      <c r="AT349" s="232" t="s">
        <v>193</v>
      </c>
      <c r="AU349" s="232" t="s">
        <v>85</v>
      </c>
      <c r="AV349" s="15" t="s">
        <v>189</v>
      </c>
      <c r="AW349" s="15" t="s">
        <v>36</v>
      </c>
      <c r="AX349" s="15" t="s">
        <v>83</v>
      </c>
      <c r="AY349" s="232" t="s">
        <v>182</v>
      </c>
    </row>
    <row r="350" spans="1:65" s="2" customFormat="1" ht="24.2" customHeight="1">
      <c r="A350" s="37"/>
      <c r="B350" s="38"/>
      <c r="C350" s="244" t="s">
        <v>576</v>
      </c>
      <c r="D350" s="244" t="s">
        <v>242</v>
      </c>
      <c r="E350" s="245" t="s">
        <v>577</v>
      </c>
      <c r="F350" s="246" t="s">
        <v>578</v>
      </c>
      <c r="G350" s="247" t="s">
        <v>102</v>
      </c>
      <c r="H350" s="248">
        <v>32.459000000000003</v>
      </c>
      <c r="I350" s="249"/>
      <c r="J350" s="250">
        <f>ROUND(I350*H350,2)</f>
        <v>0</v>
      </c>
      <c r="K350" s="246" t="s">
        <v>21</v>
      </c>
      <c r="L350" s="251"/>
      <c r="M350" s="252" t="s">
        <v>21</v>
      </c>
      <c r="N350" s="253" t="s">
        <v>47</v>
      </c>
      <c r="O350" s="67"/>
      <c r="P350" s="191">
        <f>O350*H350</f>
        <v>0</v>
      </c>
      <c r="Q350" s="191">
        <v>2.1999999999999999E-2</v>
      </c>
      <c r="R350" s="191">
        <f>Q350*H350</f>
        <v>0.71409800000000001</v>
      </c>
      <c r="S350" s="191">
        <v>0</v>
      </c>
      <c r="T350" s="192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3" t="s">
        <v>440</v>
      </c>
      <c r="AT350" s="193" t="s">
        <v>242</v>
      </c>
      <c r="AU350" s="193" t="s">
        <v>85</v>
      </c>
      <c r="AY350" s="20" t="s">
        <v>182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20" t="s">
        <v>83</v>
      </c>
      <c r="BK350" s="194">
        <f>ROUND(I350*H350,2)</f>
        <v>0</v>
      </c>
      <c r="BL350" s="20" t="s">
        <v>324</v>
      </c>
      <c r="BM350" s="193" t="s">
        <v>579</v>
      </c>
    </row>
    <row r="351" spans="1:65" s="14" customFormat="1" ht="11.25">
      <c r="B351" s="211"/>
      <c r="C351" s="212"/>
      <c r="D351" s="202" t="s">
        <v>193</v>
      </c>
      <c r="E351" s="213" t="s">
        <v>21</v>
      </c>
      <c r="F351" s="214" t="s">
        <v>580</v>
      </c>
      <c r="G351" s="212"/>
      <c r="H351" s="215">
        <v>30.847000000000001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193</v>
      </c>
      <c r="AU351" s="221" t="s">
        <v>85</v>
      </c>
      <c r="AV351" s="14" t="s">
        <v>85</v>
      </c>
      <c r="AW351" s="14" t="s">
        <v>36</v>
      </c>
      <c r="AX351" s="14" t="s">
        <v>76</v>
      </c>
      <c r="AY351" s="221" t="s">
        <v>182</v>
      </c>
    </row>
    <row r="352" spans="1:65" s="14" customFormat="1" ht="11.25">
      <c r="B352" s="211"/>
      <c r="C352" s="212"/>
      <c r="D352" s="202" t="s">
        <v>193</v>
      </c>
      <c r="E352" s="213" t="s">
        <v>21</v>
      </c>
      <c r="F352" s="214" t="s">
        <v>581</v>
      </c>
      <c r="G352" s="212"/>
      <c r="H352" s="215">
        <v>1.6120000000000001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193</v>
      </c>
      <c r="AU352" s="221" t="s">
        <v>85</v>
      </c>
      <c r="AV352" s="14" t="s">
        <v>85</v>
      </c>
      <c r="AW352" s="14" t="s">
        <v>36</v>
      </c>
      <c r="AX352" s="14" t="s">
        <v>76</v>
      </c>
      <c r="AY352" s="221" t="s">
        <v>182</v>
      </c>
    </row>
    <row r="353" spans="1:65" s="15" customFormat="1" ht="11.25">
      <c r="B353" s="222"/>
      <c r="C353" s="223"/>
      <c r="D353" s="202" t="s">
        <v>193</v>
      </c>
      <c r="E353" s="224" t="s">
        <v>21</v>
      </c>
      <c r="F353" s="225" t="s">
        <v>198</v>
      </c>
      <c r="G353" s="223"/>
      <c r="H353" s="226">
        <v>32.459000000000003</v>
      </c>
      <c r="I353" s="227"/>
      <c r="J353" s="223"/>
      <c r="K353" s="223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193</v>
      </c>
      <c r="AU353" s="232" t="s">
        <v>85</v>
      </c>
      <c r="AV353" s="15" t="s">
        <v>189</v>
      </c>
      <c r="AW353" s="15" t="s">
        <v>36</v>
      </c>
      <c r="AX353" s="15" t="s">
        <v>83</v>
      </c>
      <c r="AY353" s="232" t="s">
        <v>182</v>
      </c>
    </row>
    <row r="354" spans="1:65" s="2" customFormat="1" ht="37.9" customHeight="1">
      <c r="A354" s="37"/>
      <c r="B354" s="38"/>
      <c r="C354" s="182" t="s">
        <v>582</v>
      </c>
      <c r="D354" s="182" t="s">
        <v>185</v>
      </c>
      <c r="E354" s="183" t="s">
        <v>583</v>
      </c>
      <c r="F354" s="184" t="s">
        <v>584</v>
      </c>
      <c r="G354" s="185" t="s">
        <v>102</v>
      </c>
      <c r="H354" s="186">
        <v>1.913</v>
      </c>
      <c r="I354" s="187"/>
      <c r="J354" s="188">
        <f>ROUND(I354*H354,2)</f>
        <v>0</v>
      </c>
      <c r="K354" s="184" t="s">
        <v>188</v>
      </c>
      <c r="L354" s="42"/>
      <c r="M354" s="189" t="s">
        <v>21</v>
      </c>
      <c r="N354" s="190" t="s">
        <v>47</v>
      </c>
      <c r="O354" s="67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3" t="s">
        <v>324</v>
      </c>
      <c r="AT354" s="193" t="s">
        <v>185</v>
      </c>
      <c r="AU354" s="193" t="s">
        <v>85</v>
      </c>
      <c r="AY354" s="20" t="s">
        <v>182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20" t="s">
        <v>83</v>
      </c>
      <c r="BK354" s="194">
        <f>ROUND(I354*H354,2)</f>
        <v>0</v>
      </c>
      <c r="BL354" s="20" t="s">
        <v>324</v>
      </c>
      <c r="BM354" s="193" t="s">
        <v>585</v>
      </c>
    </row>
    <row r="355" spans="1:65" s="2" customFormat="1" ht="11.25">
      <c r="A355" s="37"/>
      <c r="B355" s="38"/>
      <c r="C355" s="39"/>
      <c r="D355" s="195" t="s">
        <v>191</v>
      </c>
      <c r="E355" s="39"/>
      <c r="F355" s="196" t="s">
        <v>586</v>
      </c>
      <c r="G355" s="39"/>
      <c r="H355" s="39"/>
      <c r="I355" s="197"/>
      <c r="J355" s="39"/>
      <c r="K355" s="39"/>
      <c r="L355" s="42"/>
      <c r="M355" s="198"/>
      <c r="N355" s="199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191</v>
      </c>
      <c r="AU355" s="20" t="s">
        <v>85</v>
      </c>
    </row>
    <row r="356" spans="1:65" s="13" customFormat="1" ht="11.25">
      <c r="B356" s="200"/>
      <c r="C356" s="201"/>
      <c r="D356" s="202" t="s">
        <v>193</v>
      </c>
      <c r="E356" s="203" t="s">
        <v>21</v>
      </c>
      <c r="F356" s="204" t="s">
        <v>558</v>
      </c>
      <c r="G356" s="201"/>
      <c r="H356" s="203" t="s">
        <v>21</v>
      </c>
      <c r="I356" s="205"/>
      <c r="J356" s="201"/>
      <c r="K356" s="201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193</v>
      </c>
      <c r="AU356" s="210" t="s">
        <v>85</v>
      </c>
      <c r="AV356" s="13" t="s">
        <v>83</v>
      </c>
      <c r="AW356" s="13" t="s">
        <v>36</v>
      </c>
      <c r="AX356" s="13" t="s">
        <v>76</v>
      </c>
      <c r="AY356" s="210" t="s">
        <v>182</v>
      </c>
    </row>
    <row r="357" spans="1:65" s="14" customFormat="1" ht="11.25">
      <c r="B357" s="211"/>
      <c r="C357" s="212"/>
      <c r="D357" s="202" t="s">
        <v>193</v>
      </c>
      <c r="E357" s="213" t="s">
        <v>21</v>
      </c>
      <c r="F357" s="214" t="s">
        <v>575</v>
      </c>
      <c r="G357" s="212"/>
      <c r="H357" s="215">
        <v>1.913</v>
      </c>
      <c r="I357" s="216"/>
      <c r="J357" s="212"/>
      <c r="K357" s="212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193</v>
      </c>
      <c r="AU357" s="221" t="s">
        <v>85</v>
      </c>
      <c r="AV357" s="14" t="s">
        <v>85</v>
      </c>
      <c r="AW357" s="14" t="s">
        <v>36</v>
      </c>
      <c r="AX357" s="14" t="s">
        <v>83</v>
      </c>
      <c r="AY357" s="221" t="s">
        <v>182</v>
      </c>
    </row>
    <row r="358" spans="1:65" s="2" customFormat="1" ht="37.9" customHeight="1">
      <c r="A358" s="37"/>
      <c r="B358" s="38"/>
      <c r="C358" s="182" t="s">
        <v>587</v>
      </c>
      <c r="D358" s="182" t="s">
        <v>185</v>
      </c>
      <c r="E358" s="183" t="s">
        <v>588</v>
      </c>
      <c r="F358" s="184" t="s">
        <v>589</v>
      </c>
      <c r="G358" s="185" t="s">
        <v>102</v>
      </c>
      <c r="H358" s="186">
        <v>28.042999999999999</v>
      </c>
      <c r="I358" s="187"/>
      <c r="J358" s="188">
        <f>ROUND(I358*H358,2)</f>
        <v>0</v>
      </c>
      <c r="K358" s="184" t="s">
        <v>188</v>
      </c>
      <c r="L358" s="42"/>
      <c r="M358" s="189" t="s">
        <v>21</v>
      </c>
      <c r="N358" s="190" t="s">
        <v>47</v>
      </c>
      <c r="O358" s="67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3" t="s">
        <v>324</v>
      </c>
      <c r="AT358" s="193" t="s">
        <v>185</v>
      </c>
      <c r="AU358" s="193" t="s">
        <v>85</v>
      </c>
      <c r="AY358" s="20" t="s">
        <v>182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20" t="s">
        <v>83</v>
      </c>
      <c r="BK358" s="194">
        <f>ROUND(I358*H358,2)</f>
        <v>0</v>
      </c>
      <c r="BL358" s="20" t="s">
        <v>324</v>
      </c>
      <c r="BM358" s="193" t="s">
        <v>590</v>
      </c>
    </row>
    <row r="359" spans="1:65" s="2" customFormat="1" ht="11.25">
      <c r="A359" s="37"/>
      <c r="B359" s="38"/>
      <c r="C359" s="39"/>
      <c r="D359" s="195" t="s">
        <v>191</v>
      </c>
      <c r="E359" s="39"/>
      <c r="F359" s="196" t="s">
        <v>591</v>
      </c>
      <c r="G359" s="39"/>
      <c r="H359" s="39"/>
      <c r="I359" s="197"/>
      <c r="J359" s="39"/>
      <c r="K359" s="39"/>
      <c r="L359" s="42"/>
      <c r="M359" s="198"/>
      <c r="N359" s="199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191</v>
      </c>
      <c r="AU359" s="20" t="s">
        <v>85</v>
      </c>
    </row>
    <row r="360" spans="1:65" s="14" customFormat="1" ht="11.25">
      <c r="B360" s="211"/>
      <c r="C360" s="212"/>
      <c r="D360" s="202" t="s">
        <v>193</v>
      </c>
      <c r="E360" s="213" t="s">
        <v>21</v>
      </c>
      <c r="F360" s="214" t="s">
        <v>111</v>
      </c>
      <c r="G360" s="212"/>
      <c r="H360" s="215">
        <v>28.042999999999999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193</v>
      </c>
      <c r="AU360" s="221" t="s">
        <v>85</v>
      </c>
      <c r="AV360" s="14" t="s">
        <v>85</v>
      </c>
      <c r="AW360" s="14" t="s">
        <v>36</v>
      </c>
      <c r="AX360" s="14" t="s">
        <v>83</v>
      </c>
      <c r="AY360" s="221" t="s">
        <v>182</v>
      </c>
    </row>
    <row r="361" spans="1:65" s="2" customFormat="1" ht="16.5" customHeight="1">
      <c r="A361" s="37"/>
      <c r="B361" s="38"/>
      <c r="C361" s="182" t="s">
        <v>592</v>
      </c>
      <c r="D361" s="182" t="s">
        <v>185</v>
      </c>
      <c r="E361" s="183" t="s">
        <v>593</v>
      </c>
      <c r="F361" s="184" t="s">
        <v>594</v>
      </c>
      <c r="G361" s="185" t="s">
        <v>116</v>
      </c>
      <c r="H361" s="186">
        <v>19.760000000000002</v>
      </c>
      <c r="I361" s="187"/>
      <c r="J361" s="188">
        <f>ROUND(I361*H361,2)</f>
        <v>0</v>
      </c>
      <c r="K361" s="184" t="s">
        <v>21</v>
      </c>
      <c r="L361" s="42"/>
      <c r="M361" s="189" t="s">
        <v>21</v>
      </c>
      <c r="N361" s="190" t="s">
        <v>47</v>
      </c>
      <c r="O361" s="67"/>
      <c r="P361" s="191">
        <f>O361*H361</f>
        <v>0</v>
      </c>
      <c r="Q361" s="191">
        <v>1.2E-4</v>
      </c>
      <c r="R361" s="191">
        <f>Q361*H361</f>
        <v>2.3712000000000004E-3</v>
      </c>
      <c r="S361" s="191">
        <v>0</v>
      </c>
      <c r="T361" s="192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3" t="s">
        <v>324</v>
      </c>
      <c r="AT361" s="193" t="s">
        <v>185</v>
      </c>
      <c r="AU361" s="193" t="s">
        <v>85</v>
      </c>
      <c r="AY361" s="20" t="s">
        <v>182</v>
      </c>
      <c r="BE361" s="194">
        <f>IF(N361="základní",J361,0)</f>
        <v>0</v>
      </c>
      <c r="BF361" s="194">
        <f>IF(N361="snížená",J361,0)</f>
        <v>0</v>
      </c>
      <c r="BG361" s="194">
        <f>IF(N361="zákl. přenesená",J361,0)</f>
        <v>0</v>
      </c>
      <c r="BH361" s="194">
        <f>IF(N361="sníž. přenesená",J361,0)</f>
        <v>0</v>
      </c>
      <c r="BI361" s="194">
        <f>IF(N361="nulová",J361,0)</f>
        <v>0</v>
      </c>
      <c r="BJ361" s="20" t="s">
        <v>83</v>
      </c>
      <c r="BK361" s="194">
        <f>ROUND(I361*H361,2)</f>
        <v>0</v>
      </c>
      <c r="BL361" s="20" t="s">
        <v>324</v>
      </c>
      <c r="BM361" s="193" t="s">
        <v>595</v>
      </c>
    </row>
    <row r="362" spans="1:65" s="14" customFormat="1" ht="11.25">
      <c r="B362" s="211"/>
      <c r="C362" s="212"/>
      <c r="D362" s="202" t="s">
        <v>193</v>
      </c>
      <c r="E362" s="213" t="s">
        <v>21</v>
      </c>
      <c r="F362" s="214" t="s">
        <v>114</v>
      </c>
      <c r="G362" s="212"/>
      <c r="H362" s="215">
        <v>19.760000000000002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193</v>
      </c>
      <c r="AU362" s="221" t="s">
        <v>85</v>
      </c>
      <c r="AV362" s="14" t="s">
        <v>85</v>
      </c>
      <c r="AW362" s="14" t="s">
        <v>36</v>
      </c>
      <c r="AX362" s="14" t="s">
        <v>83</v>
      </c>
      <c r="AY362" s="221" t="s">
        <v>182</v>
      </c>
    </row>
    <row r="363" spans="1:65" s="2" customFormat="1" ht="24.2" customHeight="1">
      <c r="A363" s="37"/>
      <c r="B363" s="38"/>
      <c r="C363" s="182" t="s">
        <v>596</v>
      </c>
      <c r="D363" s="182" t="s">
        <v>185</v>
      </c>
      <c r="E363" s="183" t="s">
        <v>597</v>
      </c>
      <c r="F363" s="184" t="s">
        <v>598</v>
      </c>
      <c r="G363" s="185" t="s">
        <v>102</v>
      </c>
      <c r="H363" s="186">
        <v>28.042999999999999</v>
      </c>
      <c r="I363" s="187"/>
      <c r="J363" s="188">
        <f>ROUND(I363*H363,2)</f>
        <v>0</v>
      </c>
      <c r="K363" s="184" t="s">
        <v>188</v>
      </c>
      <c r="L363" s="42"/>
      <c r="M363" s="189" t="s">
        <v>21</v>
      </c>
      <c r="N363" s="190" t="s">
        <v>47</v>
      </c>
      <c r="O363" s="67"/>
      <c r="P363" s="191">
        <f>O363*H363</f>
        <v>0</v>
      </c>
      <c r="Q363" s="191">
        <v>5.0000000000000002E-5</v>
      </c>
      <c r="R363" s="191">
        <f>Q363*H363</f>
        <v>1.40215E-3</v>
      </c>
      <c r="S363" s="191">
        <v>0</v>
      </c>
      <c r="T363" s="192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3" t="s">
        <v>324</v>
      </c>
      <c r="AT363" s="193" t="s">
        <v>185</v>
      </c>
      <c r="AU363" s="193" t="s">
        <v>85</v>
      </c>
      <c r="AY363" s="20" t="s">
        <v>182</v>
      </c>
      <c r="BE363" s="194">
        <f>IF(N363="základní",J363,0)</f>
        <v>0</v>
      </c>
      <c r="BF363" s="194">
        <f>IF(N363="snížená",J363,0)</f>
        <v>0</v>
      </c>
      <c r="BG363" s="194">
        <f>IF(N363="zákl. přenesená",J363,0)</f>
        <v>0</v>
      </c>
      <c r="BH363" s="194">
        <f>IF(N363="sníž. přenesená",J363,0)</f>
        <v>0</v>
      </c>
      <c r="BI363" s="194">
        <f>IF(N363="nulová",J363,0)</f>
        <v>0</v>
      </c>
      <c r="BJ363" s="20" t="s">
        <v>83</v>
      </c>
      <c r="BK363" s="194">
        <f>ROUND(I363*H363,2)</f>
        <v>0</v>
      </c>
      <c r="BL363" s="20" t="s">
        <v>324</v>
      </c>
      <c r="BM363" s="193" t="s">
        <v>599</v>
      </c>
    </row>
    <row r="364" spans="1:65" s="2" customFormat="1" ht="11.25">
      <c r="A364" s="37"/>
      <c r="B364" s="38"/>
      <c r="C364" s="39"/>
      <c r="D364" s="195" t="s">
        <v>191</v>
      </c>
      <c r="E364" s="39"/>
      <c r="F364" s="196" t="s">
        <v>600</v>
      </c>
      <c r="G364" s="39"/>
      <c r="H364" s="39"/>
      <c r="I364" s="197"/>
      <c r="J364" s="39"/>
      <c r="K364" s="39"/>
      <c r="L364" s="42"/>
      <c r="M364" s="198"/>
      <c r="N364" s="199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191</v>
      </c>
      <c r="AU364" s="20" t="s">
        <v>85</v>
      </c>
    </row>
    <row r="365" spans="1:65" s="14" customFormat="1" ht="11.25">
      <c r="B365" s="211"/>
      <c r="C365" s="212"/>
      <c r="D365" s="202" t="s">
        <v>193</v>
      </c>
      <c r="E365" s="213" t="s">
        <v>21</v>
      </c>
      <c r="F365" s="214" t="s">
        <v>111</v>
      </c>
      <c r="G365" s="212"/>
      <c r="H365" s="215">
        <v>28.042999999999999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193</v>
      </c>
      <c r="AU365" s="221" t="s">
        <v>85</v>
      </c>
      <c r="AV365" s="14" t="s">
        <v>85</v>
      </c>
      <c r="AW365" s="14" t="s">
        <v>36</v>
      </c>
      <c r="AX365" s="14" t="s">
        <v>83</v>
      </c>
      <c r="AY365" s="221" t="s">
        <v>182</v>
      </c>
    </row>
    <row r="366" spans="1:65" s="2" customFormat="1" ht="49.15" customHeight="1">
      <c r="A366" s="37"/>
      <c r="B366" s="38"/>
      <c r="C366" s="182" t="s">
        <v>601</v>
      </c>
      <c r="D366" s="182" t="s">
        <v>185</v>
      </c>
      <c r="E366" s="183" t="s">
        <v>602</v>
      </c>
      <c r="F366" s="184" t="s">
        <v>603</v>
      </c>
      <c r="G366" s="185" t="s">
        <v>349</v>
      </c>
      <c r="H366" s="186">
        <v>0.93700000000000006</v>
      </c>
      <c r="I366" s="187"/>
      <c r="J366" s="188">
        <f>ROUND(I366*H366,2)</f>
        <v>0</v>
      </c>
      <c r="K366" s="184" t="s">
        <v>188</v>
      </c>
      <c r="L366" s="42"/>
      <c r="M366" s="189" t="s">
        <v>21</v>
      </c>
      <c r="N366" s="190" t="s">
        <v>47</v>
      </c>
      <c r="O366" s="67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3" t="s">
        <v>324</v>
      </c>
      <c r="AT366" s="193" t="s">
        <v>185</v>
      </c>
      <c r="AU366" s="193" t="s">
        <v>85</v>
      </c>
      <c r="AY366" s="20" t="s">
        <v>182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20" t="s">
        <v>83</v>
      </c>
      <c r="BK366" s="194">
        <f>ROUND(I366*H366,2)</f>
        <v>0</v>
      </c>
      <c r="BL366" s="20" t="s">
        <v>324</v>
      </c>
      <c r="BM366" s="193" t="s">
        <v>604</v>
      </c>
    </row>
    <row r="367" spans="1:65" s="2" customFormat="1" ht="11.25">
      <c r="A367" s="37"/>
      <c r="B367" s="38"/>
      <c r="C367" s="39"/>
      <c r="D367" s="195" t="s">
        <v>191</v>
      </c>
      <c r="E367" s="39"/>
      <c r="F367" s="196" t="s">
        <v>605</v>
      </c>
      <c r="G367" s="39"/>
      <c r="H367" s="39"/>
      <c r="I367" s="197"/>
      <c r="J367" s="39"/>
      <c r="K367" s="39"/>
      <c r="L367" s="42"/>
      <c r="M367" s="198"/>
      <c r="N367" s="199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191</v>
      </c>
      <c r="AU367" s="20" t="s">
        <v>85</v>
      </c>
    </row>
    <row r="368" spans="1:65" s="12" customFormat="1" ht="22.9" customHeight="1">
      <c r="B368" s="166"/>
      <c r="C368" s="167"/>
      <c r="D368" s="168" t="s">
        <v>75</v>
      </c>
      <c r="E368" s="180" t="s">
        <v>606</v>
      </c>
      <c r="F368" s="180" t="s">
        <v>607</v>
      </c>
      <c r="G368" s="167"/>
      <c r="H368" s="167"/>
      <c r="I368" s="170"/>
      <c r="J368" s="181">
        <f>BK368</f>
        <v>0</v>
      </c>
      <c r="K368" s="167"/>
      <c r="L368" s="172"/>
      <c r="M368" s="173"/>
      <c r="N368" s="174"/>
      <c r="O368" s="174"/>
      <c r="P368" s="175">
        <f>SUM(P369:P519)</f>
        <v>0</v>
      </c>
      <c r="Q368" s="174"/>
      <c r="R368" s="175">
        <f>SUM(R369:R519)</f>
        <v>0.92562051000000001</v>
      </c>
      <c r="S368" s="174"/>
      <c r="T368" s="176">
        <f>SUM(T369:T519)</f>
        <v>0.97848209999999991</v>
      </c>
      <c r="AR368" s="177" t="s">
        <v>85</v>
      </c>
      <c r="AT368" s="178" t="s">
        <v>75</v>
      </c>
      <c r="AU368" s="178" t="s">
        <v>83</v>
      </c>
      <c r="AY368" s="177" t="s">
        <v>182</v>
      </c>
      <c r="BK368" s="179">
        <f>SUM(BK369:BK519)</f>
        <v>0</v>
      </c>
    </row>
    <row r="369" spans="1:65" s="2" customFormat="1" ht="37.9" customHeight="1">
      <c r="A369" s="37"/>
      <c r="B369" s="38"/>
      <c r="C369" s="182" t="s">
        <v>608</v>
      </c>
      <c r="D369" s="182" t="s">
        <v>185</v>
      </c>
      <c r="E369" s="183" t="s">
        <v>609</v>
      </c>
      <c r="F369" s="184" t="s">
        <v>610</v>
      </c>
      <c r="G369" s="185" t="s">
        <v>102</v>
      </c>
      <c r="H369" s="186">
        <v>365.75099999999998</v>
      </c>
      <c r="I369" s="187"/>
      <c r="J369" s="188">
        <f>ROUND(I369*H369,2)</f>
        <v>0</v>
      </c>
      <c r="K369" s="184" t="s">
        <v>188</v>
      </c>
      <c r="L369" s="42"/>
      <c r="M369" s="189" t="s">
        <v>21</v>
      </c>
      <c r="N369" s="190" t="s">
        <v>47</v>
      </c>
      <c r="O369" s="67"/>
      <c r="P369" s="191">
        <f>O369*H369</f>
        <v>0</v>
      </c>
      <c r="Q369" s="191">
        <v>0</v>
      </c>
      <c r="R369" s="191">
        <f>Q369*H369</f>
        <v>0</v>
      </c>
      <c r="S369" s="191">
        <v>0</v>
      </c>
      <c r="T369" s="192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3" t="s">
        <v>324</v>
      </c>
      <c r="AT369" s="193" t="s">
        <v>185</v>
      </c>
      <c r="AU369" s="193" t="s">
        <v>85</v>
      </c>
      <c r="AY369" s="20" t="s">
        <v>182</v>
      </c>
      <c r="BE369" s="194">
        <f>IF(N369="základní",J369,0)</f>
        <v>0</v>
      </c>
      <c r="BF369" s="194">
        <f>IF(N369="snížená",J369,0)</f>
        <v>0</v>
      </c>
      <c r="BG369" s="194">
        <f>IF(N369="zákl. přenesená",J369,0)</f>
        <v>0</v>
      </c>
      <c r="BH369" s="194">
        <f>IF(N369="sníž. přenesená",J369,0)</f>
        <v>0</v>
      </c>
      <c r="BI369" s="194">
        <f>IF(N369="nulová",J369,0)</f>
        <v>0</v>
      </c>
      <c r="BJ369" s="20" t="s">
        <v>83</v>
      </c>
      <c r="BK369" s="194">
        <f>ROUND(I369*H369,2)</f>
        <v>0</v>
      </c>
      <c r="BL369" s="20" t="s">
        <v>324</v>
      </c>
      <c r="BM369" s="193" t="s">
        <v>611</v>
      </c>
    </row>
    <row r="370" spans="1:65" s="2" customFormat="1" ht="11.25">
      <c r="A370" s="37"/>
      <c r="B370" s="38"/>
      <c r="C370" s="39"/>
      <c r="D370" s="195" t="s">
        <v>191</v>
      </c>
      <c r="E370" s="39"/>
      <c r="F370" s="196" t="s">
        <v>612</v>
      </c>
      <c r="G370" s="39"/>
      <c r="H370" s="39"/>
      <c r="I370" s="197"/>
      <c r="J370" s="39"/>
      <c r="K370" s="39"/>
      <c r="L370" s="42"/>
      <c r="M370" s="198"/>
      <c r="N370" s="199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191</v>
      </c>
      <c r="AU370" s="20" t="s">
        <v>85</v>
      </c>
    </row>
    <row r="371" spans="1:65" s="14" customFormat="1" ht="11.25">
      <c r="B371" s="211"/>
      <c r="C371" s="212"/>
      <c r="D371" s="202" t="s">
        <v>193</v>
      </c>
      <c r="E371" s="213" t="s">
        <v>21</v>
      </c>
      <c r="F371" s="214" t="s">
        <v>108</v>
      </c>
      <c r="G371" s="212"/>
      <c r="H371" s="215">
        <v>365.75099999999998</v>
      </c>
      <c r="I371" s="216"/>
      <c r="J371" s="212"/>
      <c r="K371" s="212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193</v>
      </c>
      <c r="AU371" s="221" t="s">
        <v>85</v>
      </c>
      <c r="AV371" s="14" t="s">
        <v>85</v>
      </c>
      <c r="AW371" s="14" t="s">
        <v>36</v>
      </c>
      <c r="AX371" s="14" t="s">
        <v>83</v>
      </c>
      <c r="AY371" s="221" t="s">
        <v>182</v>
      </c>
    </row>
    <row r="372" spans="1:65" s="2" customFormat="1" ht="24.2" customHeight="1">
      <c r="A372" s="37"/>
      <c r="B372" s="38"/>
      <c r="C372" s="182" t="s">
        <v>613</v>
      </c>
      <c r="D372" s="182" t="s">
        <v>185</v>
      </c>
      <c r="E372" s="183" t="s">
        <v>614</v>
      </c>
      <c r="F372" s="184" t="s">
        <v>615</v>
      </c>
      <c r="G372" s="185" t="s">
        <v>102</v>
      </c>
      <c r="H372" s="186">
        <v>329.28399999999999</v>
      </c>
      <c r="I372" s="187"/>
      <c r="J372" s="188">
        <f>ROUND(I372*H372,2)</f>
        <v>0</v>
      </c>
      <c r="K372" s="184" t="s">
        <v>188</v>
      </c>
      <c r="L372" s="42"/>
      <c r="M372" s="189" t="s">
        <v>21</v>
      </c>
      <c r="N372" s="190" t="s">
        <v>47</v>
      </c>
      <c r="O372" s="67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3" t="s">
        <v>324</v>
      </c>
      <c r="AT372" s="193" t="s">
        <v>185</v>
      </c>
      <c r="AU372" s="193" t="s">
        <v>85</v>
      </c>
      <c r="AY372" s="20" t="s">
        <v>182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20" t="s">
        <v>83</v>
      </c>
      <c r="BK372" s="194">
        <f>ROUND(I372*H372,2)</f>
        <v>0</v>
      </c>
      <c r="BL372" s="20" t="s">
        <v>324</v>
      </c>
      <c r="BM372" s="193" t="s">
        <v>616</v>
      </c>
    </row>
    <row r="373" spans="1:65" s="2" customFormat="1" ht="11.25">
      <c r="A373" s="37"/>
      <c r="B373" s="38"/>
      <c r="C373" s="39"/>
      <c r="D373" s="195" t="s">
        <v>191</v>
      </c>
      <c r="E373" s="39"/>
      <c r="F373" s="196" t="s">
        <v>617</v>
      </c>
      <c r="G373" s="39"/>
      <c r="H373" s="39"/>
      <c r="I373" s="197"/>
      <c r="J373" s="39"/>
      <c r="K373" s="39"/>
      <c r="L373" s="42"/>
      <c r="M373" s="198"/>
      <c r="N373" s="199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191</v>
      </c>
      <c r="AU373" s="20" t="s">
        <v>85</v>
      </c>
    </row>
    <row r="374" spans="1:65" s="14" customFormat="1" ht="11.25">
      <c r="B374" s="211"/>
      <c r="C374" s="212"/>
      <c r="D374" s="202" t="s">
        <v>193</v>
      </c>
      <c r="E374" s="213" t="s">
        <v>21</v>
      </c>
      <c r="F374" s="214" t="s">
        <v>122</v>
      </c>
      <c r="G374" s="212"/>
      <c r="H374" s="215">
        <v>329.28399999999999</v>
      </c>
      <c r="I374" s="216"/>
      <c r="J374" s="212"/>
      <c r="K374" s="212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193</v>
      </c>
      <c r="AU374" s="221" t="s">
        <v>85</v>
      </c>
      <c r="AV374" s="14" t="s">
        <v>85</v>
      </c>
      <c r="AW374" s="14" t="s">
        <v>36</v>
      </c>
      <c r="AX374" s="14" t="s">
        <v>83</v>
      </c>
      <c r="AY374" s="221" t="s">
        <v>182</v>
      </c>
    </row>
    <row r="375" spans="1:65" s="2" customFormat="1" ht="24.2" customHeight="1">
      <c r="A375" s="37"/>
      <c r="B375" s="38"/>
      <c r="C375" s="182" t="s">
        <v>618</v>
      </c>
      <c r="D375" s="182" t="s">
        <v>185</v>
      </c>
      <c r="E375" s="183" t="s">
        <v>619</v>
      </c>
      <c r="F375" s="184" t="s">
        <v>620</v>
      </c>
      <c r="G375" s="185" t="s">
        <v>102</v>
      </c>
      <c r="H375" s="186">
        <v>329.28399999999999</v>
      </c>
      <c r="I375" s="187"/>
      <c r="J375" s="188">
        <f>ROUND(I375*H375,2)</f>
        <v>0</v>
      </c>
      <c r="K375" s="184" t="s">
        <v>188</v>
      </c>
      <c r="L375" s="42"/>
      <c r="M375" s="189" t="s">
        <v>21</v>
      </c>
      <c r="N375" s="190" t="s">
        <v>47</v>
      </c>
      <c r="O375" s="67"/>
      <c r="P375" s="191">
        <f>O375*H375</f>
        <v>0</v>
      </c>
      <c r="Q375" s="191">
        <v>2.0000000000000001E-4</v>
      </c>
      <c r="R375" s="191">
        <f>Q375*H375</f>
        <v>6.5856800000000007E-2</v>
      </c>
      <c r="S375" s="191">
        <v>0</v>
      </c>
      <c r="T375" s="192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3" t="s">
        <v>324</v>
      </c>
      <c r="AT375" s="193" t="s">
        <v>185</v>
      </c>
      <c r="AU375" s="193" t="s">
        <v>85</v>
      </c>
      <c r="AY375" s="20" t="s">
        <v>182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20" t="s">
        <v>83</v>
      </c>
      <c r="BK375" s="194">
        <f>ROUND(I375*H375,2)</f>
        <v>0</v>
      </c>
      <c r="BL375" s="20" t="s">
        <v>324</v>
      </c>
      <c r="BM375" s="193" t="s">
        <v>621</v>
      </c>
    </row>
    <row r="376" spans="1:65" s="2" customFormat="1" ht="11.25">
      <c r="A376" s="37"/>
      <c r="B376" s="38"/>
      <c r="C376" s="39"/>
      <c r="D376" s="195" t="s">
        <v>191</v>
      </c>
      <c r="E376" s="39"/>
      <c r="F376" s="196" t="s">
        <v>622</v>
      </c>
      <c r="G376" s="39"/>
      <c r="H376" s="39"/>
      <c r="I376" s="197"/>
      <c r="J376" s="39"/>
      <c r="K376" s="39"/>
      <c r="L376" s="42"/>
      <c r="M376" s="198"/>
      <c r="N376" s="199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191</v>
      </c>
      <c r="AU376" s="20" t="s">
        <v>85</v>
      </c>
    </row>
    <row r="377" spans="1:65" s="14" customFormat="1" ht="11.25">
      <c r="B377" s="211"/>
      <c r="C377" s="212"/>
      <c r="D377" s="202" t="s">
        <v>193</v>
      </c>
      <c r="E377" s="213" t="s">
        <v>21</v>
      </c>
      <c r="F377" s="214" t="s">
        <v>122</v>
      </c>
      <c r="G377" s="212"/>
      <c r="H377" s="215">
        <v>329.28399999999999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193</v>
      </c>
      <c r="AU377" s="221" t="s">
        <v>85</v>
      </c>
      <c r="AV377" s="14" t="s">
        <v>85</v>
      </c>
      <c r="AW377" s="14" t="s">
        <v>36</v>
      </c>
      <c r="AX377" s="14" t="s">
        <v>83</v>
      </c>
      <c r="AY377" s="221" t="s">
        <v>182</v>
      </c>
    </row>
    <row r="378" spans="1:65" s="2" customFormat="1" ht="37.9" customHeight="1">
      <c r="A378" s="37"/>
      <c r="B378" s="38"/>
      <c r="C378" s="182" t="s">
        <v>623</v>
      </c>
      <c r="D378" s="182" t="s">
        <v>185</v>
      </c>
      <c r="E378" s="183" t="s">
        <v>624</v>
      </c>
      <c r="F378" s="184" t="s">
        <v>625</v>
      </c>
      <c r="G378" s="185" t="s">
        <v>102</v>
      </c>
      <c r="H378" s="186">
        <v>21.37</v>
      </c>
      <c r="I378" s="187"/>
      <c r="J378" s="188">
        <f>ROUND(I378*H378,2)</f>
        <v>0</v>
      </c>
      <c r="K378" s="184" t="s">
        <v>188</v>
      </c>
      <c r="L378" s="42"/>
      <c r="M378" s="189" t="s">
        <v>21</v>
      </c>
      <c r="N378" s="190" t="s">
        <v>47</v>
      </c>
      <c r="O378" s="67"/>
      <c r="P378" s="191">
        <f>O378*H378</f>
        <v>0</v>
      </c>
      <c r="Q378" s="191">
        <v>7.5799999999999999E-3</v>
      </c>
      <c r="R378" s="191">
        <f>Q378*H378</f>
        <v>0.16198460000000001</v>
      </c>
      <c r="S378" s="191">
        <v>0</v>
      </c>
      <c r="T378" s="192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3" t="s">
        <v>324</v>
      </c>
      <c r="AT378" s="193" t="s">
        <v>185</v>
      </c>
      <c r="AU378" s="193" t="s">
        <v>85</v>
      </c>
      <c r="AY378" s="20" t="s">
        <v>182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20" t="s">
        <v>83</v>
      </c>
      <c r="BK378" s="194">
        <f>ROUND(I378*H378,2)</f>
        <v>0</v>
      </c>
      <c r="BL378" s="20" t="s">
        <v>324</v>
      </c>
      <c r="BM378" s="193" t="s">
        <v>626</v>
      </c>
    </row>
    <row r="379" spans="1:65" s="2" customFormat="1" ht="11.25">
      <c r="A379" s="37"/>
      <c r="B379" s="38"/>
      <c r="C379" s="39"/>
      <c r="D379" s="195" t="s">
        <v>191</v>
      </c>
      <c r="E379" s="39"/>
      <c r="F379" s="196" t="s">
        <v>627</v>
      </c>
      <c r="G379" s="39"/>
      <c r="H379" s="39"/>
      <c r="I379" s="197"/>
      <c r="J379" s="39"/>
      <c r="K379" s="39"/>
      <c r="L379" s="42"/>
      <c r="M379" s="198"/>
      <c r="N379" s="199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191</v>
      </c>
      <c r="AU379" s="20" t="s">
        <v>85</v>
      </c>
    </row>
    <row r="380" spans="1:65" s="13" customFormat="1" ht="11.25">
      <c r="B380" s="200"/>
      <c r="C380" s="201"/>
      <c r="D380" s="202" t="s">
        <v>193</v>
      </c>
      <c r="E380" s="203" t="s">
        <v>21</v>
      </c>
      <c r="F380" s="204" t="s">
        <v>628</v>
      </c>
      <c r="G380" s="201"/>
      <c r="H380" s="203" t="s">
        <v>21</v>
      </c>
      <c r="I380" s="205"/>
      <c r="J380" s="201"/>
      <c r="K380" s="201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193</v>
      </c>
      <c r="AU380" s="210" t="s">
        <v>85</v>
      </c>
      <c r="AV380" s="13" t="s">
        <v>83</v>
      </c>
      <c r="AW380" s="13" t="s">
        <v>36</v>
      </c>
      <c r="AX380" s="13" t="s">
        <v>76</v>
      </c>
      <c r="AY380" s="210" t="s">
        <v>182</v>
      </c>
    </row>
    <row r="381" spans="1:65" s="14" customFormat="1" ht="11.25">
      <c r="B381" s="211"/>
      <c r="C381" s="212"/>
      <c r="D381" s="202" t="s">
        <v>193</v>
      </c>
      <c r="E381" s="213" t="s">
        <v>21</v>
      </c>
      <c r="F381" s="214" t="s">
        <v>523</v>
      </c>
      <c r="G381" s="212"/>
      <c r="H381" s="215">
        <v>21.37</v>
      </c>
      <c r="I381" s="216"/>
      <c r="J381" s="212"/>
      <c r="K381" s="212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193</v>
      </c>
      <c r="AU381" s="221" t="s">
        <v>85</v>
      </c>
      <c r="AV381" s="14" t="s">
        <v>85</v>
      </c>
      <c r="AW381" s="14" t="s">
        <v>36</v>
      </c>
      <c r="AX381" s="14" t="s">
        <v>83</v>
      </c>
      <c r="AY381" s="221" t="s">
        <v>182</v>
      </c>
    </row>
    <row r="382" spans="1:65" s="2" customFormat="1" ht="24.2" customHeight="1">
      <c r="A382" s="37"/>
      <c r="B382" s="38"/>
      <c r="C382" s="182" t="s">
        <v>629</v>
      </c>
      <c r="D382" s="182" t="s">
        <v>185</v>
      </c>
      <c r="E382" s="183" t="s">
        <v>630</v>
      </c>
      <c r="F382" s="184" t="s">
        <v>631</v>
      </c>
      <c r="G382" s="185" t="s">
        <v>102</v>
      </c>
      <c r="H382" s="186">
        <v>365.75099999999998</v>
      </c>
      <c r="I382" s="187"/>
      <c r="J382" s="188">
        <f>ROUND(I382*H382,2)</f>
        <v>0</v>
      </c>
      <c r="K382" s="184" t="s">
        <v>188</v>
      </c>
      <c r="L382" s="42"/>
      <c r="M382" s="189" t="s">
        <v>21</v>
      </c>
      <c r="N382" s="190" t="s">
        <v>47</v>
      </c>
      <c r="O382" s="67"/>
      <c r="P382" s="191">
        <f>O382*H382</f>
        <v>0</v>
      </c>
      <c r="Q382" s="191">
        <v>0</v>
      </c>
      <c r="R382" s="191">
        <f>Q382*H382</f>
        <v>0</v>
      </c>
      <c r="S382" s="191">
        <v>2.5000000000000001E-3</v>
      </c>
      <c r="T382" s="192">
        <f>S382*H382</f>
        <v>0.91437749999999995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3" t="s">
        <v>324</v>
      </c>
      <c r="AT382" s="193" t="s">
        <v>185</v>
      </c>
      <c r="AU382" s="193" t="s">
        <v>85</v>
      </c>
      <c r="AY382" s="20" t="s">
        <v>182</v>
      </c>
      <c r="BE382" s="194">
        <f>IF(N382="základní",J382,0)</f>
        <v>0</v>
      </c>
      <c r="BF382" s="194">
        <f>IF(N382="snížená",J382,0)</f>
        <v>0</v>
      </c>
      <c r="BG382" s="194">
        <f>IF(N382="zákl. přenesená",J382,0)</f>
        <v>0</v>
      </c>
      <c r="BH382" s="194">
        <f>IF(N382="sníž. přenesená",J382,0)</f>
        <v>0</v>
      </c>
      <c r="BI382" s="194">
        <f>IF(N382="nulová",J382,0)</f>
        <v>0</v>
      </c>
      <c r="BJ382" s="20" t="s">
        <v>83</v>
      </c>
      <c r="BK382" s="194">
        <f>ROUND(I382*H382,2)</f>
        <v>0</v>
      </c>
      <c r="BL382" s="20" t="s">
        <v>324</v>
      </c>
      <c r="BM382" s="193" t="s">
        <v>632</v>
      </c>
    </row>
    <row r="383" spans="1:65" s="2" customFormat="1" ht="11.25">
      <c r="A383" s="37"/>
      <c r="B383" s="38"/>
      <c r="C383" s="39"/>
      <c r="D383" s="195" t="s">
        <v>191</v>
      </c>
      <c r="E383" s="39"/>
      <c r="F383" s="196" t="s">
        <v>633</v>
      </c>
      <c r="G383" s="39"/>
      <c r="H383" s="39"/>
      <c r="I383" s="197"/>
      <c r="J383" s="39"/>
      <c r="K383" s="39"/>
      <c r="L383" s="42"/>
      <c r="M383" s="198"/>
      <c r="N383" s="199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191</v>
      </c>
      <c r="AU383" s="20" t="s">
        <v>85</v>
      </c>
    </row>
    <row r="384" spans="1:65" s="13" customFormat="1" ht="11.25">
      <c r="B384" s="200"/>
      <c r="C384" s="201"/>
      <c r="D384" s="202" t="s">
        <v>193</v>
      </c>
      <c r="E384" s="203" t="s">
        <v>21</v>
      </c>
      <c r="F384" s="204" t="s">
        <v>567</v>
      </c>
      <c r="G384" s="201"/>
      <c r="H384" s="203" t="s">
        <v>21</v>
      </c>
      <c r="I384" s="205"/>
      <c r="J384" s="201"/>
      <c r="K384" s="201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193</v>
      </c>
      <c r="AU384" s="210" t="s">
        <v>85</v>
      </c>
      <c r="AV384" s="13" t="s">
        <v>83</v>
      </c>
      <c r="AW384" s="13" t="s">
        <v>36</v>
      </c>
      <c r="AX384" s="13" t="s">
        <v>76</v>
      </c>
      <c r="AY384" s="210" t="s">
        <v>182</v>
      </c>
    </row>
    <row r="385" spans="2:51" s="13" customFormat="1" ht="11.25">
      <c r="B385" s="200"/>
      <c r="C385" s="201"/>
      <c r="D385" s="202" t="s">
        <v>193</v>
      </c>
      <c r="E385" s="203" t="s">
        <v>21</v>
      </c>
      <c r="F385" s="204" t="s">
        <v>634</v>
      </c>
      <c r="G385" s="201"/>
      <c r="H385" s="203" t="s">
        <v>21</v>
      </c>
      <c r="I385" s="205"/>
      <c r="J385" s="201"/>
      <c r="K385" s="201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193</v>
      </c>
      <c r="AU385" s="210" t="s">
        <v>85</v>
      </c>
      <c r="AV385" s="13" t="s">
        <v>83</v>
      </c>
      <c r="AW385" s="13" t="s">
        <v>36</v>
      </c>
      <c r="AX385" s="13" t="s">
        <v>76</v>
      </c>
      <c r="AY385" s="210" t="s">
        <v>182</v>
      </c>
    </row>
    <row r="386" spans="2:51" s="14" customFormat="1" ht="11.25">
      <c r="B386" s="211"/>
      <c r="C386" s="212"/>
      <c r="D386" s="202" t="s">
        <v>193</v>
      </c>
      <c r="E386" s="213" t="s">
        <v>21</v>
      </c>
      <c r="F386" s="214" t="s">
        <v>635</v>
      </c>
      <c r="G386" s="212"/>
      <c r="H386" s="215">
        <v>8.7260000000000009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193</v>
      </c>
      <c r="AU386" s="221" t="s">
        <v>85</v>
      </c>
      <c r="AV386" s="14" t="s">
        <v>85</v>
      </c>
      <c r="AW386" s="14" t="s">
        <v>36</v>
      </c>
      <c r="AX386" s="14" t="s">
        <v>76</v>
      </c>
      <c r="AY386" s="221" t="s">
        <v>182</v>
      </c>
    </row>
    <row r="387" spans="2:51" s="13" customFormat="1" ht="11.25">
      <c r="B387" s="200"/>
      <c r="C387" s="201"/>
      <c r="D387" s="202" t="s">
        <v>193</v>
      </c>
      <c r="E387" s="203" t="s">
        <v>21</v>
      </c>
      <c r="F387" s="204" t="s">
        <v>636</v>
      </c>
      <c r="G387" s="201"/>
      <c r="H387" s="203" t="s">
        <v>21</v>
      </c>
      <c r="I387" s="205"/>
      <c r="J387" s="201"/>
      <c r="K387" s="201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193</v>
      </c>
      <c r="AU387" s="210" t="s">
        <v>85</v>
      </c>
      <c r="AV387" s="13" t="s">
        <v>83</v>
      </c>
      <c r="AW387" s="13" t="s">
        <v>36</v>
      </c>
      <c r="AX387" s="13" t="s">
        <v>76</v>
      </c>
      <c r="AY387" s="210" t="s">
        <v>182</v>
      </c>
    </row>
    <row r="388" spans="2:51" s="14" customFormat="1" ht="22.5">
      <c r="B388" s="211"/>
      <c r="C388" s="212"/>
      <c r="D388" s="202" t="s">
        <v>193</v>
      </c>
      <c r="E388" s="213" t="s">
        <v>21</v>
      </c>
      <c r="F388" s="214" t="s">
        <v>637</v>
      </c>
      <c r="G388" s="212"/>
      <c r="H388" s="215">
        <v>82.65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193</v>
      </c>
      <c r="AU388" s="221" t="s">
        <v>85</v>
      </c>
      <c r="AV388" s="14" t="s">
        <v>85</v>
      </c>
      <c r="AW388" s="14" t="s">
        <v>36</v>
      </c>
      <c r="AX388" s="14" t="s">
        <v>76</v>
      </c>
      <c r="AY388" s="221" t="s">
        <v>182</v>
      </c>
    </row>
    <row r="389" spans="2:51" s="13" customFormat="1" ht="11.25">
      <c r="B389" s="200"/>
      <c r="C389" s="201"/>
      <c r="D389" s="202" t="s">
        <v>193</v>
      </c>
      <c r="E389" s="203" t="s">
        <v>21</v>
      </c>
      <c r="F389" s="204" t="s">
        <v>194</v>
      </c>
      <c r="G389" s="201"/>
      <c r="H389" s="203" t="s">
        <v>21</v>
      </c>
      <c r="I389" s="205"/>
      <c r="J389" s="201"/>
      <c r="K389" s="201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193</v>
      </c>
      <c r="AU389" s="210" t="s">
        <v>85</v>
      </c>
      <c r="AV389" s="13" t="s">
        <v>83</v>
      </c>
      <c r="AW389" s="13" t="s">
        <v>36</v>
      </c>
      <c r="AX389" s="13" t="s">
        <v>76</v>
      </c>
      <c r="AY389" s="210" t="s">
        <v>182</v>
      </c>
    </row>
    <row r="390" spans="2:51" s="14" customFormat="1" ht="11.25">
      <c r="B390" s="211"/>
      <c r="C390" s="212"/>
      <c r="D390" s="202" t="s">
        <v>193</v>
      </c>
      <c r="E390" s="213" t="s">
        <v>21</v>
      </c>
      <c r="F390" s="214" t="s">
        <v>638</v>
      </c>
      <c r="G390" s="212"/>
      <c r="H390" s="215">
        <v>14.236000000000001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193</v>
      </c>
      <c r="AU390" s="221" t="s">
        <v>85</v>
      </c>
      <c r="AV390" s="14" t="s">
        <v>85</v>
      </c>
      <c r="AW390" s="14" t="s">
        <v>36</v>
      </c>
      <c r="AX390" s="14" t="s">
        <v>76</v>
      </c>
      <c r="AY390" s="221" t="s">
        <v>182</v>
      </c>
    </row>
    <row r="391" spans="2:51" s="13" customFormat="1" ht="11.25">
      <c r="B391" s="200"/>
      <c r="C391" s="201"/>
      <c r="D391" s="202" t="s">
        <v>193</v>
      </c>
      <c r="E391" s="203" t="s">
        <v>21</v>
      </c>
      <c r="F391" s="204" t="s">
        <v>639</v>
      </c>
      <c r="G391" s="201"/>
      <c r="H391" s="203" t="s">
        <v>21</v>
      </c>
      <c r="I391" s="205"/>
      <c r="J391" s="201"/>
      <c r="K391" s="201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193</v>
      </c>
      <c r="AU391" s="210" t="s">
        <v>85</v>
      </c>
      <c r="AV391" s="13" t="s">
        <v>83</v>
      </c>
      <c r="AW391" s="13" t="s">
        <v>36</v>
      </c>
      <c r="AX391" s="13" t="s">
        <v>76</v>
      </c>
      <c r="AY391" s="210" t="s">
        <v>182</v>
      </c>
    </row>
    <row r="392" spans="2:51" s="14" customFormat="1" ht="11.25">
      <c r="B392" s="211"/>
      <c r="C392" s="212"/>
      <c r="D392" s="202" t="s">
        <v>193</v>
      </c>
      <c r="E392" s="213" t="s">
        <v>21</v>
      </c>
      <c r="F392" s="214" t="s">
        <v>640</v>
      </c>
      <c r="G392" s="212"/>
      <c r="H392" s="215">
        <v>19.170000000000002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193</v>
      </c>
      <c r="AU392" s="221" t="s">
        <v>85</v>
      </c>
      <c r="AV392" s="14" t="s">
        <v>85</v>
      </c>
      <c r="AW392" s="14" t="s">
        <v>36</v>
      </c>
      <c r="AX392" s="14" t="s">
        <v>76</v>
      </c>
      <c r="AY392" s="221" t="s">
        <v>182</v>
      </c>
    </row>
    <row r="393" spans="2:51" s="13" customFormat="1" ht="11.25">
      <c r="B393" s="200"/>
      <c r="C393" s="201"/>
      <c r="D393" s="202" t="s">
        <v>193</v>
      </c>
      <c r="E393" s="203" t="s">
        <v>21</v>
      </c>
      <c r="F393" s="204" t="s">
        <v>641</v>
      </c>
      <c r="G393" s="201"/>
      <c r="H393" s="203" t="s">
        <v>21</v>
      </c>
      <c r="I393" s="205"/>
      <c r="J393" s="201"/>
      <c r="K393" s="201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193</v>
      </c>
      <c r="AU393" s="210" t="s">
        <v>85</v>
      </c>
      <c r="AV393" s="13" t="s">
        <v>83</v>
      </c>
      <c r="AW393" s="13" t="s">
        <v>36</v>
      </c>
      <c r="AX393" s="13" t="s">
        <v>76</v>
      </c>
      <c r="AY393" s="210" t="s">
        <v>182</v>
      </c>
    </row>
    <row r="394" spans="2:51" s="14" customFormat="1" ht="11.25">
      <c r="B394" s="211"/>
      <c r="C394" s="212"/>
      <c r="D394" s="202" t="s">
        <v>193</v>
      </c>
      <c r="E394" s="213" t="s">
        <v>21</v>
      </c>
      <c r="F394" s="214" t="s">
        <v>642</v>
      </c>
      <c r="G394" s="212"/>
      <c r="H394" s="215">
        <v>18.292000000000002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193</v>
      </c>
      <c r="AU394" s="221" t="s">
        <v>85</v>
      </c>
      <c r="AV394" s="14" t="s">
        <v>85</v>
      </c>
      <c r="AW394" s="14" t="s">
        <v>36</v>
      </c>
      <c r="AX394" s="14" t="s">
        <v>76</v>
      </c>
      <c r="AY394" s="221" t="s">
        <v>182</v>
      </c>
    </row>
    <row r="395" spans="2:51" s="14" customFormat="1" ht="11.25">
      <c r="B395" s="211"/>
      <c r="C395" s="212"/>
      <c r="D395" s="202" t="s">
        <v>193</v>
      </c>
      <c r="E395" s="213" t="s">
        <v>21</v>
      </c>
      <c r="F395" s="214" t="s">
        <v>643</v>
      </c>
      <c r="G395" s="212"/>
      <c r="H395" s="215">
        <v>13.81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193</v>
      </c>
      <c r="AU395" s="221" t="s">
        <v>85</v>
      </c>
      <c r="AV395" s="14" t="s">
        <v>85</v>
      </c>
      <c r="AW395" s="14" t="s">
        <v>36</v>
      </c>
      <c r="AX395" s="14" t="s">
        <v>76</v>
      </c>
      <c r="AY395" s="221" t="s">
        <v>182</v>
      </c>
    </row>
    <row r="396" spans="2:51" s="13" customFormat="1" ht="11.25">
      <c r="B396" s="200"/>
      <c r="C396" s="201"/>
      <c r="D396" s="202" t="s">
        <v>193</v>
      </c>
      <c r="E396" s="203" t="s">
        <v>21</v>
      </c>
      <c r="F396" s="204" t="s">
        <v>518</v>
      </c>
      <c r="G396" s="201"/>
      <c r="H396" s="203" t="s">
        <v>21</v>
      </c>
      <c r="I396" s="205"/>
      <c r="J396" s="201"/>
      <c r="K396" s="201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193</v>
      </c>
      <c r="AU396" s="210" t="s">
        <v>85</v>
      </c>
      <c r="AV396" s="13" t="s">
        <v>83</v>
      </c>
      <c r="AW396" s="13" t="s">
        <v>36</v>
      </c>
      <c r="AX396" s="13" t="s">
        <v>76</v>
      </c>
      <c r="AY396" s="210" t="s">
        <v>182</v>
      </c>
    </row>
    <row r="397" spans="2:51" s="14" customFormat="1" ht="22.5">
      <c r="B397" s="211"/>
      <c r="C397" s="212"/>
      <c r="D397" s="202" t="s">
        <v>193</v>
      </c>
      <c r="E397" s="213" t="s">
        <v>21</v>
      </c>
      <c r="F397" s="214" t="s">
        <v>644</v>
      </c>
      <c r="G397" s="212"/>
      <c r="H397" s="215">
        <v>168.24700000000001</v>
      </c>
      <c r="I397" s="216"/>
      <c r="J397" s="212"/>
      <c r="K397" s="212"/>
      <c r="L397" s="217"/>
      <c r="M397" s="218"/>
      <c r="N397" s="219"/>
      <c r="O397" s="219"/>
      <c r="P397" s="219"/>
      <c r="Q397" s="219"/>
      <c r="R397" s="219"/>
      <c r="S397" s="219"/>
      <c r="T397" s="220"/>
      <c r="AT397" s="221" t="s">
        <v>193</v>
      </c>
      <c r="AU397" s="221" t="s">
        <v>85</v>
      </c>
      <c r="AV397" s="14" t="s">
        <v>85</v>
      </c>
      <c r="AW397" s="14" t="s">
        <v>36</v>
      </c>
      <c r="AX397" s="14" t="s">
        <v>76</v>
      </c>
      <c r="AY397" s="221" t="s">
        <v>182</v>
      </c>
    </row>
    <row r="398" spans="2:51" s="13" customFormat="1" ht="11.25">
      <c r="B398" s="200"/>
      <c r="C398" s="201"/>
      <c r="D398" s="202" t="s">
        <v>193</v>
      </c>
      <c r="E398" s="203" t="s">
        <v>21</v>
      </c>
      <c r="F398" s="204" t="s">
        <v>520</v>
      </c>
      <c r="G398" s="201"/>
      <c r="H398" s="203" t="s">
        <v>21</v>
      </c>
      <c r="I398" s="205"/>
      <c r="J398" s="201"/>
      <c r="K398" s="201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193</v>
      </c>
      <c r="AU398" s="210" t="s">
        <v>85</v>
      </c>
      <c r="AV398" s="13" t="s">
        <v>83</v>
      </c>
      <c r="AW398" s="13" t="s">
        <v>36</v>
      </c>
      <c r="AX398" s="13" t="s">
        <v>76</v>
      </c>
      <c r="AY398" s="210" t="s">
        <v>182</v>
      </c>
    </row>
    <row r="399" spans="2:51" s="14" customFormat="1" ht="11.25">
      <c r="B399" s="211"/>
      <c r="C399" s="212"/>
      <c r="D399" s="202" t="s">
        <v>193</v>
      </c>
      <c r="E399" s="213" t="s">
        <v>21</v>
      </c>
      <c r="F399" s="214" t="s">
        <v>645</v>
      </c>
      <c r="G399" s="212"/>
      <c r="H399" s="215">
        <v>19.126999999999999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193</v>
      </c>
      <c r="AU399" s="221" t="s">
        <v>85</v>
      </c>
      <c r="AV399" s="14" t="s">
        <v>85</v>
      </c>
      <c r="AW399" s="14" t="s">
        <v>36</v>
      </c>
      <c r="AX399" s="14" t="s">
        <v>76</v>
      </c>
      <c r="AY399" s="221" t="s">
        <v>182</v>
      </c>
    </row>
    <row r="400" spans="2:51" s="13" customFormat="1" ht="11.25">
      <c r="B400" s="200"/>
      <c r="C400" s="201"/>
      <c r="D400" s="202" t="s">
        <v>193</v>
      </c>
      <c r="E400" s="203" t="s">
        <v>21</v>
      </c>
      <c r="F400" s="204" t="s">
        <v>522</v>
      </c>
      <c r="G400" s="201"/>
      <c r="H400" s="203" t="s">
        <v>21</v>
      </c>
      <c r="I400" s="205"/>
      <c r="J400" s="201"/>
      <c r="K400" s="201"/>
      <c r="L400" s="206"/>
      <c r="M400" s="207"/>
      <c r="N400" s="208"/>
      <c r="O400" s="208"/>
      <c r="P400" s="208"/>
      <c r="Q400" s="208"/>
      <c r="R400" s="208"/>
      <c r="S400" s="208"/>
      <c r="T400" s="209"/>
      <c r="AT400" s="210" t="s">
        <v>193</v>
      </c>
      <c r="AU400" s="210" t="s">
        <v>85</v>
      </c>
      <c r="AV400" s="13" t="s">
        <v>83</v>
      </c>
      <c r="AW400" s="13" t="s">
        <v>36</v>
      </c>
      <c r="AX400" s="13" t="s">
        <v>76</v>
      </c>
      <c r="AY400" s="210" t="s">
        <v>182</v>
      </c>
    </row>
    <row r="401" spans="1:65" s="14" customFormat="1" ht="11.25">
      <c r="B401" s="211"/>
      <c r="C401" s="212"/>
      <c r="D401" s="202" t="s">
        <v>193</v>
      </c>
      <c r="E401" s="213" t="s">
        <v>21</v>
      </c>
      <c r="F401" s="214" t="s">
        <v>646</v>
      </c>
      <c r="G401" s="212"/>
      <c r="H401" s="215">
        <v>21.492999999999999</v>
      </c>
      <c r="I401" s="216"/>
      <c r="J401" s="212"/>
      <c r="K401" s="212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193</v>
      </c>
      <c r="AU401" s="221" t="s">
        <v>85</v>
      </c>
      <c r="AV401" s="14" t="s">
        <v>85</v>
      </c>
      <c r="AW401" s="14" t="s">
        <v>36</v>
      </c>
      <c r="AX401" s="14" t="s">
        <v>76</v>
      </c>
      <c r="AY401" s="221" t="s">
        <v>182</v>
      </c>
    </row>
    <row r="402" spans="1:65" s="15" customFormat="1" ht="11.25">
      <c r="B402" s="222"/>
      <c r="C402" s="223"/>
      <c r="D402" s="202" t="s">
        <v>193</v>
      </c>
      <c r="E402" s="224" t="s">
        <v>108</v>
      </c>
      <c r="F402" s="225" t="s">
        <v>198</v>
      </c>
      <c r="G402" s="223"/>
      <c r="H402" s="226">
        <v>365.75099999999998</v>
      </c>
      <c r="I402" s="227"/>
      <c r="J402" s="223"/>
      <c r="K402" s="223"/>
      <c r="L402" s="228"/>
      <c r="M402" s="229"/>
      <c r="N402" s="230"/>
      <c r="O402" s="230"/>
      <c r="P402" s="230"/>
      <c r="Q402" s="230"/>
      <c r="R402" s="230"/>
      <c r="S402" s="230"/>
      <c r="T402" s="231"/>
      <c r="AT402" s="232" t="s">
        <v>193</v>
      </c>
      <c r="AU402" s="232" t="s">
        <v>85</v>
      </c>
      <c r="AV402" s="15" t="s">
        <v>189</v>
      </c>
      <c r="AW402" s="15" t="s">
        <v>36</v>
      </c>
      <c r="AX402" s="15" t="s">
        <v>83</v>
      </c>
      <c r="AY402" s="232" t="s">
        <v>182</v>
      </c>
    </row>
    <row r="403" spans="1:65" s="2" customFormat="1" ht="24.2" customHeight="1">
      <c r="A403" s="37"/>
      <c r="B403" s="38"/>
      <c r="C403" s="182" t="s">
        <v>647</v>
      </c>
      <c r="D403" s="182" t="s">
        <v>185</v>
      </c>
      <c r="E403" s="183" t="s">
        <v>648</v>
      </c>
      <c r="F403" s="184" t="s">
        <v>649</v>
      </c>
      <c r="G403" s="185" t="s">
        <v>102</v>
      </c>
      <c r="H403" s="186">
        <v>329.28399999999999</v>
      </c>
      <c r="I403" s="187"/>
      <c r="J403" s="188">
        <f>ROUND(I403*H403,2)</f>
        <v>0</v>
      </c>
      <c r="K403" s="184" t="s">
        <v>188</v>
      </c>
      <c r="L403" s="42"/>
      <c r="M403" s="189" t="s">
        <v>21</v>
      </c>
      <c r="N403" s="190" t="s">
        <v>47</v>
      </c>
      <c r="O403" s="67"/>
      <c r="P403" s="191">
        <f>O403*H403</f>
        <v>0</v>
      </c>
      <c r="Q403" s="191">
        <v>5.0000000000000001E-4</v>
      </c>
      <c r="R403" s="191">
        <f>Q403*H403</f>
        <v>0.16464200000000001</v>
      </c>
      <c r="S403" s="191">
        <v>0</v>
      </c>
      <c r="T403" s="192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3" t="s">
        <v>324</v>
      </c>
      <c r="AT403" s="193" t="s">
        <v>185</v>
      </c>
      <c r="AU403" s="193" t="s">
        <v>85</v>
      </c>
      <c r="AY403" s="20" t="s">
        <v>182</v>
      </c>
      <c r="BE403" s="194">
        <f>IF(N403="základní",J403,0)</f>
        <v>0</v>
      </c>
      <c r="BF403" s="194">
        <f>IF(N403="snížená",J403,0)</f>
        <v>0</v>
      </c>
      <c r="BG403" s="194">
        <f>IF(N403="zákl. přenesená",J403,0)</f>
        <v>0</v>
      </c>
      <c r="BH403" s="194">
        <f>IF(N403="sníž. přenesená",J403,0)</f>
        <v>0</v>
      </c>
      <c r="BI403" s="194">
        <f>IF(N403="nulová",J403,0)</f>
        <v>0</v>
      </c>
      <c r="BJ403" s="20" t="s">
        <v>83</v>
      </c>
      <c r="BK403" s="194">
        <f>ROUND(I403*H403,2)</f>
        <v>0</v>
      </c>
      <c r="BL403" s="20" t="s">
        <v>324</v>
      </c>
      <c r="BM403" s="193" t="s">
        <v>650</v>
      </c>
    </row>
    <row r="404" spans="1:65" s="2" customFormat="1" ht="11.25">
      <c r="A404" s="37"/>
      <c r="B404" s="38"/>
      <c r="C404" s="39"/>
      <c r="D404" s="195" t="s">
        <v>191</v>
      </c>
      <c r="E404" s="39"/>
      <c r="F404" s="196" t="s">
        <v>651</v>
      </c>
      <c r="G404" s="39"/>
      <c r="H404" s="39"/>
      <c r="I404" s="197"/>
      <c r="J404" s="39"/>
      <c r="K404" s="39"/>
      <c r="L404" s="42"/>
      <c r="M404" s="198"/>
      <c r="N404" s="199"/>
      <c r="O404" s="67"/>
      <c r="P404" s="67"/>
      <c r="Q404" s="67"/>
      <c r="R404" s="67"/>
      <c r="S404" s="67"/>
      <c r="T404" s="68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20" t="s">
        <v>191</v>
      </c>
      <c r="AU404" s="20" t="s">
        <v>85</v>
      </c>
    </row>
    <row r="405" spans="1:65" s="13" customFormat="1" ht="11.25">
      <c r="B405" s="200"/>
      <c r="C405" s="201"/>
      <c r="D405" s="202" t="s">
        <v>193</v>
      </c>
      <c r="E405" s="203" t="s">
        <v>21</v>
      </c>
      <c r="F405" s="204" t="s">
        <v>636</v>
      </c>
      <c r="G405" s="201"/>
      <c r="H405" s="203" t="s">
        <v>21</v>
      </c>
      <c r="I405" s="205"/>
      <c r="J405" s="201"/>
      <c r="K405" s="201"/>
      <c r="L405" s="206"/>
      <c r="M405" s="207"/>
      <c r="N405" s="208"/>
      <c r="O405" s="208"/>
      <c r="P405" s="208"/>
      <c r="Q405" s="208"/>
      <c r="R405" s="208"/>
      <c r="S405" s="208"/>
      <c r="T405" s="209"/>
      <c r="AT405" s="210" t="s">
        <v>193</v>
      </c>
      <c r="AU405" s="210" t="s">
        <v>85</v>
      </c>
      <c r="AV405" s="13" t="s">
        <v>83</v>
      </c>
      <c r="AW405" s="13" t="s">
        <v>36</v>
      </c>
      <c r="AX405" s="13" t="s">
        <v>76</v>
      </c>
      <c r="AY405" s="210" t="s">
        <v>182</v>
      </c>
    </row>
    <row r="406" spans="1:65" s="14" customFormat="1" ht="11.25">
      <c r="B406" s="211"/>
      <c r="C406" s="212"/>
      <c r="D406" s="202" t="s">
        <v>193</v>
      </c>
      <c r="E406" s="213" t="s">
        <v>21</v>
      </c>
      <c r="F406" s="214" t="s">
        <v>259</v>
      </c>
      <c r="G406" s="212"/>
      <c r="H406" s="215">
        <v>18.283999999999999</v>
      </c>
      <c r="I406" s="216"/>
      <c r="J406" s="212"/>
      <c r="K406" s="212"/>
      <c r="L406" s="217"/>
      <c r="M406" s="218"/>
      <c r="N406" s="219"/>
      <c r="O406" s="219"/>
      <c r="P406" s="219"/>
      <c r="Q406" s="219"/>
      <c r="R406" s="219"/>
      <c r="S406" s="219"/>
      <c r="T406" s="220"/>
      <c r="AT406" s="221" t="s">
        <v>193</v>
      </c>
      <c r="AU406" s="221" t="s">
        <v>85</v>
      </c>
      <c r="AV406" s="14" t="s">
        <v>85</v>
      </c>
      <c r="AW406" s="14" t="s">
        <v>36</v>
      </c>
      <c r="AX406" s="14" t="s">
        <v>76</v>
      </c>
      <c r="AY406" s="221" t="s">
        <v>182</v>
      </c>
    </row>
    <row r="407" spans="1:65" s="13" customFormat="1" ht="11.25">
      <c r="B407" s="200"/>
      <c r="C407" s="201"/>
      <c r="D407" s="202" t="s">
        <v>193</v>
      </c>
      <c r="E407" s="203" t="s">
        <v>21</v>
      </c>
      <c r="F407" s="204" t="s">
        <v>194</v>
      </c>
      <c r="G407" s="201"/>
      <c r="H407" s="203" t="s">
        <v>21</v>
      </c>
      <c r="I407" s="205"/>
      <c r="J407" s="201"/>
      <c r="K407" s="201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193</v>
      </c>
      <c r="AU407" s="210" t="s">
        <v>85</v>
      </c>
      <c r="AV407" s="13" t="s">
        <v>83</v>
      </c>
      <c r="AW407" s="13" t="s">
        <v>36</v>
      </c>
      <c r="AX407" s="13" t="s">
        <v>76</v>
      </c>
      <c r="AY407" s="210" t="s">
        <v>182</v>
      </c>
    </row>
    <row r="408" spans="1:65" s="14" customFormat="1" ht="11.25">
      <c r="B408" s="211"/>
      <c r="C408" s="212"/>
      <c r="D408" s="202" t="s">
        <v>193</v>
      </c>
      <c r="E408" s="213" t="s">
        <v>21</v>
      </c>
      <c r="F408" s="214" t="s">
        <v>652</v>
      </c>
      <c r="G408" s="212"/>
      <c r="H408" s="215">
        <v>14.041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193</v>
      </c>
      <c r="AU408" s="221" t="s">
        <v>85</v>
      </c>
      <c r="AV408" s="14" t="s">
        <v>85</v>
      </c>
      <c r="AW408" s="14" t="s">
        <v>36</v>
      </c>
      <c r="AX408" s="14" t="s">
        <v>76</v>
      </c>
      <c r="AY408" s="221" t="s">
        <v>182</v>
      </c>
    </row>
    <row r="409" spans="1:65" s="13" customFormat="1" ht="11.25">
      <c r="B409" s="200"/>
      <c r="C409" s="201"/>
      <c r="D409" s="202" t="s">
        <v>193</v>
      </c>
      <c r="E409" s="203" t="s">
        <v>21</v>
      </c>
      <c r="F409" s="204" t="s">
        <v>639</v>
      </c>
      <c r="G409" s="201"/>
      <c r="H409" s="203" t="s">
        <v>21</v>
      </c>
      <c r="I409" s="205"/>
      <c r="J409" s="201"/>
      <c r="K409" s="201"/>
      <c r="L409" s="206"/>
      <c r="M409" s="207"/>
      <c r="N409" s="208"/>
      <c r="O409" s="208"/>
      <c r="P409" s="208"/>
      <c r="Q409" s="208"/>
      <c r="R409" s="208"/>
      <c r="S409" s="208"/>
      <c r="T409" s="209"/>
      <c r="AT409" s="210" t="s">
        <v>193</v>
      </c>
      <c r="AU409" s="210" t="s">
        <v>85</v>
      </c>
      <c r="AV409" s="13" t="s">
        <v>83</v>
      </c>
      <c r="AW409" s="13" t="s">
        <v>36</v>
      </c>
      <c r="AX409" s="13" t="s">
        <v>76</v>
      </c>
      <c r="AY409" s="210" t="s">
        <v>182</v>
      </c>
    </row>
    <row r="410" spans="1:65" s="14" customFormat="1" ht="11.25">
      <c r="B410" s="211"/>
      <c r="C410" s="212"/>
      <c r="D410" s="202" t="s">
        <v>193</v>
      </c>
      <c r="E410" s="213" t="s">
        <v>21</v>
      </c>
      <c r="F410" s="214" t="s">
        <v>261</v>
      </c>
      <c r="G410" s="212"/>
      <c r="H410" s="215">
        <v>12.343</v>
      </c>
      <c r="I410" s="216"/>
      <c r="J410" s="212"/>
      <c r="K410" s="212"/>
      <c r="L410" s="217"/>
      <c r="M410" s="218"/>
      <c r="N410" s="219"/>
      <c r="O410" s="219"/>
      <c r="P410" s="219"/>
      <c r="Q410" s="219"/>
      <c r="R410" s="219"/>
      <c r="S410" s="219"/>
      <c r="T410" s="220"/>
      <c r="AT410" s="221" t="s">
        <v>193</v>
      </c>
      <c r="AU410" s="221" t="s">
        <v>85</v>
      </c>
      <c r="AV410" s="14" t="s">
        <v>85</v>
      </c>
      <c r="AW410" s="14" t="s">
        <v>36</v>
      </c>
      <c r="AX410" s="14" t="s">
        <v>76</v>
      </c>
      <c r="AY410" s="221" t="s">
        <v>182</v>
      </c>
    </row>
    <row r="411" spans="1:65" s="13" customFormat="1" ht="11.25">
      <c r="B411" s="200"/>
      <c r="C411" s="201"/>
      <c r="D411" s="202" t="s">
        <v>193</v>
      </c>
      <c r="E411" s="203" t="s">
        <v>21</v>
      </c>
      <c r="F411" s="204" t="s">
        <v>653</v>
      </c>
      <c r="G411" s="201"/>
      <c r="H411" s="203" t="s">
        <v>21</v>
      </c>
      <c r="I411" s="205"/>
      <c r="J411" s="201"/>
      <c r="K411" s="201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193</v>
      </c>
      <c r="AU411" s="210" t="s">
        <v>85</v>
      </c>
      <c r="AV411" s="13" t="s">
        <v>83</v>
      </c>
      <c r="AW411" s="13" t="s">
        <v>36</v>
      </c>
      <c r="AX411" s="13" t="s">
        <v>76</v>
      </c>
      <c r="AY411" s="210" t="s">
        <v>182</v>
      </c>
    </row>
    <row r="412" spans="1:65" s="14" customFormat="1" ht="11.25">
      <c r="B412" s="211"/>
      <c r="C412" s="212"/>
      <c r="D412" s="202" t="s">
        <v>193</v>
      </c>
      <c r="E412" s="213" t="s">
        <v>21</v>
      </c>
      <c r="F412" s="214" t="s">
        <v>262</v>
      </c>
      <c r="G412" s="212"/>
      <c r="H412" s="215">
        <v>11.597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193</v>
      </c>
      <c r="AU412" s="221" t="s">
        <v>85</v>
      </c>
      <c r="AV412" s="14" t="s">
        <v>85</v>
      </c>
      <c r="AW412" s="14" t="s">
        <v>36</v>
      </c>
      <c r="AX412" s="14" t="s">
        <v>76</v>
      </c>
      <c r="AY412" s="221" t="s">
        <v>182</v>
      </c>
    </row>
    <row r="413" spans="1:65" s="13" customFormat="1" ht="11.25">
      <c r="B413" s="200"/>
      <c r="C413" s="201"/>
      <c r="D413" s="202" t="s">
        <v>193</v>
      </c>
      <c r="E413" s="203" t="s">
        <v>21</v>
      </c>
      <c r="F413" s="204" t="s">
        <v>654</v>
      </c>
      <c r="G413" s="201"/>
      <c r="H413" s="203" t="s">
        <v>21</v>
      </c>
      <c r="I413" s="205"/>
      <c r="J413" s="201"/>
      <c r="K413" s="201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193</v>
      </c>
      <c r="AU413" s="210" t="s">
        <v>85</v>
      </c>
      <c r="AV413" s="13" t="s">
        <v>83</v>
      </c>
      <c r="AW413" s="13" t="s">
        <v>36</v>
      </c>
      <c r="AX413" s="13" t="s">
        <v>76</v>
      </c>
      <c r="AY413" s="210" t="s">
        <v>182</v>
      </c>
    </row>
    <row r="414" spans="1:65" s="14" customFormat="1" ht="11.25">
      <c r="B414" s="211"/>
      <c r="C414" s="212"/>
      <c r="D414" s="202" t="s">
        <v>193</v>
      </c>
      <c r="E414" s="213" t="s">
        <v>21</v>
      </c>
      <c r="F414" s="214" t="s">
        <v>655</v>
      </c>
      <c r="G414" s="212"/>
      <c r="H414" s="215">
        <v>13.888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193</v>
      </c>
      <c r="AU414" s="221" t="s">
        <v>85</v>
      </c>
      <c r="AV414" s="14" t="s">
        <v>85</v>
      </c>
      <c r="AW414" s="14" t="s">
        <v>36</v>
      </c>
      <c r="AX414" s="14" t="s">
        <v>76</v>
      </c>
      <c r="AY414" s="221" t="s">
        <v>182</v>
      </c>
    </row>
    <row r="415" spans="1:65" s="13" customFormat="1" ht="11.25">
      <c r="B415" s="200"/>
      <c r="C415" s="201"/>
      <c r="D415" s="202" t="s">
        <v>193</v>
      </c>
      <c r="E415" s="203" t="s">
        <v>21</v>
      </c>
      <c r="F415" s="204" t="s">
        <v>656</v>
      </c>
      <c r="G415" s="201"/>
      <c r="H415" s="203" t="s">
        <v>21</v>
      </c>
      <c r="I415" s="205"/>
      <c r="J415" s="201"/>
      <c r="K415" s="201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193</v>
      </c>
      <c r="AU415" s="210" t="s">
        <v>85</v>
      </c>
      <c r="AV415" s="13" t="s">
        <v>83</v>
      </c>
      <c r="AW415" s="13" t="s">
        <v>36</v>
      </c>
      <c r="AX415" s="13" t="s">
        <v>76</v>
      </c>
      <c r="AY415" s="210" t="s">
        <v>182</v>
      </c>
    </row>
    <row r="416" spans="1:65" s="14" customFormat="1" ht="11.25">
      <c r="B416" s="211"/>
      <c r="C416" s="212"/>
      <c r="D416" s="202" t="s">
        <v>193</v>
      </c>
      <c r="E416" s="213" t="s">
        <v>21</v>
      </c>
      <c r="F416" s="214" t="s">
        <v>264</v>
      </c>
      <c r="G416" s="212"/>
      <c r="H416" s="215">
        <v>11.882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193</v>
      </c>
      <c r="AU416" s="221" t="s">
        <v>85</v>
      </c>
      <c r="AV416" s="14" t="s">
        <v>85</v>
      </c>
      <c r="AW416" s="14" t="s">
        <v>36</v>
      </c>
      <c r="AX416" s="14" t="s">
        <v>76</v>
      </c>
      <c r="AY416" s="221" t="s">
        <v>182</v>
      </c>
    </row>
    <row r="417" spans="2:51" s="13" customFormat="1" ht="11.25">
      <c r="B417" s="200"/>
      <c r="C417" s="201"/>
      <c r="D417" s="202" t="s">
        <v>193</v>
      </c>
      <c r="E417" s="203" t="s">
        <v>21</v>
      </c>
      <c r="F417" s="204" t="s">
        <v>657</v>
      </c>
      <c r="G417" s="201"/>
      <c r="H417" s="203" t="s">
        <v>21</v>
      </c>
      <c r="I417" s="205"/>
      <c r="J417" s="201"/>
      <c r="K417" s="201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193</v>
      </c>
      <c r="AU417" s="210" t="s">
        <v>85</v>
      </c>
      <c r="AV417" s="13" t="s">
        <v>83</v>
      </c>
      <c r="AW417" s="13" t="s">
        <v>36</v>
      </c>
      <c r="AX417" s="13" t="s">
        <v>76</v>
      </c>
      <c r="AY417" s="210" t="s">
        <v>182</v>
      </c>
    </row>
    <row r="418" spans="2:51" s="14" customFormat="1" ht="11.25">
      <c r="B418" s="211"/>
      <c r="C418" s="212"/>
      <c r="D418" s="202" t="s">
        <v>193</v>
      </c>
      <c r="E418" s="213" t="s">
        <v>21</v>
      </c>
      <c r="F418" s="214" t="s">
        <v>658</v>
      </c>
      <c r="G418" s="212"/>
      <c r="H418" s="215">
        <v>13.769</v>
      </c>
      <c r="I418" s="216"/>
      <c r="J418" s="212"/>
      <c r="K418" s="212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193</v>
      </c>
      <c r="AU418" s="221" t="s">
        <v>85</v>
      </c>
      <c r="AV418" s="14" t="s">
        <v>85</v>
      </c>
      <c r="AW418" s="14" t="s">
        <v>36</v>
      </c>
      <c r="AX418" s="14" t="s">
        <v>76</v>
      </c>
      <c r="AY418" s="221" t="s">
        <v>182</v>
      </c>
    </row>
    <row r="419" spans="2:51" s="13" customFormat="1" ht="11.25">
      <c r="B419" s="200"/>
      <c r="C419" s="201"/>
      <c r="D419" s="202" t="s">
        <v>193</v>
      </c>
      <c r="E419" s="203" t="s">
        <v>21</v>
      </c>
      <c r="F419" s="204" t="s">
        <v>196</v>
      </c>
      <c r="G419" s="201"/>
      <c r="H419" s="203" t="s">
        <v>21</v>
      </c>
      <c r="I419" s="205"/>
      <c r="J419" s="201"/>
      <c r="K419" s="201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193</v>
      </c>
      <c r="AU419" s="210" t="s">
        <v>85</v>
      </c>
      <c r="AV419" s="13" t="s">
        <v>83</v>
      </c>
      <c r="AW419" s="13" t="s">
        <v>36</v>
      </c>
      <c r="AX419" s="13" t="s">
        <v>76</v>
      </c>
      <c r="AY419" s="210" t="s">
        <v>182</v>
      </c>
    </row>
    <row r="420" spans="2:51" s="14" customFormat="1" ht="22.5">
      <c r="B420" s="211"/>
      <c r="C420" s="212"/>
      <c r="D420" s="202" t="s">
        <v>193</v>
      </c>
      <c r="E420" s="213" t="s">
        <v>21</v>
      </c>
      <c r="F420" s="214" t="s">
        <v>659</v>
      </c>
      <c r="G420" s="212"/>
      <c r="H420" s="215">
        <v>79.28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193</v>
      </c>
      <c r="AU420" s="221" t="s">
        <v>85</v>
      </c>
      <c r="AV420" s="14" t="s">
        <v>85</v>
      </c>
      <c r="AW420" s="14" t="s">
        <v>36</v>
      </c>
      <c r="AX420" s="14" t="s">
        <v>76</v>
      </c>
      <c r="AY420" s="221" t="s">
        <v>182</v>
      </c>
    </row>
    <row r="421" spans="2:51" s="13" customFormat="1" ht="11.25">
      <c r="B421" s="200"/>
      <c r="C421" s="201"/>
      <c r="D421" s="202" t="s">
        <v>193</v>
      </c>
      <c r="E421" s="203" t="s">
        <v>21</v>
      </c>
      <c r="F421" s="204" t="s">
        <v>660</v>
      </c>
      <c r="G421" s="201"/>
      <c r="H421" s="203" t="s">
        <v>21</v>
      </c>
      <c r="I421" s="205"/>
      <c r="J421" s="201"/>
      <c r="K421" s="201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193</v>
      </c>
      <c r="AU421" s="210" t="s">
        <v>85</v>
      </c>
      <c r="AV421" s="13" t="s">
        <v>83</v>
      </c>
      <c r="AW421" s="13" t="s">
        <v>36</v>
      </c>
      <c r="AX421" s="13" t="s">
        <v>76</v>
      </c>
      <c r="AY421" s="210" t="s">
        <v>182</v>
      </c>
    </row>
    <row r="422" spans="2:51" s="14" customFormat="1" ht="11.25">
      <c r="B422" s="211"/>
      <c r="C422" s="212"/>
      <c r="D422" s="202" t="s">
        <v>193</v>
      </c>
      <c r="E422" s="213" t="s">
        <v>21</v>
      </c>
      <c r="F422" s="214" t="s">
        <v>267</v>
      </c>
      <c r="G422" s="212"/>
      <c r="H422" s="215">
        <v>11.507999999999999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193</v>
      </c>
      <c r="AU422" s="221" t="s">
        <v>85</v>
      </c>
      <c r="AV422" s="14" t="s">
        <v>85</v>
      </c>
      <c r="AW422" s="14" t="s">
        <v>36</v>
      </c>
      <c r="AX422" s="14" t="s">
        <v>76</v>
      </c>
      <c r="AY422" s="221" t="s">
        <v>182</v>
      </c>
    </row>
    <row r="423" spans="2:51" s="13" customFormat="1" ht="11.25">
      <c r="B423" s="200"/>
      <c r="C423" s="201"/>
      <c r="D423" s="202" t="s">
        <v>193</v>
      </c>
      <c r="E423" s="203" t="s">
        <v>21</v>
      </c>
      <c r="F423" s="204" t="s">
        <v>661</v>
      </c>
      <c r="G423" s="201"/>
      <c r="H423" s="203" t="s">
        <v>21</v>
      </c>
      <c r="I423" s="205"/>
      <c r="J423" s="201"/>
      <c r="K423" s="201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193</v>
      </c>
      <c r="AU423" s="210" t="s">
        <v>85</v>
      </c>
      <c r="AV423" s="13" t="s">
        <v>83</v>
      </c>
      <c r="AW423" s="13" t="s">
        <v>36</v>
      </c>
      <c r="AX423" s="13" t="s">
        <v>76</v>
      </c>
      <c r="AY423" s="210" t="s">
        <v>182</v>
      </c>
    </row>
    <row r="424" spans="2:51" s="14" customFormat="1" ht="11.25">
      <c r="B424" s="211"/>
      <c r="C424" s="212"/>
      <c r="D424" s="202" t="s">
        <v>193</v>
      </c>
      <c r="E424" s="213" t="s">
        <v>21</v>
      </c>
      <c r="F424" s="214" t="s">
        <v>268</v>
      </c>
      <c r="G424" s="212"/>
      <c r="H424" s="215">
        <v>11.523999999999999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193</v>
      </c>
      <c r="AU424" s="221" t="s">
        <v>85</v>
      </c>
      <c r="AV424" s="14" t="s">
        <v>85</v>
      </c>
      <c r="AW424" s="14" t="s">
        <v>36</v>
      </c>
      <c r="AX424" s="14" t="s">
        <v>76</v>
      </c>
      <c r="AY424" s="221" t="s">
        <v>182</v>
      </c>
    </row>
    <row r="425" spans="2:51" s="13" customFormat="1" ht="11.25">
      <c r="B425" s="200"/>
      <c r="C425" s="201"/>
      <c r="D425" s="202" t="s">
        <v>193</v>
      </c>
      <c r="E425" s="203" t="s">
        <v>21</v>
      </c>
      <c r="F425" s="204" t="s">
        <v>662</v>
      </c>
      <c r="G425" s="201"/>
      <c r="H425" s="203" t="s">
        <v>21</v>
      </c>
      <c r="I425" s="205"/>
      <c r="J425" s="201"/>
      <c r="K425" s="201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193</v>
      </c>
      <c r="AU425" s="210" t="s">
        <v>85</v>
      </c>
      <c r="AV425" s="13" t="s">
        <v>83</v>
      </c>
      <c r="AW425" s="13" t="s">
        <v>36</v>
      </c>
      <c r="AX425" s="13" t="s">
        <v>76</v>
      </c>
      <c r="AY425" s="210" t="s">
        <v>182</v>
      </c>
    </row>
    <row r="426" spans="2:51" s="14" customFormat="1" ht="11.25">
      <c r="B426" s="211"/>
      <c r="C426" s="212"/>
      <c r="D426" s="202" t="s">
        <v>193</v>
      </c>
      <c r="E426" s="213" t="s">
        <v>21</v>
      </c>
      <c r="F426" s="214" t="s">
        <v>663</v>
      </c>
      <c r="G426" s="212"/>
      <c r="H426" s="215">
        <v>11.919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193</v>
      </c>
      <c r="AU426" s="221" t="s">
        <v>85</v>
      </c>
      <c r="AV426" s="14" t="s">
        <v>85</v>
      </c>
      <c r="AW426" s="14" t="s">
        <v>36</v>
      </c>
      <c r="AX426" s="14" t="s">
        <v>76</v>
      </c>
      <c r="AY426" s="221" t="s">
        <v>182</v>
      </c>
    </row>
    <row r="427" spans="2:51" s="13" customFormat="1" ht="11.25">
      <c r="B427" s="200"/>
      <c r="C427" s="201"/>
      <c r="D427" s="202" t="s">
        <v>193</v>
      </c>
      <c r="E427" s="203" t="s">
        <v>21</v>
      </c>
      <c r="F427" s="204" t="s">
        <v>664</v>
      </c>
      <c r="G427" s="201"/>
      <c r="H427" s="203" t="s">
        <v>21</v>
      </c>
      <c r="I427" s="205"/>
      <c r="J427" s="201"/>
      <c r="K427" s="201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193</v>
      </c>
      <c r="AU427" s="210" t="s">
        <v>85</v>
      </c>
      <c r="AV427" s="13" t="s">
        <v>83</v>
      </c>
      <c r="AW427" s="13" t="s">
        <v>36</v>
      </c>
      <c r="AX427" s="13" t="s">
        <v>76</v>
      </c>
      <c r="AY427" s="210" t="s">
        <v>182</v>
      </c>
    </row>
    <row r="428" spans="2:51" s="14" customFormat="1" ht="11.25">
      <c r="B428" s="211"/>
      <c r="C428" s="212"/>
      <c r="D428" s="202" t="s">
        <v>193</v>
      </c>
      <c r="E428" s="213" t="s">
        <v>21</v>
      </c>
      <c r="F428" s="214" t="s">
        <v>665</v>
      </c>
      <c r="G428" s="212"/>
      <c r="H428" s="215">
        <v>13.079000000000001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193</v>
      </c>
      <c r="AU428" s="221" t="s">
        <v>85</v>
      </c>
      <c r="AV428" s="14" t="s">
        <v>85</v>
      </c>
      <c r="AW428" s="14" t="s">
        <v>36</v>
      </c>
      <c r="AX428" s="14" t="s">
        <v>76</v>
      </c>
      <c r="AY428" s="221" t="s">
        <v>182</v>
      </c>
    </row>
    <row r="429" spans="2:51" s="13" customFormat="1" ht="11.25">
      <c r="B429" s="200"/>
      <c r="C429" s="201"/>
      <c r="D429" s="202" t="s">
        <v>193</v>
      </c>
      <c r="E429" s="203" t="s">
        <v>21</v>
      </c>
      <c r="F429" s="204" t="s">
        <v>666</v>
      </c>
      <c r="G429" s="201"/>
      <c r="H429" s="203" t="s">
        <v>21</v>
      </c>
      <c r="I429" s="205"/>
      <c r="J429" s="201"/>
      <c r="K429" s="201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193</v>
      </c>
      <c r="AU429" s="210" t="s">
        <v>85</v>
      </c>
      <c r="AV429" s="13" t="s">
        <v>83</v>
      </c>
      <c r="AW429" s="13" t="s">
        <v>36</v>
      </c>
      <c r="AX429" s="13" t="s">
        <v>76</v>
      </c>
      <c r="AY429" s="210" t="s">
        <v>182</v>
      </c>
    </row>
    <row r="430" spans="2:51" s="14" customFormat="1" ht="11.25">
      <c r="B430" s="211"/>
      <c r="C430" s="212"/>
      <c r="D430" s="202" t="s">
        <v>193</v>
      </c>
      <c r="E430" s="213" t="s">
        <v>21</v>
      </c>
      <c r="F430" s="214" t="s">
        <v>667</v>
      </c>
      <c r="G430" s="212"/>
      <c r="H430" s="215">
        <v>12.644</v>
      </c>
      <c r="I430" s="216"/>
      <c r="J430" s="212"/>
      <c r="K430" s="212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193</v>
      </c>
      <c r="AU430" s="221" t="s">
        <v>85</v>
      </c>
      <c r="AV430" s="14" t="s">
        <v>85</v>
      </c>
      <c r="AW430" s="14" t="s">
        <v>36</v>
      </c>
      <c r="AX430" s="14" t="s">
        <v>76</v>
      </c>
      <c r="AY430" s="221" t="s">
        <v>182</v>
      </c>
    </row>
    <row r="431" spans="2:51" s="13" customFormat="1" ht="11.25">
      <c r="B431" s="200"/>
      <c r="C431" s="201"/>
      <c r="D431" s="202" t="s">
        <v>193</v>
      </c>
      <c r="E431" s="203" t="s">
        <v>21</v>
      </c>
      <c r="F431" s="204" t="s">
        <v>668</v>
      </c>
      <c r="G431" s="201"/>
      <c r="H431" s="203" t="s">
        <v>21</v>
      </c>
      <c r="I431" s="205"/>
      <c r="J431" s="201"/>
      <c r="K431" s="201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193</v>
      </c>
      <c r="AU431" s="210" t="s">
        <v>85</v>
      </c>
      <c r="AV431" s="13" t="s">
        <v>83</v>
      </c>
      <c r="AW431" s="13" t="s">
        <v>36</v>
      </c>
      <c r="AX431" s="13" t="s">
        <v>76</v>
      </c>
      <c r="AY431" s="210" t="s">
        <v>182</v>
      </c>
    </row>
    <row r="432" spans="2:51" s="14" customFormat="1" ht="11.25">
      <c r="B432" s="211"/>
      <c r="C432" s="212"/>
      <c r="D432" s="202" t="s">
        <v>193</v>
      </c>
      <c r="E432" s="213" t="s">
        <v>21</v>
      </c>
      <c r="F432" s="214" t="s">
        <v>669</v>
      </c>
      <c r="G432" s="212"/>
      <c r="H432" s="215">
        <v>10.667999999999999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193</v>
      </c>
      <c r="AU432" s="221" t="s">
        <v>85</v>
      </c>
      <c r="AV432" s="14" t="s">
        <v>85</v>
      </c>
      <c r="AW432" s="14" t="s">
        <v>36</v>
      </c>
      <c r="AX432" s="14" t="s">
        <v>76</v>
      </c>
      <c r="AY432" s="221" t="s">
        <v>182</v>
      </c>
    </row>
    <row r="433" spans="1:65" s="13" customFormat="1" ht="11.25">
      <c r="B433" s="200"/>
      <c r="C433" s="201"/>
      <c r="D433" s="202" t="s">
        <v>193</v>
      </c>
      <c r="E433" s="203" t="s">
        <v>21</v>
      </c>
      <c r="F433" s="204" t="s">
        <v>670</v>
      </c>
      <c r="G433" s="201"/>
      <c r="H433" s="203" t="s">
        <v>21</v>
      </c>
      <c r="I433" s="205"/>
      <c r="J433" s="201"/>
      <c r="K433" s="201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193</v>
      </c>
      <c r="AU433" s="210" t="s">
        <v>85</v>
      </c>
      <c r="AV433" s="13" t="s">
        <v>83</v>
      </c>
      <c r="AW433" s="13" t="s">
        <v>36</v>
      </c>
      <c r="AX433" s="13" t="s">
        <v>76</v>
      </c>
      <c r="AY433" s="210" t="s">
        <v>182</v>
      </c>
    </row>
    <row r="434" spans="1:65" s="14" customFormat="1" ht="11.25">
      <c r="B434" s="211"/>
      <c r="C434" s="212"/>
      <c r="D434" s="202" t="s">
        <v>193</v>
      </c>
      <c r="E434" s="213" t="s">
        <v>21</v>
      </c>
      <c r="F434" s="214" t="s">
        <v>671</v>
      </c>
      <c r="G434" s="212"/>
      <c r="H434" s="215">
        <v>15.897</v>
      </c>
      <c r="I434" s="216"/>
      <c r="J434" s="212"/>
      <c r="K434" s="212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193</v>
      </c>
      <c r="AU434" s="221" t="s">
        <v>85</v>
      </c>
      <c r="AV434" s="14" t="s">
        <v>85</v>
      </c>
      <c r="AW434" s="14" t="s">
        <v>36</v>
      </c>
      <c r="AX434" s="14" t="s">
        <v>76</v>
      </c>
      <c r="AY434" s="221" t="s">
        <v>182</v>
      </c>
    </row>
    <row r="435" spans="1:65" s="13" customFormat="1" ht="11.25">
      <c r="B435" s="200"/>
      <c r="C435" s="201"/>
      <c r="D435" s="202" t="s">
        <v>193</v>
      </c>
      <c r="E435" s="203" t="s">
        <v>21</v>
      </c>
      <c r="F435" s="204" t="s">
        <v>672</v>
      </c>
      <c r="G435" s="201"/>
      <c r="H435" s="203" t="s">
        <v>21</v>
      </c>
      <c r="I435" s="205"/>
      <c r="J435" s="201"/>
      <c r="K435" s="201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193</v>
      </c>
      <c r="AU435" s="210" t="s">
        <v>85</v>
      </c>
      <c r="AV435" s="13" t="s">
        <v>83</v>
      </c>
      <c r="AW435" s="13" t="s">
        <v>36</v>
      </c>
      <c r="AX435" s="13" t="s">
        <v>76</v>
      </c>
      <c r="AY435" s="210" t="s">
        <v>182</v>
      </c>
    </row>
    <row r="436" spans="1:65" s="14" customFormat="1" ht="11.25">
      <c r="B436" s="211"/>
      <c r="C436" s="212"/>
      <c r="D436" s="202" t="s">
        <v>193</v>
      </c>
      <c r="E436" s="213" t="s">
        <v>21</v>
      </c>
      <c r="F436" s="214" t="s">
        <v>673</v>
      </c>
      <c r="G436" s="212"/>
      <c r="H436" s="215">
        <v>27.346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193</v>
      </c>
      <c r="AU436" s="221" t="s">
        <v>85</v>
      </c>
      <c r="AV436" s="14" t="s">
        <v>85</v>
      </c>
      <c r="AW436" s="14" t="s">
        <v>36</v>
      </c>
      <c r="AX436" s="14" t="s">
        <v>76</v>
      </c>
      <c r="AY436" s="221" t="s">
        <v>182</v>
      </c>
    </row>
    <row r="437" spans="1:65" s="13" customFormat="1" ht="11.25">
      <c r="B437" s="200"/>
      <c r="C437" s="201"/>
      <c r="D437" s="202" t="s">
        <v>193</v>
      </c>
      <c r="E437" s="203" t="s">
        <v>21</v>
      </c>
      <c r="F437" s="204" t="s">
        <v>674</v>
      </c>
      <c r="G437" s="201"/>
      <c r="H437" s="203" t="s">
        <v>21</v>
      </c>
      <c r="I437" s="205"/>
      <c r="J437" s="201"/>
      <c r="K437" s="201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193</v>
      </c>
      <c r="AU437" s="210" t="s">
        <v>85</v>
      </c>
      <c r="AV437" s="13" t="s">
        <v>83</v>
      </c>
      <c r="AW437" s="13" t="s">
        <v>36</v>
      </c>
      <c r="AX437" s="13" t="s">
        <v>76</v>
      </c>
      <c r="AY437" s="210" t="s">
        <v>182</v>
      </c>
    </row>
    <row r="438" spans="1:65" s="14" customFormat="1" ht="11.25">
      <c r="B438" s="211"/>
      <c r="C438" s="212"/>
      <c r="D438" s="202" t="s">
        <v>193</v>
      </c>
      <c r="E438" s="213" t="s">
        <v>21</v>
      </c>
      <c r="F438" s="214" t="s">
        <v>275</v>
      </c>
      <c r="G438" s="212"/>
      <c r="H438" s="215">
        <v>16.486999999999998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193</v>
      </c>
      <c r="AU438" s="221" t="s">
        <v>85</v>
      </c>
      <c r="AV438" s="14" t="s">
        <v>85</v>
      </c>
      <c r="AW438" s="14" t="s">
        <v>36</v>
      </c>
      <c r="AX438" s="14" t="s">
        <v>76</v>
      </c>
      <c r="AY438" s="221" t="s">
        <v>182</v>
      </c>
    </row>
    <row r="439" spans="1:65" s="13" customFormat="1" ht="11.25">
      <c r="B439" s="200"/>
      <c r="C439" s="201"/>
      <c r="D439" s="202" t="s">
        <v>193</v>
      </c>
      <c r="E439" s="203" t="s">
        <v>21</v>
      </c>
      <c r="F439" s="204" t="s">
        <v>520</v>
      </c>
      <c r="G439" s="201"/>
      <c r="H439" s="203" t="s">
        <v>21</v>
      </c>
      <c r="I439" s="205"/>
      <c r="J439" s="201"/>
      <c r="K439" s="201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193</v>
      </c>
      <c r="AU439" s="210" t="s">
        <v>85</v>
      </c>
      <c r="AV439" s="13" t="s">
        <v>83</v>
      </c>
      <c r="AW439" s="13" t="s">
        <v>36</v>
      </c>
      <c r="AX439" s="13" t="s">
        <v>76</v>
      </c>
      <c r="AY439" s="210" t="s">
        <v>182</v>
      </c>
    </row>
    <row r="440" spans="1:65" s="14" customFormat="1" ht="11.25">
      <c r="B440" s="211"/>
      <c r="C440" s="212"/>
      <c r="D440" s="202" t="s">
        <v>193</v>
      </c>
      <c r="E440" s="213" t="s">
        <v>21</v>
      </c>
      <c r="F440" s="214" t="s">
        <v>276</v>
      </c>
      <c r="G440" s="212"/>
      <c r="H440" s="215">
        <v>10.962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193</v>
      </c>
      <c r="AU440" s="221" t="s">
        <v>85</v>
      </c>
      <c r="AV440" s="14" t="s">
        <v>85</v>
      </c>
      <c r="AW440" s="14" t="s">
        <v>36</v>
      </c>
      <c r="AX440" s="14" t="s">
        <v>76</v>
      </c>
      <c r="AY440" s="221" t="s">
        <v>182</v>
      </c>
    </row>
    <row r="441" spans="1:65" s="13" customFormat="1" ht="11.25">
      <c r="B441" s="200"/>
      <c r="C441" s="201"/>
      <c r="D441" s="202" t="s">
        <v>193</v>
      </c>
      <c r="E441" s="203" t="s">
        <v>21</v>
      </c>
      <c r="F441" s="204" t="s">
        <v>522</v>
      </c>
      <c r="G441" s="201"/>
      <c r="H441" s="203" t="s">
        <v>21</v>
      </c>
      <c r="I441" s="205"/>
      <c r="J441" s="201"/>
      <c r="K441" s="201"/>
      <c r="L441" s="206"/>
      <c r="M441" s="207"/>
      <c r="N441" s="208"/>
      <c r="O441" s="208"/>
      <c r="P441" s="208"/>
      <c r="Q441" s="208"/>
      <c r="R441" s="208"/>
      <c r="S441" s="208"/>
      <c r="T441" s="209"/>
      <c r="AT441" s="210" t="s">
        <v>193</v>
      </c>
      <c r="AU441" s="210" t="s">
        <v>85</v>
      </c>
      <c r="AV441" s="13" t="s">
        <v>83</v>
      </c>
      <c r="AW441" s="13" t="s">
        <v>36</v>
      </c>
      <c r="AX441" s="13" t="s">
        <v>76</v>
      </c>
      <c r="AY441" s="210" t="s">
        <v>182</v>
      </c>
    </row>
    <row r="442" spans="1:65" s="14" customFormat="1" ht="11.25">
      <c r="B442" s="211"/>
      <c r="C442" s="212"/>
      <c r="D442" s="202" t="s">
        <v>193</v>
      </c>
      <c r="E442" s="213" t="s">
        <v>21</v>
      </c>
      <c r="F442" s="214" t="s">
        <v>278</v>
      </c>
      <c r="G442" s="212"/>
      <c r="H442" s="215">
        <v>12.166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193</v>
      </c>
      <c r="AU442" s="221" t="s">
        <v>85</v>
      </c>
      <c r="AV442" s="14" t="s">
        <v>85</v>
      </c>
      <c r="AW442" s="14" t="s">
        <v>36</v>
      </c>
      <c r="AX442" s="14" t="s">
        <v>76</v>
      </c>
      <c r="AY442" s="221" t="s">
        <v>182</v>
      </c>
    </row>
    <row r="443" spans="1:65" s="16" customFormat="1" ht="11.25">
      <c r="B443" s="233"/>
      <c r="C443" s="234"/>
      <c r="D443" s="202" t="s">
        <v>193</v>
      </c>
      <c r="E443" s="235" t="s">
        <v>122</v>
      </c>
      <c r="F443" s="236" t="s">
        <v>228</v>
      </c>
      <c r="G443" s="234"/>
      <c r="H443" s="237">
        <v>329.28399999999999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AT443" s="243" t="s">
        <v>193</v>
      </c>
      <c r="AU443" s="243" t="s">
        <v>85</v>
      </c>
      <c r="AV443" s="16" t="s">
        <v>183</v>
      </c>
      <c r="AW443" s="16" t="s">
        <v>36</v>
      </c>
      <c r="AX443" s="16" t="s">
        <v>76</v>
      </c>
      <c r="AY443" s="243" t="s">
        <v>182</v>
      </c>
    </row>
    <row r="444" spans="1:65" s="15" customFormat="1" ht="11.25">
      <c r="B444" s="222"/>
      <c r="C444" s="223"/>
      <c r="D444" s="202" t="s">
        <v>193</v>
      </c>
      <c r="E444" s="224" t="s">
        <v>21</v>
      </c>
      <c r="F444" s="225" t="s">
        <v>198</v>
      </c>
      <c r="G444" s="223"/>
      <c r="H444" s="226">
        <v>329.28399999999999</v>
      </c>
      <c r="I444" s="227"/>
      <c r="J444" s="223"/>
      <c r="K444" s="223"/>
      <c r="L444" s="228"/>
      <c r="M444" s="229"/>
      <c r="N444" s="230"/>
      <c r="O444" s="230"/>
      <c r="P444" s="230"/>
      <c r="Q444" s="230"/>
      <c r="R444" s="230"/>
      <c r="S444" s="230"/>
      <c r="T444" s="231"/>
      <c r="AT444" s="232" t="s">
        <v>193</v>
      </c>
      <c r="AU444" s="232" t="s">
        <v>85</v>
      </c>
      <c r="AV444" s="15" t="s">
        <v>189</v>
      </c>
      <c r="AW444" s="15" t="s">
        <v>36</v>
      </c>
      <c r="AX444" s="15" t="s">
        <v>83</v>
      </c>
      <c r="AY444" s="232" t="s">
        <v>182</v>
      </c>
    </row>
    <row r="445" spans="1:65" s="2" customFormat="1" ht="16.5" customHeight="1">
      <c r="A445" s="37"/>
      <c r="B445" s="38"/>
      <c r="C445" s="244" t="s">
        <v>675</v>
      </c>
      <c r="D445" s="244" t="s">
        <v>242</v>
      </c>
      <c r="E445" s="245" t="s">
        <v>676</v>
      </c>
      <c r="F445" s="246" t="s">
        <v>677</v>
      </c>
      <c r="G445" s="247" t="s">
        <v>102</v>
      </c>
      <c r="H445" s="248">
        <v>396.29700000000003</v>
      </c>
      <c r="I445" s="249"/>
      <c r="J445" s="250">
        <f>ROUND(I445*H445,2)</f>
        <v>0</v>
      </c>
      <c r="K445" s="246" t="s">
        <v>21</v>
      </c>
      <c r="L445" s="251"/>
      <c r="M445" s="252" t="s">
        <v>21</v>
      </c>
      <c r="N445" s="253" t="s">
        <v>47</v>
      </c>
      <c r="O445" s="67"/>
      <c r="P445" s="191">
        <f>O445*H445</f>
        <v>0</v>
      </c>
      <c r="Q445" s="191">
        <v>1.32E-3</v>
      </c>
      <c r="R445" s="191">
        <f>Q445*H445</f>
        <v>0.52311204</v>
      </c>
      <c r="S445" s="191">
        <v>0</v>
      </c>
      <c r="T445" s="192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93" t="s">
        <v>440</v>
      </c>
      <c r="AT445" s="193" t="s">
        <v>242</v>
      </c>
      <c r="AU445" s="193" t="s">
        <v>85</v>
      </c>
      <c r="AY445" s="20" t="s">
        <v>182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20" t="s">
        <v>83</v>
      </c>
      <c r="BK445" s="194">
        <f>ROUND(I445*H445,2)</f>
        <v>0</v>
      </c>
      <c r="BL445" s="20" t="s">
        <v>324</v>
      </c>
      <c r="BM445" s="193" t="s">
        <v>678</v>
      </c>
    </row>
    <row r="446" spans="1:65" s="14" customFormat="1" ht="11.25">
      <c r="B446" s="211"/>
      <c r="C446" s="212"/>
      <c r="D446" s="202" t="s">
        <v>193</v>
      </c>
      <c r="E446" s="213" t="s">
        <v>21</v>
      </c>
      <c r="F446" s="214" t="s">
        <v>679</v>
      </c>
      <c r="G446" s="212"/>
      <c r="H446" s="215">
        <v>362.21199999999999</v>
      </c>
      <c r="I446" s="216"/>
      <c r="J446" s="212"/>
      <c r="K446" s="212"/>
      <c r="L446" s="217"/>
      <c r="M446" s="218"/>
      <c r="N446" s="219"/>
      <c r="O446" s="219"/>
      <c r="P446" s="219"/>
      <c r="Q446" s="219"/>
      <c r="R446" s="219"/>
      <c r="S446" s="219"/>
      <c r="T446" s="220"/>
      <c r="AT446" s="221" t="s">
        <v>193</v>
      </c>
      <c r="AU446" s="221" t="s">
        <v>85</v>
      </c>
      <c r="AV446" s="14" t="s">
        <v>85</v>
      </c>
      <c r="AW446" s="14" t="s">
        <v>36</v>
      </c>
      <c r="AX446" s="14" t="s">
        <v>76</v>
      </c>
      <c r="AY446" s="221" t="s">
        <v>182</v>
      </c>
    </row>
    <row r="447" spans="1:65" s="14" customFormat="1" ht="11.25">
      <c r="B447" s="211"/>
      <c r="C447" s="212"/>
      <c r="D447" s="202" t="s">
        <v>193</v>
      </c>
      <c r="E447" s="213" t="s">
        <v>21</v>
      </c>
      <c r="F447" s="214" t="s">
        <v>680</v>
      </c>
      <c r="G447" s="212"/>
      <c r="H447" s="215">
        <v>34.085000000000001</v>
      </c>
      <c r="I447" s="216"/>
      <c r="J447" s="212"/>
      <c r="K447" s="212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193</v>
      </c>
      <c r="AU447" s="221" t="s">
        <v>85</v>
      </c>
      <c r="AV447" s="14" t="s">
        <v>85</v>
      </c>
      <c r="AW447" s="14" t="s">
        <v>36</v>
      </c>
      <c r="AX447" s="14" t="s">
        <v>76</v>
      </c>
      <c r="AY447" s="221" t="s">
        <v>182</v>
      </c>
    </row>
    <row r="448" spans="1:65" s="15" customFormat="1" ht="11.25">
      <c r="B448" s="222"/>
      <c r="C448" s="223"/>
      <c r="D448" s="202" t="s">
        <v>193</v>
      </c>
      <c r="E448" s="224" t="s">
        <v>21</v>
      </c>
      <c r="F448" s="225" t="s">
        <v>198</v>
      </c>
      <c r="G448" s="223"/>
      <c r="H448" s="226">
        <v>396.29700000000003</v>
      </c>
      <c r="I448" s="227"/>
      <c r="J448" s="223"/>
      <c r="K448" s="223"/>
      <c r="L448" s="228"/>
      <c r="M448" s="229"/>
      <c r="N448" s="230"/>
      <c r="O448" s="230"/>
      <c r="P448" s="230"/>
      <c r="Q448" s="230"/>
      <c r="R448" s="230"/>
      <c r="S448" s="230"/>
      <c r="T448" s="231"/>
      <c r="AT448" s="232" t="s">
        <v>193</v>
      </c>
      <c r="AU448" s="232" t="s">
        <v>85</v>
      </c>
      <c r="AV448" s="15" t="s">
        <v>189</v>
      </c>
      <c r="AW448" s="15" t="s">
        <v>36</v>
      </c>
      <c r="AX448" s="15" t="s">
        <v>83</v>
      </c>
      <c r="AY448" s="232" t="s">
        <v>182</v>
      </c>
    </row>
    <row r="449" spans="1:65" s="2" customFormat="1" ht="21.75" customHeight="1">
      <c r="A449" s="37"/>
      <c r="B449" s="38"/>
      <c r="C449" s="182" t="s">
        <v>681</v>
      </c>
      <c r="D449" s="182" t="s">
        <v>185</v>
      </c>
      <c r="E449" s="183" t="s">
        <v>682</v>
      </c>
      <c r="F449" s="184" t="s">
        <v>683</v>
      </c>
      <c r="G449" s="185" t="s">
        <v>116</v>
      </c>
      <c r="H449" s="186">
        <v>213.68199999999999</v>
      </c>
      <c r="I449" s="187"/>
      <c r="J449" s="188">
        <f>ROUND(I449*H449,2)</f>
        <v>0</v>
      </c>
      <c r="K449" s="184" t="s">
        <v>188</v>
      </c>
      <c r="L449" s="42"/>
      <c r="M449" s="189" t="s">
        <v>21</v>
      </c>
      <c r="N449" s="190" t="s">
        <v>47</v>
      </c>
      <c r="O449" s="67"/>
      <c r="P449" s="191">
        <f>O449*H449</f>
        <v>0</v>
      </c>
      <c r="Q449" s="191">
        <v>0</v>
      </c>
      <c r="R449" s="191">
        <f>Q449*H449</f>
        <v>0</v>
      </c>
      <c r="S449" s="191">
        <v>2.9999999999999997E-4</v>
      </c>
      <c r="T449" s="192">
        <f>S449*H449</f>
        <v>6.4104599999999998E-2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93" t="s">
        <v>324</v>
      </c>
      <c r="AT449" s="193" t="s">
        <v>185</v>
      </c>
      <c r="AU449" s="193" t="s">
        <v>85</v>
      </c>
      <c r="AY449" s="20" t="s">
        <v>182</v>
      </c>
      <c r="BE449" s="194">
        <f>IF(N449="základní",J449,0)</f>
        <v>0</v>
      </c>
      <c r="BF449" s="194">
        <f>IF(N449="snížená",J449,0)</f>
        <v>0</v>
      </c>
      <c r="BG449" s="194">
        <f>IF(N449="zákl. přenesená",J449,0)</f>
        <v>0</v>
      </c>
      <c r="BH449" s="194">
        <f>IF(N449="sníž. přenesená",J449,0)</f>
        <v>0</v>
      </c>
      <c r="BI449" s="194">
        <f>IF(N449="nulová",J449,0)</f>
        <v>0</v>
      </c>
      <c r="BJ449" s="20" t="s">
        <v>83</v>
      </c>
      <c r="BK449" s="194">
        <f>ROUND(I449*H449,2)</f>
        <v>0</v>
      </c>
      <c r="BL449" s="20" t="s">
        <v>324</v>
      </c>
      <c r="BM449" s="193" t="s">
        <v>684</v>
      </c>
    </row>
    <row r="450" spans="1:65" s="2" customFormat="1" ht="11.25">
      <c r="A450" s="37"/>
      <c r="B450" s="38"/>
      <c r="C450" s="39"/>
      <c r="D450" s="195" t="s">
        <v>191</v>
      </c>
      <c r="E450" s="39"/>
      <c r="F450" s="196" t="s">
        <v>685</v>
      </c>
      <c r="G450" s="39"/>
      <c r="H450" s="39"/>
      <c r="I450" s="197"/>
      <c r="J450" s="39"/>
      <c r="K450" s="39"/>
      <c r="L450" s="42"/>
      <c r="M450" s="198"/>
      <c r="N450" s="199"/>
      <c r="O450" s="67"/>
      <c r="P450" s="67"/>
      <c r="Q450" s="67"/>
      <c r="R450" s="67"/>
      <c r="S450" s="67"/>
      <c r="T450" s="68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20" t="s">
        <v>191</v>
      </c>
      <c r="AU450" s="20" t="s">
        <v>85</v>
      </c>
    </row>
    <row r="451" spans="1:65" s="13" customFormat="1" ht="11.25">
      <c r="B451" s="200"/>
      <c r="C451" s="201"/>
      <c r="D451" s="202" t="s">
        <v>193</v>
      </c>
      <c r="E451" s="203" t="s">
        <v>21</v>
      </c>
      <c r="F451" s="204" t="s">
        <v>567</v>
      </c>
      <c r="G451" s="201"/>
      <c r="H451" s="203" t="s">
        <v>21</v>
      </c>
      <c r="I451" s="205"/>
      <c r="J451" s="201"/>
      <c r="K451" s="201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193</v>
      </c>
      <c r="AU451" s="210" t="s">
        <v>85</v>
      </c>
      <c r="AV451" s="13" t="s">
        <v>83</v>
      </c>
      <c r="AW451" s="13" t="s">
        <v>36</v>
      </c>
      <c r="AX451" s="13" t="s">
        <v>76</v>
      </c>
      <c r="AY451" s="210" t="s">
        <v>182</v>
      </c>
    </row>
    <row r="452" spans="1:65" s="13" customFormat="1" ht="11.25">
      <c r="B452" s="200"/>
      <c r="C452" s="201"/>
      <c r="D452" s="202" t="s">
        <v>193</v>
      </c>
      <c r="E452" s="203" t="s">
        <v>21</v>
      </c>
      <c r="F452" s="204" t="s">
        <v>634</v>
      </c>
      <c r="G452" s="201"/>
      <c r="H452" s="203" t="s">
        <v>21</v>
      </c>
      <c r="I452" s="205"/>
      <c r="J452" s="201"/>
      <c r="K452" s="201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193</v>
      </c>
      <c r="AU452" s="210" t="s">
        <v>85</v>
      </c>
      <c r="AV452" s="13" t="s">
        <v>83</v>
      </c>
      <c r="AW452" s="13" t="s">
        <v>36</v>
      </c>
      <c r="AX452" s="13" t="s">
        <v>76</v>
      </c>
      <c r="AY452" s="210" t="s">
        <v>182</v>
      </c>
    </row>
    <row r="453" spans="1:65" s="14" customFormat="1" ht="11.25">
      <c r="B453" s="211"/>
      <c r="C453" s="212"/>
      <c r="D453" s="202" t="s">
        <v>193</v>
      </c>
      <c r="E453" s="213" t="s">
        <v>21</v>
      </c>
      <c r="F453" s="214" t="s">
        <v>686</v>
      </c>
      <c r="G453" s="212"/>
      <c r="H453" s="215">
        <v>11.21</v>
      </c>
      <c r="I453" s="216"/>
      <c r="J453" s="212"/>
      <c r="K453" s="212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193</v>
      </c>
      <c r="AU453" s="221" t="s">
        <v>85</v>
      </c>
      <c r="AV453" s="14" t="s">
        <v>85</v>
      </c>
      <c r="AW453" s="14" t="s">
        <v>36</v>
      </c>
      <c r="AX453" s="14" t="s">
        <v>76</v>
      </c>
      <c r="AY453" s="221" t="s">
        <v>182</v>
      </c>
    </row>
    <row r="454" spans="1:65" s="13" customFormat="1" ht="11.25">
      <c r="B454" s="200"/>
      <c r="C454" s="201"/>
      <c r="D454" s="202" t="s">
        <v>193</v>
      </c>
      <c r="E454" s="203" t="s">
        <v>21</v>
      </c>
      <c r="F454" s="204" t="s">
        <v>636</v>
      </c>
      <c r="G454" s="201"/>
      <c r="H454" s="203" t="s">
        <v>21</v>
      </c>
      <c r="I454" s="205"/>
      <c r="J454" s="201"/>
      <c r="K454" s="201"/>
      <c r="L454" s="206"/>
      <c r="M454" s="207"/>
      <c r="N454" s="208"/>
      <c r="O454" s="208"/>
      <c r="P454" s="208"/>
      <c r="Q454" s="208"/>
      <c r="R454" s="208"/>
      <c r="S454" s="208"/>
      <c r="T454" s="209"/>
      <c r="AT454" s="210" t="s">
        <v>193</v>
      </c>
      <c r="AU454" s="210" t="s">
        <v>85</v>
      </c>
      <c r="AV454" s="13" t="s">
        <v>83</v>
      </c>
      <c r="AW454" s="13" t="s">
        <v>36</v>
      </c>
      <c r="AX454" s="13" t="s">
        <v>76</v>
      </c>
      <c r="AY454" s="210" t="s">
        <v>182</v>
      </c>
    </row>
    <row r="455" spans="1:65" s="14" customFormat="1" ht="22.5">
      <c r="B455" s="211"/>
      <c r="C455" s="212"/>
      <c r="D455" s="202" t="s">
        <v>193</v>
      </c>
      <c r="E455" s="213" t="s">
        <v>21</v>
      </c>
      <c r="F455" s="214" t="s">
        <v>687</v>
      </c>
      <c r="G455" s="212"/>
      <c r="H455" s="215">
        <v>47.3</v>
      </c>
      <c r="I455" s="216"/>
      <c r="J455" s="212"/>
      <c r="K455" s="212"/>
      <c r="L455" s="217"/>
      <c r="M455" s="218"/>
      <c r="N455" s="219"/>
      <c r="O455" s="219"/>
      <c r="P455" s="219"/>
      <c r="Q455" s="219"/>
      <c r="R455" s="219"/>
      <c r="S455" s="219"/>
      <c r="T455" s="220"/>
      <c r="AT455" s="221" t="s">
        <v>193</v>
      </c>
      <c r="AU455" s="221" t="s">
        <v>85</v>
      </c>
      <c r="AV455" s="14" t="s">
        <v>85</v>
      </c>
      <c r="AW455" s="14" t="s">
        <v>36</v>
      </c>
      <c r="AX455" s="14" t="s">
        <v>76</v>
      </c>
      <c r="AY455" s="221" t="s">
        <v>182</v>
      </c>
    </row>
    <row r="456" spans="1:65" s="13" customFormat="1" ht="11.25">
      <c r="B456" s="200"/>
      <c r="C456" s="201"/>
      <c r="D456" s="202" t="s">
        <v>193</v>
      </c>
      <c r="E456" s="203" t="s">
        <v>21</v>
      </c>
      <c r="F456" s="204" t="s">
        <v>194</v>
      </c>
      <c r="G456" s="201"/>
      <c r="H456" s="203" t="s">
        <v>21</v>
      </c>
      <c r="I456" s="205"/>
      <c r="J456" s="201"/>
      <c r="K456" s="201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193</v>
      </c>
      <c r="AU456" s="210" t="s">
        <v>85</v>
      </c>
      <c r="AV456" s="13" t="s">
        <v>83</v>
      </c>
      <c r="AW456" s="13" t="s">
        <v>36</v>
      </c>
      <c r="AX456" s="13" t="s">
        <v>76</v>
      </c>
      <c r="AY456" s="210" t="s">
        <v>182</v>
      </c>
    </row>
    <row r="457" spans="1:65" s="14" customFormat="1" ht="11.25">
      <c r="B457" s="211"/>
      <c r="C457" s="212"/>
      <c r="D457" s="202" t="s">
        <v>193</v>
      </c>
      <c r="E457" s="213" t="s">
        <v>21</v>
      </c>
      <c r="F457" s="214" t="s">
        <v>688</v>
      </c>
      <c r="G457" s="212"/>
      <c r="H457" s="215">
        <v>14.53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193</v>
      </c>
      <c r="AU457" s="221" t="s">
        <v>85</v>
      </c>
      <c r="AV457" s="14" t="s">
        <v>85</v>
      </c>
      <c r="AW457" s="14" t="s">
        <v>36</v>
      </c>
      <c r="AX457" s="14" t="s">
        <v>76</v>
      </c>
      <c r="AY457" s="221" t="s">
        <v>182</v>
      </c>
    </row>
    <row r="458" spans="1:65" s="13" customFormat="1" ht="11.25">
      <c r="B458" s="200"/>
      <c r="C458" s="201"/>
      <c r="D458" s="202" t="s">
        <v>193</v>
      </c>
      <c r="E458" s="203" t="s">
        <v>21</v>
      </c>
      <c r="F458" s="204" t="s">
        <v>639</v>
      </c>
      <c r="G458" s="201"/>
      <c r="H458" s="203" t="s">
        <v>21</v>
      </c>
      <c r="I458" s="205"/>
      <c r="J458" s="201"/>
      <c r="K458" s="201"/>
      <c r="L458" s="206"/>
      <c r="M458" s="207"/>
      <c r="N458" s="208"/>
      <c r="O458" s="208"/>
      <c r="P458" s="208"/>
      <c r="Q458" s="208"/>
      <c r="R458" s="208"/>
      <c r="S458" s="208"/>
      <c r="T458" s="209"/>
      <c r="AT458" s="210" t="s">
        <v>193</v>
      </c>
      <c r="AU458" s="210" t="s">
        <v>85</v>
      </c>
      <c r="AV458" s="13" t="s">
        <v>83</v>
      </c>
      <c r="AW458" s="13" t="s">
        <v>36</v>
      </c>
      <c r="AX458" s="13" t="s">
        <v>76</v>
      </c>
      <c r="AY458" s="210" t="s">
        <v>182</v>
      </c>
    </row>
    <row r="459" spans="1:65" s="14" customFormat="1" ht="11.25">
      <c r="B459" s="211"/>
      <c r="C459" s="212"/>
      <c r="D459" s="202" t="s">
        <v>193</v>
      </c>
      <c r="E459" s="213" t="s">
        <v>21</v>
      </c>
      <c r="F459" s="214" t="s">
        <v>689</v>
      </c>
      <c r="G459" s="212"/>
      <c r="H459" s="215">
        <v>16.07</v>
      </c>
      <c r="I459" s="216"/>
      <c r="J459" s="212"/>
      <c r="K459" s="212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193</v>
      </c>
      <c r="AU459" s="221" t="s">
        <v>85</v>
      </c>
      <c r="AV459" s="14" t="s">
        <v>85</v>
      </c>
      <c r="AW459" s="14" t="s">
        <v>36</v>
      </c>
      <c r="AX459" s="14" t="s">
        <v>76</v>
      </c>
      <c r="AY459" s="221" t="s">
        <v>182</v>
      </c>
    </row>
    <row r="460" spans="1:65" s="13" customFormat="1" ht="11.25">
      <c r="B460" s="200"/>
      <c r="C460" s="201"/>
      <c r="D460" s="202" t="s">
        <v>193</v>
      </c>
      <c r="E460" s="203" t="s">
        <v>21</v>
      </c>
      <c r="F460" s="204" t="s">
        <v>641</v>
      </c>
      <c r="G460" s="201"/>
      <c r="H460" s="203" t="s">
        <v>21</v>
      </c>
      <c r="I460" s="205"/>
      <c r="J460" s="201"/>
      <c r="K460" s="201"/>
      <c r="L460" s="206"/>
      <c r="M460" s="207"/>
      <c r="N460" s="208"/>
      <c r="O460" s="208"/>
      <c r="P460" s="208"/>
      <c r="Q460" s="208"/>
      <c r="R460" s="208"/>
      <c r="S460" s="208"/>
      <c r="T460" s="209"/>
      <c r="AT460" s="210" t="s">
        <v>193</v>
      </c>
      <c r="AU460" s="210" t="s">
        <v>85</v>
      </c>
      <c r="AV460" s="13" t="s">
        <v>83</v>
      </c>
      <c r="AW460" s="13" t="s">
        <v>36</v>
      </c>
      <c r="AX460" s="13" t="s">
        <v>76</v>
      </c>
      <c r="AY460" s="210" t="s">
        <v>182</v>
      </c>
    </row>
    <row r="461" spans="1:65" s="14" customFormat="1" ht="11.25">
      <c r="B461" s="211"/>
      <c r="C461" s="212"/>
      <c r="D461" s="202" t="s">
        <v>193</v>
      </c>
      <c r="E461" s="213" t="s">
        <v>21</v>
      </c>
      <c r="F461" s="214" t="s">
        <v>690</v>
      </c>
      <c r="G461" s="212"/>
      <c r="H461" s="215">
        <v>15.8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193</v>
      </c>
      <c r="AU461" s="221" t="s">
        <v>85</v>
      </c>
      <c r="AV461" s="14" t="s">
        <v>85</v>
      </c>
      <c r="AW461" s="14" t="s">
        <v>36</v>
      </c>
      <c r="AX461" s="14" t="s">
        <v>76</v>
      </c>
      <c r="AY461" s="221" t="s">
        <v>182</v>
      </c>
    </row>
    <row r="462" spans="1:65" s="14" customFormat="1" ht="11.25">
      <c r="B462" s="211"/>
      <c r="C462" s="212"/>
      <c r="D462" s="202" t="s">
        <v>193</v>
      </c>
      <c r="E462" s="213" t="s">
        <v>21</v>
      </c>
      <c r="F462" s="214" t="s">
        <v>691</v>
      </c>
      <c r="G462" s="212"/>
      <c r="H462" s="215">
        <v>14.28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193</v>
      </c>
      <c r="AU462" s="221" t="s">
        <v>85</v>
      </c>
      <c r="AV462" s="14" t="s">
        <v>85</v>
      </c>
      <c r="AW462" s="14" t="s">
        <v>36</v>
      </c>
      <c r="AX462" s="14" t="s">
        <v>76</v>
      </c>
      <c r="AY462" s="221" t="s">
        <v>182</v>
      </c>
    </row>
    <row r="463" spans="1:65" s="13" customFormat="1" ht="11.25">
      <c r="B463" s="200"/>
      <c r="C463" s="201"/>
      <c r="D463" s="202" t="s">
        <v>193</v>
      </c>
      <c r="E463" s="203" t="s">
        <v>21</v>
      </c>
      <c r="F463" s="204" t="s">
        <v>518</v>
      </c>
      <c r="G463" s="201"/>
      <c r="H463" s="203" t="s">
        <v>21</v>
      </c>
      <c r="I463" s="205"/>
      <c r="J463" s="201"/>
      <c r="K463" s="201"/>
      <c r="L463" s="206"/>
      <c r="M463" s="207"/>
      <c r="N463" s="208"/>
      <c r="O463" s="208"/>
      <c r="P463" s="208"/>
      <c r="Q463" s="208"/>
      <c r="R463" s="208"/>
      <c r="S463" s="208"/>
      <c r="T463" s="209"/>
      <c r="AT463" s="210" t="s">
        <v>193</v>
      </c>
      <c r="AU463" s="210" t="s">
        <v>85</v>
      </c>
      <c r="AV463" s="13" t="s">
        <v>83</v>
      </c>
      <c r="AW463" s="13" t="s">
        <v>36</v>
      </c>
      <c r="AX463" s="13" t="s">
        <v>76</v>
      </c>
      <c r="AY463" s="210" t="s">
        <v>182</v>
      </c>
    </row>
    <row r="464" spans="1:65" s="14" customFormat="1" ht="22.5">
      <c r="B464" s="211"/>
      <c r="C464" s="212"/>
      <c r="D464" s="202" t="s">
        <v>193</v>
      </c>
      <c r="E464" s="213" t="s">
        <v>21</v>
      </c>
      <c r="F464" s="214" t="s">
        <v>692</v>
      </c>
      <c r="G464" s="212"/>
      <c r="H464" s="215">
        <v>59.631999999999998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193</v>
      </c>
      <c r="AU464" s="221" t="s">
        <v>85</v>
      </c>
      <c r="AV464" s="14" t="s">
        <v>85</v>
      </c>
      <c r="AW464" s="14" t="s">
        <v>36</v>
      </c>
      <c r="AX464" s="14" t="s">
        <v>76</v>
      </c>
      <c r="AY464" s="221" t="s">
        <v>182</v>
      </c>
    </row>
    <row r="465" spans="1:65" s="13" customFormat="1" ht="11.25">
      <c r="B465" s="200"/>
      <c r="C465" s="201"/>
      <c r="D465" s="202" t="s">
        <v>193</v>
      </c>
      <c r="E465" s="203" t="s">
        <v>21</v>
      </c>
      <c r="F465" s="204" t="s">
        <v>520</v>
      </c>
      <c r="G465" s="201"/>
      <c r="H465" s="203" t="s">
        <v>21</v>
      </c>
      <c r="I465" s="205"/>
      <c r="J465" s="201"/>
      <c r="K465" s="201"/>
      <c r="L465" s="206"/>
      <c r="M465" s="207"/>
      <c r="N465" s="208"/>
      <c r="O465" s="208"/>
      <c r="P465" s="208"/>
      <c r="Q465" s="208"/>
      <c r="R465" s="208"/>
      <c r="S465" s="208"/>
      <c r="T465" s="209"/>
      <c r="AT465" s="210" t="s">
        <v>193</v>
      </c>
      <c r="AU465" s="210" t="s">
        <v>85</v>
      </c>
      <c r="AV465" s="13" t="s">
        <v>83</v>
      </c>
      <c r="AW465" s="13" t="s">
        <v>36</v>
      </c>
      <c r="AX465" s="13" t="s">
        <v>76</v>
      </c>
      <c r="AY465" s="210" t="s">
        <v>182</v>
      </c>
    </row>
    <row r="466" spans="1:65" s="14" customFormat="1" ht="11.25">
      <c r="B466" s="211"/>
      <c r="C466" s="212"/>
      <c r="D466" s="202" t="s">
        <v>193</v>
      </c>
      <c r="E466" s="213" t="s">
        <v>21</v>
      </c>
      <c r="F466" s="214" t="s">
        <v>693</v>
      </c>
      <c r="G466" s="212"/>
      <c r="H466" s="215">
        <v>16.62</v>
      </c>
      <c r="I466" s="216"/>
      <c r="J466" s="212"/>
      <c r="K466" s="212"/>
      <c r="L466" s="217"/>
      <c r="M466" s="218"/>
      <c r="N466" s="219"/>
      <c r="O466" s="219"/>
      <c r="P466" s="219"/>
      <c r="Q466" s="219"/>
      <c r="R466" s="219"/>
      <c r="S466" s="219"/>
      <c r="T466" s="220"/>
      <c r="AT466" s="221" t="s">
        <v>193</v>
      </c>
      <c r="AU466" s="221" t="s">
        <v>85</v>
      </c>
      <c r="AV466" s="14" t="s">
        <v>85</v>
      </c>
      <c r="AW466" s="14" t="s">
        <v>36</v>
      </c>
      <c r="AX466" s="14" t="s">
        <v>76</v>
      </c>
      <c r="AY466" s="221" t="s">
        <v>182</v>
      </c>
    </row>
    <row r="467" spans="1:65" s="13" customFormat="1" ht="11.25">
      <c r="B467" s="200"/>
      <c r="C467" s="201"/>
      <c r="D467" s="202" t="s">
        <v>193</v>
      </c>
      <c r="E467" s="203" t="s">
        <v>21</v>
      </c>
      <c r="F467" s="204" t="s">
        <v>522</v>
      </c>
      <c r="G467" s="201"/>
      <c r="H467" s="203" t="s">
        <v>21</v>
      </c>
      <c r="I467" s="205"/>
      <c r="J467" s="201"/>
      <c r="K467" s="201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193</v>
      </c>
      <c r="AU467" s="210" t="s">
        <v>85</v>
      </c>
      <c r="AV467" s="13" t="s">
        <v>83</v>
      </c>
      <c r="AW467" s="13" t="s">
        <v>36</v>
      </c>
      <c r="AX467" s="13" t="s">
        <v>76</v>
      </c>
      <c r="AY467" s="210" t="s">
        <v>182</v>
      </c>
    </row>
    <row r="468" spans="1:65" s="14" customFormat="1" ht="11.25">
      <c r="B468" s="211"/>
      <c r="C468" s="212"/>
      <c r="D468" s="202" t="s">
        <v>193</v>
      </c>
      <c r="E468" s="213" t="s">
        <v>21</v>
      </c>
      <c r="F468" s="214" t="s">
        <v>694</v>
      </c>
      <c r="G468" s="212"/>
      <c r="H468" s="215">
        <v>18.239999999999998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193</v>
      </c>
      <c r="AU468" s="221" t="s">
        <v>85</v>
      </c>
      <c r="AV468" s="14" t="s">
        <v>85</v>
      </c>
      <c r="AW468" s="14" t="s">
        <v>36</v>
      </c>
      <c r="AX468" s="14" t="s">
        <v>76</v>
      </c>
      <c r="AY468" s="221" t="s">
        <v>182</v>
      </c>
    </row>
    <row r="469" spans="1:65" s="15" customFormat="1" ht="11.25">
      <c r="B469" s="222"/>
      <c r="C469" s="223"/>
      <c r="D469" s="202" t="s">
        <v>193</v>
      </c>
      <c r="E469" s="224" t="s">
        <v>21</v>
      </c>
      <c r="F469" s="225" t="s">
        <v>198</v>
      </c>
      <c r="G469" s="223"/>
      <c r="H469" s="226">
        <v>213.68199999999999</v>
      </c>
      <c r="I469" s="227"/>
      <c r="J469" s="223"/>
      <c r="K469" s="223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193</v>
      </c>
      <c r="AU469" s="232" t="s">
        <v>85</v>
      </c>
      <c r="AV469" s="15" t="s">
        <v>189</v>
      </c>
      <c r="AW469" s="15" t="s">
        <v>36</v>
      </c>
      <c r="AX469" s="15" t="s">
        <v>83</v>
      </c>
      <c r="AY469" s="232" t="s">
        <v>182</v>
      </c>
    </row>
    <row r="470" spans="1:65" s="2" customFormat="1" ht="24.2" customHeight="1">
      <c r="A470" s="37"/>
      <c r="B470" s="38"/>
      <c r="C470" s="182" t="s">
        <v>695</v>
      </c>
      <c r="D470" s="182" t="s">
        <v>185</v>
      </c>
      <c r="E470" s="183" t="s">
        <v>696</v>
      </c>
      <c r="F470" s="184" t="s">
        <v>697</v>
      </c>
      <c r="G470" s="185" t="s">
        <v>116</v>
      </c>
      <c r="H470" s="186">
        <v>334.16899999999998</v>
      </c>
      <c r="I470" s="187"/>
      <c r="J470" s="188">
        <f>ROUND(I470*H470,2)</f>
        <v>0</v>
      </c>
      <c r="K470" s="184" t="s">
        <v>188</v>
      </c>
      <c r="L470" s="42"/>
      <c r="M470" s="189" t="s">
        <v>21</v>
      </c>
      <c r="N470" s="190" t="s">
        <v>47</v>
      </c>
      <c r="O470" s="67"/>
      <c r="P470" s="191">
        <f>O470*H470</f>
        <v>0</v>
      </c>
      <c r="Q470" s="191">
        <v>3.0000000000000001E-5</v>
      </c>
      <c r="R470" s="191">
        <f>Q470*H470</f>
        <v>1.0025070000000001E-2</v>
      </c>
      <c r="S470" s="191">
        <v>0</v>
      </c>
      <c r="T470" s="192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3" t="s">
        <v>324</v>
      </c>
      <c r="AT470" s="193" t="s">
        <v>185</v>
      </c>
      <c r="AU470" s="193" t="s">
        <v>85</v>
      </c>
      <c r="AY470" s="20" t="s">
        <v>182</v>
      </c>
      <c r="BE470" s="194">
        <f>IF(N470="základní",J470,0)</f>
        <v>0</v>
      </c>
      <c r="BF470" s="194">
        <f>IF(N470="snížená",J470,0)</f>
        <v>0</v>
      </c>
      <c r="BG470" s="194">
        <f>IF(N470="zákl. přenesená",J470,0)</f>
        <v>0</v>
      </c>
      <c r="BH470" s="194">
        <f>IF(N470="sníž. přenesená",J470,0)</f>
        <v>0</v>
      </c>
      <c r="BI470" s="194">
        <f>IF(N470="nulová",J470,0)</f>
        <v>0</v>
      </c>
      <c r="BJ470" s="20" t="s">
        <v>83</v>
      </c>
      <c r="BK470" s="194">
        <f>ROUND(I470*H470,2)</f>
        <v>0</v>
      </c>
      <c r="BL470" s="20" t="s">
        <v>324</v>
      </c>
      <c r="BM470" s="193" t="s">
        <v>698</v>
      </c>
    </row>
    <row r="471" spans="1:65" s="2" customFormat="1" ht="11.25">
      <c r="A471" s="37"/>
      <c r="B471" s="38"/>
      <c r="C471" s="39"/>
      <c r="D471" s="195" t="s">
        <v>191</v>
      </c>
      <c r="E471" s="39"/>
      <c r="F471" s="196" t="s">
        <v>699</v>
      </c>
      <c r="G471" s="39"/>
      <c r="H471" s="39"/>
      <c r="I471" s="197"/>
      <c r="J471" s="39"/>
      <c r="K471" s="39"/>
      <c r="L471" s="42"/>
      <c r="M471" s="198"/>
      <c r="N471" s="199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191</v>
      </c>
      <c r="AU471" s="20" t="s">
        <v>85</v>
      </c>
    </row>
    <row r="472" spans="1:65" s="13" customFormat="1" ht="11.25">
      <c r="B472" s="200"/>
      <c r="C472" s="201"/>
      <c r="D472" s="202" t="s">
        <v>193</v>
      </c>
      <c r="E472" s="203" t="s">
        <v>21</v>
      </c>
      <c r="F472" s="204" t="s">
        <v>700</v>
      </c>
      <c r="G472" s="201"/>
      <c r="H472" s="203" t="s">
        <v>21</v>
      </c>
      <c r="I472" s="205"/>
      <c r="J472" s="201"/>
      <c r="K472" s="201"/>
      <c r="L472" s="206"/>
      <c r="M472" s="207"/>
      <c r="N472" s="208"/>
      <c r="O472" s="208"/>
      <c r="P472" s="208"/>
      <c r="Q472" s="208"/>
      <c r="R472" s="208"/>
      <c r="S472" s="208"/>
      <c r="T472" s="209"/>
      <c r="AT472" s="210" t="s">
        <v>193</v>
      </c>
      <c r="AU472" s="210" t="s">
        <v>85</v>
      </c>
      <c r="AV472" s="13" t="s">
        <v>83</v>
      </c>
      <c r="AW472" s="13" t="s">
        <v>36</v>
      </c>
      <c r="AX472" s="13" t="s">
        <v>76</v>
      </c>
      <c r="AY472" s="210" t="s">
        <v>182</v>
      </c>
    </row>
    <row r="473" spans="1:65" s="13" customFormat="1" ht="11.25">
      <c r="B473" s="200"/>
      <c r="C473" s="201"/>
      <c r="D473" s="202" t="s">
        <v>193</v>
      </c>
      <c r="E473" s="203" t="s">
        <v>21</v>
      </c>
      <c r="F473" s="204" t="s">
        <v>636</v>
      </c>
      <c r="G473" s="201"/>
      <c r="H473" s="203" t="s">
        <v>21</v>
      </c>
      <c r="I473" s="205"/>
      <c r="J473" s="201"/>
      <c r="K473" s="201"/>
      <c r="L473" s="206"/>
      <c r="M473" s="207"/>
      <c r="N473" s="208"/>
      <c r="O473" s="208"/>
      <c r="P473" s="208"/>
      <c r="Q473" s="208"/>
      <c r="R473" s="208"/>
      <c r="S473" s="208"/>
      <c r="T473" s="209"/>
      <c r="AT473" s="210" t="s">
        <v>193</v>
      </c>
      <c r="AU473" s="210" t="s">
        <v>85</v>
      </c>
      <c r="AV473" s="13" t="s">
        <v>83</v>
      </c>
      <c r="AW473" s="13" t="s">
        <v>36</v>
      </c>
      <c r="AX473" s="13" t="s">
        <v>76</v>
      </c>
      <c r="AY473" s="210" t="s">
        <v>182</v>
      </c>
    </row>
    <row r="474" spans="1:65" s="14" customFormat="1" ht="11.25">
      <c r="B474" s="211"/>
      <c r="C474" s="212"/>
      <c r="D474" s="202" t="s">
        <v>193</v>
      </c>
      <c r="E474" s="213" t="s">
        <v>21</v>
      </c>
      <c r="F474" s="214" t="s">
        <v>701</v>
      </c>
      <c r="G474" s="212"/>
      <c r="H474" s="215">
        <v>17.46</v>
      </c>
      <c r="I474" s="216"/>
      <c r="J474" s="212"/>
      <c r="K474" s="212"/>
      <c r="L474" s="217"/>
      <c r="M474" s="218"/>
      <c r="N474" s="219"/>
      <c r="O474" s="219"/>
      <c r="P474" s="219"/>
      <c r="Q474" s="219"/>
      <c r="R474" s="219"/>
      <c r="S474" s="219"/>
      <c r="T474" s="220"/>
      <c r="AT474" s="221" t="s">
        <v>193</v>
      </c>
      <c r="AU474" s="221" t="s">
        <v>85</v>
      </c>
      <c r="AV474" s="14" t="s">
        <v>85</v>
      </c>
      <c r="AW474" s="14" t="s">
        <v>36</v>
      </c>
      <c r="AX474" s="14" t="s">
        <v>76</v>
      </c>
      <c r="AY474" s="221" t="s">
        <v>182</v>
      </c>
    </row>
    <row r="475" spans="1:65" s="13" customFormat="1" ht="11.25">
      <c r="B475" s="200"/>
      <c r="C475" s="201"/>
      <c r="D475" s="202" t="s">
        <v>193</v>
      </c>
      <c r="E475" s="203" t="s">
        <v>21</v>
      </c>
      <c r="F475" s="204" t="s">
        <v>194</v>
      </c>
      <c r="G475" s="201"/>
      <c r="H475" s="203" t="s">
        <v>21</v>
      </c>
      <c r="I475" s="205"/>
      <c r="J475" s="201"/>
      <c r="K475" s="201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193</v>
      </c>
      <c r="AU475" s="210" t="s">
        <v>85</v>
      </c>
      <c r="AV475" s="13" t="s">
        <v>83</v>
      </c>
      <c r="AW475" s="13" t="s">
        <v>36</v>
      </c>
      <c r="AX475" s="13" t="s">
        <v>76</v>
      </c>
      <c r="AY475" s="210" t="s">
        <v>182</v>
      </c>
    </row>
    <row r="476" spans="1:65" s="14" customFormat="1" ht="11.25">
      <c r="B476" s="211"/>
      <c r="C476" s="212"/>
      <c r="D476" s="202" t="s">
        <v>193</v>
      </c>
      <c r="E476" s="213" t="s">
        <v>21</v>
      </c>
      <c r="F476" s="214" t="s">
        <v>702</v>
      </c>
      <c r="G476" s="212"/>
      <c r="H476" s="215">
        <v>13.65</v>
      </c>
      <c r="I476" s="216"/>
      <c r="J476" s="212"/>
      <c r="K476" s="212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193</v>
      </c>
      <c r="AU476" s="221" t="s">
        <v>85</v>
      </c>
      <c r="AV476" s="14" t="s">
        <v>85</v>
      </c>
      <c r="AW476" s="14" t="s">
        <v>36</v>
      </c>
      <c r="AX476" s="14" t="s">
        <v>76</v>
      </c>
      <c r="AY476" s="221" t="s">
        <v>182</v>
      </c>
    </row>
    <row r="477" spans="1:65" s="13" customFormat="1" ht="11.25">
      <c r="B477" s="200"/>
      <c r="C477" s="201"/>
      <c r="D477" s="202" t="s">
        <v>193</v>
      </c>
      <c r="E477" s="203" t="s">
        <v>21</v>
      </c>
      <c r="F477" s="204" t="s">
        <v>639</v>
      </c>
      <c r="G477" s="201"/>
      <c r="H477" s="203" t="s">
        <v>21</v>
      </c>
      <c r="I477" s="205"/>
      <c r="J477" s="201"/>
      <c r="K477" s="201"/>
      <c r="L477" s="206"/>
      <c r="M477" s="207"/>
      <c r="N477" s="208"/>
      <c r="O477" s="208"/>
      <c r="P477" s="208"/>
      <c r="Q477" s="208"/>
      <c r="R477" s="208"/>
      <c r="S477" s="208"/>
      <c r="T477" s="209"/>
      <c r="AT477" s="210" t="s">
        <v>193</v>
      </c>
      <c r="AU477" s="210" t="s">
        <v>85</v>
      </c>
      <c r="AV477" s="13" t="s">
        <v>83</v>
      </c>
      <c r="AW477" s="13" t="s">
        <v>36</v>
      </c>
      <c r="AX477" s="13" t="s">
        <v>76</v>
      </c>
      <c r="AY477" s="210" t="s">
        <v>182</v>
      </c>
    </row>
    <row r="478" spans="1:65" s="14" customFormat="1" ht="11.25">
      <c r="B478" s="211"/>
      <c r="C478" s="212"/>
      <c r="D478" s="202" t="s">
        <v>193</v>
      </c>
      <c r="E478" s="213" t="s">
        <v>21</v>
      </c>
      <c r="F478" s="214" t="s">
        <v>703</v>
      </c>
      <c r="G478" s="212"/>
      <c r="H478" s="215">
        <v>13.27</v>
      </c>
      <c r="I478" s="216"/>
      <c r="J478" s="212"/>
      <c r="K478" s="212"/>
      <c r="L478" s="217"/>
      <c r="M478" s="218"/>
      <c r="N478" s="219"/>
      <c r="O478" s="219"/>
      <c r="P478" s="219"/>
      <c r="Q478" s="219"/>
      <c r="R478" s="219"/>
      <c r="S478" s="219"/>
      <c r="T478" s="220"/>
      <c r="AT478" s="221" t="s">
        <v>193</v>
      </c>
      <c r="AU478" s="221" t="s">
        <v>85</v>
      </c>
      <c r="AV478" s="14" t="s">
        <v>85</v>
      </c>
      <c r="AW478" s="14" t="s">
        <v>36</v>
      </c>
      <c r="AX478" s="14" t="s">
        <v>76</v>
      </c>
      <c r="AY478" s="221" t="s">
        <v>182</v>
      </c>
    </row>
    <row r="479" spans="1:65" s="13" customFormat="1" ht="11.25">
      <c r="B479" s="200"/>
      <c r="C479" s="201"/>
      <c r="D479" s="202" t="s">
        <v>193</v>
      </c>
      <c r="E479" s="203" t="s">
        <v>21</v>
      </c>
      <c r="F479" s="204" t="s">
        <v>653</v>
      </c>
      <c r="G479" s="201"/>
      <c r="H479" s="203" t="s">
        <v>21</v>
      </c>
      <c r="I479" s="205"/>
      <c r="J479" s="201"/>
      <c r="K479" s="201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193</v>
      </c>
      <c r="AU479" s="210" t="s">
        <v>85</v>
      </c>
      <c r="AV479" s="13" t="s">
        <v>83</v>
      </c>
      <c r="AW479" s="13" t="s">
        <v>36</v>
      </c>
      <c r="AX479" s="13" t="s">
        <v>76</v>
      </c>
      <c r="AY479" s="210" t="s">
        <v>182</v>
      </c>
    </row>
    <row r="480" spans="1:65" s="14" customFormat="1" ht="11.25">
      <c r="B480" s="211"/>
      <c r="C480" s="212"/>
      <c r="D480" s="202" t="s">
        <v>193</v>
      </c>
      <c r="E480" s="213" t="s">
        <v>21</v>
      </c>
      <c r="F480" s="214" t="s">
        <v>704</v>
      </c>
      <c r="G480" s="212"/>
      <c r="H480" s="215">
        <v>13.48</v>
      </c>
      <c r="I480" s="216"/>
      <c r="J480" s="212"/>
      <c r="K480" s="212"/>
      <c r="L480" s="217"/>
      <c r="M480" s="218"/>
      <c r="N480" s="219"/>
      <c r="O480" s="219"/>
      <c r="P480" s="219"/>
      <c r="Q480" s="219"/>
      <c r="R480" s="219"/>
      <c r="S480" s="219"/>
      <c r="T480" s="220"/>
      <c r="AT480" s="221" t="s">
        <v>193</v>
      </c>
      <c r="AU480" s="221" t="s">
        <v>85</v>
      </c>
      <c r="AV480" s="14" t="s">
        <v>85</v>
      </c>
      <c r="AW480" s="14" t="s">
        <v>36</v>
      </c>
      <c r="AX480" s="14" t="s">
        <v>76</v>
      </c>
      <c r="AY480" s="221" t="s">
        <v>182</v>
      </c>
    </row>
    <row r="481" spans="2:51" s="13" customFormat="1" ht="11.25">
      <c r="B481" s="200"/>
      <c r="C481" s="201"/>
      <c r="D481" s="202" t="s">
        <v>193</v>
      </c>
      <c r="E481" s="203" t="s">
        <v>21</v>
      </c>
      <c r="F481" s="204" t="s">
        <v>654</v>
      </c>
      <c r="G481" s="201"/>
      <c r="H481" s="203" t="s">
        <v>21</v>
      </c>
      <c r="I481" s="205"/>
      <c r="J481" s="201"/>
      <c r="K481" s="201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193</v>
      </c>
      <c r="AU481" s="210" t="s">
        <v>85</v>
      </c>
      <c r="AV481" s="13" t="s">
        <v>83</v>
      </c>
      <c r="AW481" s="13" t="s">
        <v>36</v>
      </c>
      <c r="AX481" s="13" t="s">
        <v>76</v>
      </c>
      <c r="AY481" s="210" t="s">
        <v>182</v>
      </c>
    </row>
    <row r="482" spans="2:51" s="14" customFormat="1" ht="11.25">
      <c r="B482" s="211"/>
      <c r="C482" s="212"/>
      <c r="D482" s="202" t="s">
        <v>193</v>
      </c>
      <c r="E482" s="213" t="s">
        <v>21</v>
      </c>
      <c r="F482" s="214" t="s">
        <v>705</v>
      </c>
      <c r="G482" s="212"/>
      <c r="H482" s="215">
        <v>14.318</v>
      </c>
      <c r="I482" s="216"/>
      <c r="J482" s="212"/>
      <c r="K482" s="212"/>
      <c r="L482" s="217"/>
      <c r="M482" s="218"/>
      <c r="N482" s="219"/>
      <c r="O482" s="219"/>
      <c r="P482" s="219"/>
      <c r="Q482" s="219"/>
      <c r="R482" s="219"/>
      <c r="S482" s="219"/>
      <c r="T482" s="220"/>
      <c r="AT482" s="221" t="s">
        <v>193</v>
      </c>
      <c r="AU482" s="221" t="s">
        <v>85</v>
      </c>
      <c r="AV482" s="14" t="s">
        <v>85</v>
      </c>
      <c r="AW482" s="14" t="s">
        <v>36</v>
      </c>
      <c r="AX482" s="14" t="s">
        <v>76</v>
      </c>
      <c r="AY482" s="221" t="s">
        <v>182</v>
      </c>
    </row>
    <row r="483" spans="2:51" s="13" customFormat="1" ht="11.25">
      <c r="B483" s="200"/>
      <c r="C483" s="201"/>
      <c r="D483" s="202" t="s">
        <v>193</v>
      </c>
      <c r="E483" s="203" t="s">
        <v>21</v>
      </c>
      <c r="F483" s="204" t="s">
        <v>656</v>
      </c>
      <c r="G483" s="201"/>
      <c r="H483" s="203" t="s">
        <v>21</v>
      </c>
      <c r="I483" s="205"/>
      <c r="J483" s="201"/>
      <c r="K483" s="201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193</v>
      </c>
      <c r="AU483" s="210" t="s">
        <v>85</v>
      </c>
      <c r="AV483" s="13" t="s">
        <v>83</v>
      </c>
      <c r="AW483" s="13" t="s">
        <v>36</v>
      </c>
      <c r="AX483" s="13" t="s">
        <v>76</v>
      </c>
      <c r="AY483" s="210" t="s">
        <v>182</v>
      </c>
    </row>
    <row r="484" spans="2:51" s="14" customFormat="1" ht="11.25">
      <c r="B484" s="211"/>
      <c r="C484" s="212"/>
      <c r="D484" s="202" t="s">
        <v>193</v>
      </c>
      <c r="E484" s="213" t="s">
        <v>21</v>
      </c>
      <c r="F484" s="214" t="s">
        <v>703</v>
      </c>
      <c r="G484" s="212"/>
      <c r="H484" s="215">
        <v>13.27</v>
      </c>
      <c r="I484" s="216"/>
      <c r="J484" s="212"/>
      <c r="K484" s="212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193</v>
      </c>
      <c r="AU484" s="221" t="s">
        <v>85</v>
      </c>
      <c r="AV484" s="14" t="s">
        <v>85</v>
      </c>
      <c r="AW484" s="14" t="s">
        <v>36</v>
      </c>
      <c r="AX484" s="14" t="s">
        <v>76</v>
      </c>
      <c r="AY484" s="221" t="s">
        <v>182</v>
      </c>
    </row>
    <row r="485" spans="2:51" s="13" customFormat="1" ht="11.25">
      <c r="B485" s="200"/>
      <c r="C485" s="201"/>
      <c r="D485" s="202" t="s">
        <v>193</v>
      </c>
      <c r="E485" s="203" t="s">
        <v>21</v>
      </c>
      <c r="F485" s="204" t="s">
        <v>657</v>
      </c>
      <c r="G485" s="201"/>
      <c r="H485" s="203" t="s">
        <v>21</v>
      </c>
      <c r="I485" s="205"/>
      <c r="J485" s="201"/>
      <c r="K485" s="201"/>
      <c r="L485" s="206"/>
      <c r="M485" s="207"/>
      <c r="N485" s="208"/>
      <c r="O485" s="208"/>
      <c r="P485" s="208"/>
      <c r="Q485" s="208"/>
      <c r="R485" s="208"/>
      <c r="S485" s="208"/>
      <c r="T485" s="209"/>
      <c r="AT485" s="210" t="s">
        <v>193</v>
      </c>
      <c r="AU485" s="210" t="s">
        <v>85</v>
      </c>
      <c r="AV485" s="13" t="s">
        <v>83</v>
      </c>
      <c r="AW485" s="13" t="s">
        <v>36</v>
      </c>
      <c r="AX485" s="13" t="s">
        <v>76</v>
      </c>
      <c r="AY485" s="210" t="s">
        <v>182</v>
      </c>
    </row>
    <row r="486" spans="2:51" s="14" customFormat="1" ht="11.25">
      <c r="B486" s="211"/>
      <c r="C486" s="212"/>
      <c r="D486" s="202" t="s">
        <v>193</v>
      </c>
      <c r="E486" s="213" t="s">
        <v>21</v>
      </c>
      <c r="F486" s="214" t="s">
        <v>706</v>
      </c>
      <c r="G486" s="212"/>
      <c r="H486" s="215">
        <v>14.25</v>
      </c>
      <c r="I486" s="216"/>
      <c r="J486" s="212"/>
      <c r="K486" s="212"/>
      <c r="L486" s="217"/>
      <c r="M486" s="218"/>
      <c r="N486" s="219"/>
      <c r="O486" s="219"/>
      <c r="P486" s="219"/>
      <c r="Q486" s="219"/>
      <c r="R486" s="219"/>
      <c r="S486" s="219"/>
      <c r="T486" s="220"/>
      <c r="AT486" s="221" t="s">
        <v>193</v>
      </c>
      <c r="AU486" s="221" t="s">
        <v>85</v>
      </c>
      <c r="AV486" s="14" t="s">
        <v>85</v>
      </c>
      <c r="AW486" s="14" t="s">
        <v>36</v>
      </c>
      <c r="AX486" s="14" t="s">
        <v>76</v>
      </c>
      <c r="AY486" s="221" t="s">
        <v>182</v>
      </c>
    </row>
    <row r="487" spans="2:51" s="13" customFormat="1" ht="11.25">
      <c r="B487" s="200"/>
      <c r="C487" s="201"/>
      <c r="D487" s="202" t="s">
        <v>193</v>
      </c>
      <c r="E487" s="203" t="s">
        <v>21</v>
      </c>
      <c r="F487" s="204" t="s">
        <v>196</v>
      </c>
      <c r="G487" s="201"/>
      <c r="H487" s="203" t="s">
        <v>21</v>
      </c>
      <c r="I487" s="205"/>
      <c r="J487" s="201"/>
      <c r="K487" s="201"/>
      <c r="L487" s="206"/>
      <c r="M487" s="207"/>
      <c r="N487" s="208"/>
      <c r="O487" s="208"/>
      <c r="P487" s="208"/>
      <c r="Q487" s="208"/>
      <c r="R487" s="208"/>
      <c r="S487" s="208"/>
      <c r="T487" s="209"/>
      <c r="AT487" s="210" t="s">
        <v>193</v>
      </c>
      <c r="AU487" s="210" t="s">
        <v>85</v>
      </c>
      <c r="AV487" s="13" t="s">
        <v>83</v>
      </c>
      <c r="AW487" s="13" t="s">
        <v>36</v>
      </c>
      <c r="AX487" s="13" t="s">
        <v>76</v>
      </c>
      <c r="AY487" s="210" t="s">
        <v>182</v>
      </c>
    </row>
    <row r="488" spans="2:51" s="14" customFormat="1" ht="11.25">
      <c r="B488" s="211"/>
      <c r="C488" s="212"/>
      <c r="D488" s="202" t="s">
        <v>193</v>
      </c>
      <c r="E488" s="213" t="s">
        <v>21</v>
      </c>
      <c r="F488" s="214" t="s">
        <v>707</v>
      </c>
      <c r="G488" s="212"/>
      <c r="H488" s="215">
        <v>45.94</v>
      </c>
      <c r="I488" s="216"/>
      <c r="J488" s="212"/>
      <c r="K488" s="212"/>
      <c r="L488" s="217"/>
      <c r="M488" s="218"/>
      <c r="N488" s="219"/>
      <c r="O488" s="219"/>
      <c r="P488" s="219"/>
      <c r="Q488" s="219"/>
      <c r="R488" s="219"/>
      <c r="S488" s="219"/>
      <c r="T488" s="220"/>
      <c r="AT488" s="221" t="s">
        <v>193</v>
      </c>
      <c r="AU488" s="221" t="s">
        <v>85</v>
      </c>
      <c r="AV488" s="14" t="s">
        <v>85</v>
      </c>
      <c r="AW488" s="14" t="s">
        <v>36</v>
      </c>
      <c r="AX488" s="14" t="s">
        <v>76</v>
      </c>
      <c r="AY488" s="221" t="s">
        <v>182</v>
      </c>
    </row>
    <row r="489" spans="2:51" s="14" customFormat="1" ht="11.25">
      <c r="B489" s="211"/>
      <c r="C489" s="212"/>
      <c r="D489" s="202" t="s">
        <v>193</v>
      </c>
      <c r="E489" s="213" t="s">
        <v>21</v>
      </c>
      <c r="F489" s="214" t="s">
        <v>708</v>
      </c>
      <c r="G489" s="212"/>
      <c r="H489" s="215">
        <v>45.286999999999999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193</v>
      </c>
      <c r="AU489" s="221" t="s">
        <v>85</v>
      </c>
      <c r="AV489" s="14" t="s">
        <v>85</v>
      </c>
      <c r="AW489" s="14" t="s">
        <v>36</v>
      </c>
      <c r="AX489" s="14" t="s">
        <v>76</v>
      </c>
      <c r="AY489" s="221" t="s">
        <v>182</v>
      </c>
    </row>
    <row r="490" spans="2:51" s="14" customFormat="1" ht="11.25">
      <c r="B490" s="211"/>
      <c r="C490" s="212"/>
      <c r="D490" s="202" t="s">
        <v>193</v>
      </c>
      <c r="E490" s="213" t="s">
        <v>21</v>
      </c>
      <c r="F490" s="214" t="s">
        <v>709</v>
      </c>
      <c r="G490" s="212"/>
      <c r="H490" s="215">
        <v>-16.100000000000001</v>
      </c>
      <c r="I490" s="216"/>
      <c r="J490" s="212"/>
      <c r="K490" s="212"/>
      <c r="L490" s="217"/>
      <c r="M490" s="218"/>
      <c r="N490" s="219"/>
      <c r="O490" s="219"/>
      <c r="P490" s="219"/>
      <c r="Q490" s="219"/>
      <c r="R490" s="219"/>
      <c r="S490" s="219"/>
      <c r="T490" s="220"/>
      <c r="AT490" s="221" t="s">
        <v>193</v>
      </c>
      <c r="AU490" s="221" t="s">
        <v>85</v>
      </c>
      <c r="AV490" s="14" t="s">
        <v>85</v>
      </c>
      <c r="AW490" s="14" t="s">
        <v>36</v>
      </c>
      <c r="AX490" s="14" t="s">
        <v>76</v>
      </c>
      <c r="AY490" s="221" t="s">
        <v>182</v>
      </c>
    </row>
    <row r="491" spans="2:51" s="13" customFormat="1" ht="11.25">
      <c r="B491" s="200"/>
      <c r="C491" s="201"/>
      <c r="D491" s="202" t="s">
        <v>193</v>
      </c>
      <c r="E491" s="203" t="s">
        <v>21</v>
      </c>
      <c r="F491" s="204" t="s">
        <v>660</v>
      </c>
      <c r="G491" s="201"/>
      <c r="H491" s="203" t="s">
        <v>21</v>
      </c>
      <c r="I491" s="205"/>
      <c r="J491" s="201"/>
      <c r="K491" s="201"/>
      <c r="L491" s="206"/>
      <c r="M491" s="207"/>
      <c r="N491" s="208"/>
      <c r="O491" s="208"/>
      <c r="P491" s="208"/>
      <c r="Q491" s="208"/>
      <c r="R491" s="208"/>
      <c r="S491" s="208"/>
      <c r="T491" s="209"/>
      <c r="AT491" s="210" t="s">
        <v>193</v>
      </c>
      <c r="AU491" s="210" t="s">
        <v>85</v>
      </c>
      <c r="AV491" s="13" t="s">
        <v>83</v>
      </c>
      <c r="AW491" s="13" t="s">
        <v>36</v>
      </c>
      <c r="AX491" s="13" t="s">
        <v>76</v>
      </c>
      <c r="AY491" s="210" t="s">
        <v>182</v>
      </c>
    </row>
    <row r="492" spans="2:51" s="14" customFormat="1" ht="11.25">
      <c r="B492" s="211"/>
      <c r="C492" s="212"/>
      <c r="D492" s="202" t="s">
        <v>193</v>
      </c>
      <c r="E492" s="213" t="s">
        <v>21</v>
      </c>
      <c r="F492" s="214" t="s">
        <v>710</v>
      </c>
      <c r="G492" s="212"/>
      <c r="H492" s="215">
        <v>12.79</v>
      </c>
      <c r="I492" s="216"/>
      <c r="J492" s="212"/>
      <c r="K492" s="212"/>
      <c r="L492" s="217"/>
      <c r="M492" s="218"/>
      <c r="N492" s="219"/>
      <c r="O492" s="219"/>
      <c r="P492" s="219"/>
      <c r="Q492" s="219"/>
      <c r="R492" s="219"/>
      <c r="S492" s="219"/>
      <c r="T492" s="220"/>
      <c r="AT492" s="221" t="s">
        <v>193</v>
      </c>
      <c r="AU492" s="221" t="s">
        <v>85</v>
      </c>
      <c r="AV492" s="14" t="s">
        <v>85</v>
      </c>
      <c r="AW492" s="14" t="s">
        <v>36</v>
      </c>
      <c r="AX492" s="14" t="s">
        <v>76</v>
      </c>
      <c r="AY492" s="221" t="s">
        <v>182</v>
      </c>
    </row>
    <row r="493" spans="2:51" s="13" customFormat="1" ht="11.25">
      <c r="B493" s="200"/>
      <c r="C493" s="201"/>
      <c r="D493" s="202" t="s">
        <v>193</v>
      </c>
      <c r="E493" s="203" t="s">
        <v>21</v>
      </c>
      <c r="F493" s="204" t="s">
        <v>661</v>
      </c>
      <c r="G493" s="201"/>
      <c r="H493" s="203" t="s">
        <v>21</v>
      </c>
      <c r="I493" s="205"/>
      <c r="J493" s="201"/>
      <c r="K493" s="201"/>
      <c r="L493" s="206"/>
      <c r="M493" s="207"/>
      <c r="N493" s="208"/>
      <c r="O493" s="208"/>
      <c r="P493" s="208"/>
      <c r="Q493" s="208"/>
      <c r="R493" s="208"/>
      <c r="S493" s="208"/>
      <c r="T493" s="209"/>
      <c r="AT493" s="210" t="s">
        <v>193</v>
      </c>
      <c r="AU493" s="210" t="s">
        <v>85</v>
      </c>
      <c r="AV493" s="13" t="s">
        <v>83</v>
      </c>
      <c r="AW493" s="13" t="s">
        <v>36</v>
      </c>
      <c r="AX493" s="13" t="s">
        <v>76</v>
      </c>
      <c r="AY493" s="210" t="s">
        <v>182</v>
      </c>
    </row>
    <row r="494" spans="2:51" s="14" customFormat="1" ht="11.25">
      <c r="B494" s="211"/>
      <c r="C494" s="212"/>
      <c r="D494" s="202" t="s">
        <v>193</v>
      </c>
      <c r="E494" s="213" t="s">
        <v>21</v>
      </c>
      <c r="F494" s="214" t="s">
        <v>711</v>
      </c>
      <c r="G494" s="212"/>
      <c r="H494" s="215">
        <v>12.81</v>
      </c>
      <c r="I494" s="216"/>
      <c r="J494" s="212"/>
      <c r="K494" s="212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193</v>
      </c>
      <c r="AU494" s="221" t="s">
        <v>85</v>
      </c>
      <c r="AV494" s="14" t="s">
        <v>85</v>
      </c>
      <c r="AW494" s="14" t="s">
        <v>36</v>
      </c>
      <c r="AX494" s="14" t="s">
        <v>76</v>
      </c>
      <c r="AY494" s="221" t="s">
        <v>182</v>
      </c>
    </row>
    <row r="495" spans="2:51" s="13" customFormat="1" ht="11.25">
      <c r="B495" s="200"/>
      <c r="C495" s="201"/>
      <c r="D495" s="202" t="s">
        <v>193</v>
      </c>
      <c r="E495" s="203" t="s">
        <v>21</v>
      </c>
      <c r="F495" s="204" t="s">
        <v>662</v>
      </c>
      <c r="G495" s="201"/>
      <c r="H495" s="203" t="s">
        <v>21</v>
      </c>
      <c r="I495" s="205"/>
      <c r="J495" s="201"/>
      <c r="K495" s="201"/>
      <c r="L495" s="206"/>
      <c r="M495" s="207"/>
      <c r="N495" s="208"/>
      <c r="O495" s="208"/>
      <c r="P495" s="208"/>
      <c r="Q495" s="208"/>
      <c r="R495" s="208"/>
      <c r="S495" s="208"/>
      <c r="T495" s="209"/>
      <c r="AT495" s="210" t="s">
        <v>193</v>
      </c>
      <c r="AU495" s="210" t="s">
        <v>85</v>
      </c>
      <c r="AV495" s="13" t="s">
        <v>83</v>
      </c>
      <c r="AW495" s="13" t="s">
        <v>36</v>
      </c>
      <c r="AX495" s="13" t="s">
        <v>76</v>
      </c>
      <c r="AY495" s="210" t="s">
        <v>182</v>
      </c>
    </row>
    <row r="496" spans="2:51" s="14" customFormat="1" ht="11.25">
      <c r="B496" s="211"/>
      <c r="C496" s="212"/>
      <c r="D496" s="202" t="s">
        <v>193</v>
      </c>
      <c r="E496" s="213" t="s">
        <v>21</v>
      </c>
      <c r="F496" s="214" t="s">
        <v>712</v>
      </c>
      <c r="G496" s="212"/>
      <c r="H496" s="215">
        <v>13.45</v>
      </c>
      <c r="I496" s="216"/>
      <c r="J496" s="212"/>
      <c r="K496" s="212"/>
      <c r="L496" s="217"/>
      <c r="M496" s="218"/>
      <c r="N496" s="219"/>
      <c r="O496" s="219"/>
      <c r="P496" s="219"/>
      <c r="Q496" s="219"/>
      <c r="R496" s="219"/>
      <c r="S496" s="219"/>
      <c r="T496" s="220"/>
      <c r="AT496" s="221" t="s">
        <v>193</v>
      </c>
      <c r="AU496" s="221" t="s">
        <v>85</v>
      </c>
      <c r="AV496" s="14" t="s">
        <v>85</v>
      </c>
      <c r="AW496" s="14" t="s">
        <v>36</v>
      </c>
      <c r="AX496" s="14" t="s">
        <v>76</v>
      </c>
      <c r="AY496" s="221" t="s">
        <v>182</v>
      </c>
    </row>
    <row r="497" spans="2:51" s="13" customFormat="1" ht="11.25">
      <c r="B497" s="200"/>
      <c r="C497" s="201"/>
      <c r="D497" s="202" t="s">
        <v>193</v>
      </c>
      <c r="E497" s="203" t="s">
        <v>21</v>
      </c>
      <c r="F497" s="204" t="s">
        <v>664</v>
      </c>
      <c r="G497" s="201"/>
      <c r="H497" s="203" t="s">
        <v>21</v>
      </c>
      <c r="I497" s="205"/>
      <c r="J497" s="201"/>
      <c r="K497" s="201"/>
      <c r="L497" s="206"/>
      <c r="M497" s="207"/>
      <c r="N497" s="208"/>
      <c r="O497" s="208"/>
      <c r="P497" s="208"/>
      <c r="Q497" s="208"/>
      <c r="R497" s="208"/>
      <c r="S497" s="208"/>
      <c r="T497" s="209"/>
      <c r="AT497" s="210" t="s">
        <v>193</v>
      </c>
      <c r="AU497" s="210" t="s">
        <v>85</v>
      </c>
      <c r="AV497" s="13" t="s">
        <v>83</v>
      </c>
      <c r="AW497" s="13" t="s">
        <v>36</v>
      </c>
      <c r="AX497" s="13" t="s">
        <v>76</v>
      </c>
      <c r="AY497" s="210" t="s">
        <v>182</v>
      </c>
    </row>
    <row r="498" spans="2:51" s="14" customFormat="1" ht="11.25">
      <c r="B498" s="211"/>
      <c r="C498" s="212"/>
      <c r="D498" s="202" t="s">
        <v>193</v>
      </c>
      <c r="E498" s="213" t="s">
        <v>21</v>
      </c>
      <c r="F498" s="214" t="s">
        <v>713</v>
      </c>
      <c r="G498" s="212"/>
      <c r="H498" s="215">
        <v>14.51</v>
      </c>
      <c r="I498" s="216"/>
      <c r="J498" s="212"/>
      <c r="K498" s="212"/>
      <c r="L498" s="217"/>
      <c r="M498" s="218"/>
      <c r="N498" s="219"/>
      <c r="O498" s="219"/>
      <c r="P498" s="219"/>
      <c r="Q498" s="219"/>
      <c r="R498" s="219"/>
      <c r="S498" s="219"/>
      <c r="T498" s="220"/>
      <c r="AT498" s="221" t="s">
        <v>193</v>
      </c>
      <c r="AU498" s="221" t="s">
        <v>85</v>
      </c>
      <c r="AV498" s="14" t="s">
        <v>85</v>
      </c>
      <c r="AW498" s="14" t="s">
        <v>36</v>
      </c>
      <c r="AX498" s="14" t="s">
        <v>76</v>
      </c>
      <c r="AY498" s="221" t="s">
        <v>182</v>
      </c>
    </row>
    <row r="499" spans="2:51" s="13" customFormat="1" ht="11.25">
      <c r="B499" s="200"/>
      <c r="C499" s="201"/>
      <c r="D499" s="202" t="s">
        <v>193</v>
      </c>
      <c r="E499" s="203" t="s">
        <v>21</v>
      </c>
      <c r="F499" s="204" t="s">
        <v>666</v>
      </c>
      <c r="G499" s="201"/>
      <c r="H499" s="203" t="s">
        <v>21</v>
      </c>
      <c r="I499" s="205"/>
      <c r="J499" s="201"/>
      <c r="K499" s="201"/>
      <c r="L499" s="206"/>
      <c r="M499" s="207"/>
      <c r="N499" s="208"/>
      <c r="O499" s="208"/>
      <c r="P499" s="208"/>
      <c r="Q499" s="208"/>
      <c r="R499" s="208"/>
      <c r="S499" s="208"/>
      <c r="T499" s="209"/>
      <c r="AT499" s="210" t="s">
        <v>193</v>
      </c>
      <c r="AU499" s="210" t="s">
        <v>85</v>
      </c>
      <c r="AV499" s="13" t="s">
        <v>83</v>
      </c>
      <c r="AW499" s="13" t="s">
        <v>36</v>
      </c>
      <c r="AX499" s="13" t="s">
        <v>76</v>
      </c>
      <c r="AY499" s="210" t="s">
        <v>182</v>
      </c>
    </row>
    <row r="500" spans="2:51" s="14" customFormat="1" ht="11.25">
      <c r="B500" s="211"/>
      <c r="C500" s="212"/>
      <c r="D500" s="202" t="s">
        <v>193</v>
      </c>
      <c r="E500" s="213" t="s">
        <v>21</v>
      </c>
      <c r="F500" s="214" t="s">
        <v>714</v>
      </c>
      <c r="G500" s="212"/>
      <c r="H500" s="215">
        <v>14.273999999999999</v>
      </c>
      <c r="I500" s="216"/>
      <c r="J500" s="212"/>
      <c r="K500" s="212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193</v>
      </c>
      <c r="AU500" s="221" t="s">
        <v>85</v>
      </c>
      <c r="AV500" s="14" t="s">
        <v>85</v>
      </c>
      <c r="AW500" s="14" t="s">
        <v>36</v>
      </c>
      <c r="AX500" s="14" t="s">
        <v>76</v>
      </c>
      <c r="AY500" s="221" t="s">
        <v>182</v>
      </c>
    </row>
    <row r="501" spans="2:51" s="13" customFormat="1" ht="11.25">
      <c r="B501" s="200"/>
      <c r="C501" s="201"/>
      <c r="D501" s="202" t="s">
        <v>193</v>
      </c>
      <c r="E501" s="203" t="s">
        <v>21</v>
      </c>
      <c r="F501" s="204" t="s">
        <v>668</v>
      </c>
      <c r="G501" s="201"/>
      <c r="H501" s="203" t="s">
        <v>21</v>
      </c>
      <c r="I501" s="205"/>
      <c r="J501" s="201"/>
      <c r="K501" s="201"/>
      <c r="L501" s="206"/>
      <c r="M501" s="207"/>
      <c r="N501" s="208"/>
      <c r="O501" s="208"/>
      <c r="P501" s="208"/>
      <c r="Q501" s="208"/>
      <c r="R501" s="208"/>
      <c r="S501" s="208"/>
      <c r="T501" s="209"/>
      <c r="AT501" s="210" t="s">
        <v>193</v>
      </c>
      <c r="AU501" s="210" t="s">
        <v>85</v>
      </c>
      <c r="AV501" s="13" t="s">
        <v>83</v>
      </c>
      <c r="AW501" s="13" t="s">
        <v>36</v>
      </c>
      <c r="AX501" s="13" t="s">
        <v>76</v>
      </c>
      <c r="AY501" s="210" t="s">
        <v>182</v>
      </c>
    </row>
    <row r="502" spans="2:51" s="14" customFormat="1" ht="11.25">
      <c r="B502" s="211"/>
      <c r="C502" s="212"/>
      <c r="D502" s="202" t="s">
        <v>193</v>
      </c>
      <c r="E502" s="213" t="s">
        <v>21</v>
      </c>
      <c r="F502" s="214" t="s">
        <v>715</v>
      </c>
      <c r="G502" s="212"/>
      <c r="H502" s="215">
        <v>14.446</v>
      </c>
      <c r="I502" s="216"/>
      <c r="J502" s="212"/>
      <c r="K502" s="212"/>
      <c r="L502" s="217"/>
      <c r="M502" s="218"/>
      <c r="N502" s="219"/>
      <c r="O502" s="219"/>
      <c r="P502" s="219"/>
      <c r="Q502" s="219"/>
      <c r="R502" s="219"/>
      <c r="S502" s="219"/>
      <c r="T502" s="220"/>
      <c r="AT502" s="221" t="s">
        <v>193</v>
      </c>
      <c r="AU502" s="221" t="s">
        <v>85</v>
      </c>
      <c r="AV502" s="14" t="s">
        <v>85</v>
      </c>
      <c r="AW502" s="14" t="s">
        <v>36</v>
      </c>
      <c r="AX502" s="14" t="s">
        <v>76</v>
      </c>
      <c r="AY502" s="221" t="s">
        <v>182</v>
      </c>
    </row>
    <row r="503" spans="2:51" s="13" customFormat="1" ht="11.25">
      <c r="B503" s="200"/>
      <c r="C503" s="201"/>
      <c r="D503" s="202" t="s">
        <v>193</v>
      </c>
      <c r="E503" s="203" t="s">
        <v>21</v>
      </c>
      <c r="F503" s="204" t="s">
        <v>670</v>
      </c>
      <c r="G503" s="201"/>
      <c r="H503" s="203" t="s">
        <v>21</v>
      </c>
      <c r="I503" s="205"/>
      <c r="J503" s="201"/>
      <c r="K503" s="201"/>
      <c r="L503" s="206"/>
      <c r="M503" s="207"/>
      <c r="N503" s="208"/>
      <c r="O503" s="208"/>
      <c r="P503" s="208"/>
      <c r="Q503" s="208"/>
      <c r="R503" s="208"/>
      <c r="S503" s="208"/>
      <c r="T503" s="209"/>
      <c r="AT503" s="210" t="s">
        <v>193</v>
      </c>
      <c r="AU503" s="210" t="s">
        <v>85</v>
      </c>
      <c r="AV503" s="13" t="s">
        <v>83</v>
      </c>
      <c r="AW503" s="13" t="s">
        <v>36</v>
      </c>
      <c r="AX503" s="13" t="s">
        <v>76</v>
      </c>
      <c r="AY503" s="210" t="s">
        <v>182</v>
      </c>
    </row>
    <row r="504" spans="2:51" s="14" customFormat="1" ht="11.25">
      <c r="B504" s="211"/>
      <c r="C504" s="212"/>
      <c r="D504" s="202" t="s">
        <v>193</v>
      </c>
      <c r="E504" s="213" t="s">
        <v>21</v>
      </c>
      <c r="F504" s="214" t="s">
        <v>716</v>
      </c>
      <c r="G504" s="212"/>
      <c r="H504" s="215">
        <v>14.18</v>
      </c>
      <c r="I504" s="216"/>
      <c r="J504" s="212"/>
      <c r="K504" s="212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193</v>
      </c>
      <c r="AU504" s="221" t="s">
        <v>85</v>
      </c>
      <c r="AV504" s="14" t="s">
        <v>85</v>
      </c>
      <c r="AW504" s="14" t="s">
        <v>36</v>
      </c>
      <c r="AX504" s="14" t="s">
        <v>76</v>
      </c>
      <c r="AY504" s="221" t="s">
        <v>182</v>
      </c>
    </row>
    <row r="505" spans="2:51" s="13" customFormat="1" ht="11.25">
      <c r="B505" s="200"/>
      <c r="C505" s="201"/>
      <c r="D505" s="202" t="s">
        <v>193</v>
      </c>
      <c r="E505" s="203" t="s">
        <v>21</v>
      </c>
      <c r="F505" s="204" t="s">
        <v>672</v>
      </c>
      <c r="G505" s="201"/>
      <c r="H505" s="203" t="s">
        <v>21</v>
      </c>
      <c r="I505" s="205"/>
      <c r="J505" s="201"/>
      <c r="K505" s="201"/>
      <c r="L505" s="206"/>
      <c r="M505" s="207"/>
      <c r="N505" s="208"/>
      <c r="O505" s="208"/>
      <c r="P505" s="208"/>
      <c r="Q505" s="208"/>
      <c r="R505" s="208"/>
      <c r="S505" s="208"/>
      <c r="T505" s="209"/>
      <c r="AT505" s="210" t="s">
        <v>193</v>
      </c>
      <c r="AU505" s="210" t="s">
        <v>85</v>
      </c>
      <c r="AV505" s="13" t="s">
        <v>83</v>
      </c>
      <c r="AW505" s="13" t="s">
        <v>36</v>
      </c>
      <c r="AX505" s="13" t="s">
        <v>76</v>
      </c>
      <c r="AY505" s="210" t="s">
        <v>182</v>
      </c>
    </row>
    <row r="506" spans="2:51" s="14" customFormat="1" ht="11.25">
      <c r="B506" s="211"/>
      <c r="C506" s="212"/>
      <c r="D506" s="202" t="s">
        <v>193</v>
      </c>
      <c r="E506" s="213" t="s">
        <v>21</v>
      </c>
      <c r="F506" s="214" t="s">
        <v>717</v>
      </c>
      <c r="G506" s="212"/>
      <c r="H506" s="215">
        <v>19.850000000000001</v>
      </c>
      <c r="I506" s="216"/>
      <c r="J506" s="212"/>
      <c r="K506" s="212"/>
      <c r="L506" s="217"/>
      <c r="M506" s="218"/>
      <c r="N506" s="219"/>
      <c r="O506" s="219"/>
      <c r="P506" s="219"/>
      <c r="Q506" s="219"/>
      <c r="R506" s="219"/>
      <c r="S506" s="219"/>
      <c r="T506" s="220"/>
      <c r="AT506" s="221" t="s">
        <v>193</v>
      </c>
      <c r="AU506" s="221" t="s">
        <v>85</v>
      </c>
      <c r="AV506" s="14" t="s">
        <v>85</v>
      </c>
      <c r="AW506" s="14" t="s">
        <v>36</v>
      </c>
      <c r="AX506" s="14" t="s">
        <v>76</v>
      </c>
      <c r="AY506" s="221" t="s">
        <v>182</v>
      </c>
    </row>
    <row r="507" spans="2:51" s="14" customFormat="1" ht="11.25">
      <c r="B507" s="211"/>
      <c r="C507" s="212"/>
      <c r="D507" s="202" t="s">
        <v>193</v>
      </c>
      <c r="E507" s="213" t="s">
        <v>21</v>
      </c>
      <c r="F507" s="214" t="s">
        <v>718</v>
      </c>
      <c r="G507" s="212"/>
      <c r="H507" s="215">
        <v>11.02</v>
      </c>
      <c r="I507" s="216"/>
      <c r="J507" s="212"/>
      <c r="K507" s="212"/>
      <c r="L507" s="217"/>
      <c r="M507" s="218"/>
      <c r="N507" s="219"/>
      <c r="O507" s="219"/>
      <c r="P507" s="219"/>
      <c r="Q507" s="219"/>
      <c r="R507" s="219"/>
      <c r="S507" s="219"/>
      <c r="T507" s="220"/>
      <c r="AT507" s="221" t="s">
        <v>193</v>
      </c>
      <c r="AU507" s="221" t="s">
        <v>85</v>
      </c>
      <c r="AV507" s="14" t="s">
        <v>85</v>
      </c>
      <c r="AW507" s="14" t="s">
        <v>36</v>
      </c>
      <c r="AX507" s="14" t="s">
        <v>76</v>
      </c>
      <c r="AY507" s="221" t="s">
        <v>182</v>
      </c>
    </row>
    <row r="508" spans="2:51" s="14" customFormat="1" ht="11.25">
      <c r="B508" s="211"/>
      <c r="C508" s="212"/>
      <c r="D508" s="202" t="s">
        <v>193</v>
      </c>
      <c r="E508" s="213" t="s">
        <v>21</v>
      </c>
      <c r="F508" s="214" t="s">
        <v>719</v>
      </c>
      <c r="G508" s="212"/>
      <c r="H508" s="215">
        <v>-6.3</v>
      </c>
      <c r="I508" s="216"/>
      <c r="J508" s="212"/>
      <c r="K508" s="212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193</v>
      </c>
      <c r="AU508" s="221" t="s">
        <v>85</v>
      </c>
      <c r="AV508" s="14" t="s">
        <v>85</v>
      </c>
      <c r="AW508" s="14" t="s">
        <v>36</v>
      </c>
      <c r="AX508" s="14" t="s">
        <v>76</v>
      </c>
      <c r="AY508" s="221" t="s">
        <v>182</v>
      </c>
    </row>
    <row r="509" spans="2:51" s="14" customFormat="1" ht="11.25">
      <c r="B509" s="211"/>
      <c r="C509" s="212"/>
      <c r="D509" s="202" t="s">
        <v>193</v>
      </c>
      <c r="E509" s="213" t="s">
        <v>21</v>
      </c>
      <c r="F509" s="214" t="s">
        <v>720</v>
      </c>
      <c r="G509" s="212"/>
      <c r="H509" s="215">
        <v>-3.8</v>
      </c>
      <c r="I509" s="216"/>
      <c r="J509" s="212"/>
      <c r="K509" s="212"/>
      <c r="L509" s="217"/>
      <c r="M509" s="218"/>
      <c r="N509" s="219"/>
      <c r="O509" s="219"/>
      <c r="P509" s="219"/>
      <c r="Q509" s="219"/>
      <c r="R509" s="219"/>
      <c r="S509" s="219"/>
      <c r="T509" s="220"/>
      <c r="AT509" s="221" t="s">
        <v>193</v>
      </c>
      <c r="AU509" s="221" t="s">
        <v>85</v>
      </c>
      <c r="AV509" s="14" t="s">
        <v>85</v>
      </c>
      <c r="AW509" s="14" t="s">
        <v>36</v>
      </c>
      <c r="AX509" s="14" t="s">
        <v>76</v>
      </c>
      <c r="AY509" s="221" t="s">
        <v>182</v>
      </c>
    </row>
    <row r="510" spans="2:51" s="13" customFormat="1" ht="11.25">
      <c r="B510" s="200"/>
      <c r="C510" s="201"/>
      <c r="D510" s="202" t="s">
        <v>193</v>
      </c>
      <c r="E510" s="203" t="s">
        <v>21</v>
      </c>
      <c r="F510" s="204" t="s">
        <v>674</v>
      </c>
      <c r="G510" s="201"/>
      <c r="H510" s="203" t="s">
        <v>21</v>
      </c>
      <c r="I510" s="205"/>
      <c r="J510" s="201"/>
      <c r="K510" s="201"/>
      <c r="L510" s="206"/>
      <c r="M510" s="207"/>
      <c r="N510" s="208"/>
      <c r="O510" s="208"/>
      <c r="P510" s="208"/>
      <c r="Q510" s="208"/>
      <c r="R510" s="208"/>
      <c r="S510" s="208"/>
      <c r="T510" s="209"/>
      <c r="AT510" s="210" t="s">
        <v>193</v>
      </c>
      <c r="AU510" s="210" t="s">
        <v>85</v>
      </c>
      <c r="AV510" s="13" t="s">
        <v>83</v>
      </c>
      <c r="AW510" s="13" t="s">
        <v>36</v>
      </c>
      <c r="AX510" s="13" t="s">
        <v>76</v>
      </c>
      <c r="AY510" s="210" t="s">
        <v>182</v>
      </c>
    </row>
    <row r="511" spans="2:51" s="14" customFormat="1" ht="11.25">
      <c r="B511" s="211"/>
      <c r="C511" s="212"/>
      <c r="D511" s="202" t="s">
        <v>193</v>
      </c>
      <c r="E511" s="213" t="s">
        <v>21</v>
      </c>
      <c r="F511" s="214" t="s">
        <v>721</v>
      </c>
      <c r="G511" s="212"/>
      <c r="H511" s="215">
        <v>16.463999999999999</v>
      </c>
      <c r="I511" s="216"/>
      <c r="J511" s="212"/>
      <c r="K511" s="212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193</v>
      </c>
      <c r="AU511" s="221" t="s">
        <v>85</v>
      </c>
      <c r="AV511" s="14" t="s">
        <v>85</v>
      </c>
      <c r="AW511" s="14" t="s">
        <v>36</v>
      </c>
      <c r="AX511" s="14" t="s">
        <v>76</v>
      </c>
      <c r="AY511" s="221" t="s">
        <v>182</v>
      </c>
    </row>
    <row r="512" spans="2:51" s="13" customFormat="1" ht="11.25">
      <c r="B512" s="200"/>
      <c r="C512" s="201"/>
      <c r="D512" s="202" t="s">
        <v>193</v>
      </c>
      <c r="E512" s="203" t="s">
        <v>21</v>
      </c>
      <c r="F512" s="204" t="s">
        <v>520</v>
      </c>
      <c r="G512" s="201"/>
      <c r="H512" s="203" t="s">
        <v>21</v>
      </c>
      <c r="I512" s="205"/>
      <c r="J512" s="201"/>
      <c r="K512" s="201"/>
      <c r="L512" s="206"/>
      <c r="M512" s="207"/>
      <c r="N512" s="208"/>
      <c r="O512" s="208"/>
      <c r="P512" s="208"/>
      <c r="Q512" s="208"/>
      <c r="R512" s="208"/>
      <c r="S512" s="208"/>
      <c r="T512" s="209"/>
      <c r="AT512" s="210" t="s">
        <v>193</v>
      </c>
      <c r="AU512" s="210" t="s">
        <v>85</v>
      </c>
      <c r="AV512" s="13" t="s">
        <v>83</v>
      </c>
      <c r="AW512" s="13" t="s">
        <v>36</v>
      </c>
      <c r="AX512" s="13" t="s">
        <v>76</v>
      </c>
      <c r="AY512" s="210" t="s">
        <v>182</v>
      </c>
    </row>
    <row r="513" spans="1:65" s="14" customFormat="1" ht="11.25">
      <c r="B513" s="211"/>
      <c r="C513" s="212"/>
      <c r="D513" s="202" t="s">
        <v>193</v>
      </c>
      <c r="E513" s="213" t="s">
        <v>21</v>
      </c>
      <c r="F513" s="214" t="s">
        <v>722</v>
      </c>
      <c r="G513" s="212"/>
      <c r="H513" s="215">
        <v>12.45</v>
      </c>
      <c r="I513" s="216"/>
      <c r="J513" s="212"/>
      <c r="K513" s="212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193</v>
      </c>
      <c r="AU513" s="221" t="s">
        <v>85</v>
      </c>
      <c r="AV513" s="14" t="s">
        <v>85</v>
      </c>
      <c r="AW513" s="14" t="s">
        <v>36</v>
      </c>
      <c r="AX513" s="14" t="s">
        <v>76</v>
      </c>
      <c r="AY513" s="221" t="s">
        <v>182</v>
      </c>
    </row>
    <row r="514" spans="1:65" s="13" customFormat="1" ht="11.25">
      <c r="B514" s="200"/>
      <c r="C514" s="201"/>
      <c r="D514" s="202" t="s">
        <v>193</v>
      </c>
      <c r="E514" s="203" t="s">
        <v>21</v>
      </c>
      <c r="F514" s="204" t="s">
        <v>522</v>
      </c>
      <c r="G514" s="201"/>
      <c r="H514" s="203" t="s">
        <v>21</v>
      </c>
      <c r="I514" s="205"/>
      <c r="J514" s="201"/>
      <c r="K514" s="201"/>
      <c r="L514" s="206"/>
      <c r="M514" s="207"/>
      <c r="N514" s="208"/>
      <c r="O514" s="208"/>
      <c r="P514" s="208"/>
      <c r="Q514" s="208"/>
      <c r="R514" s="208"/>
      <c r="S514" s="208"/>
      <c r="T514" s="209"/>
      <c r="AT514" s="210" t="s">
        <v>193</v>
      </c>
      <c r="AU514" s="210" t="s">
        <v>85</v>
      </c>
      <c r="AV514" s="13" t="s">
        <v>83</v>
      </c>
      <c r="AW514" s="13" t="s">
        <v>36</v>
      </c>
      <c r="AX514" s="13" t="s">
        <v>76</v>
      </c>
      <c r="AY514" s="210" t="s">
        <v>182</v>
      </c>
    </row>
    <row r="515" spans="1:65" s="14" customFormat="1" ht="11.25">
      <c r="B515" s="211"/>
      <c r="C515" s="212"/>
      <c r="D515" s="202" t="s">
        <v>193</v>
      </c>
      <c r="E515" s="213" t="s">
        <v>21</v>
      </c>
      <c r="F515" s="214" t="s">
        <v>723</v>
      </c>
      <c r="G515" s="212"/>
      <c r="H515" s="215">
        <v>13.2</v>
      </c>
      <c r="I515" s="216"/>
      <c r="J515" s="212"/>
      <c r="K515" s="212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193</v>
      </c>
      <c r="AU515" s="221" t="s">
        <v>85</v>
      </c>
      <c r="AV515" s="14" t="s">
        <v>85</v>
      </c>
      <c r="AW515" s="14" t="s">
        <v>36</v>
      </c>
      <c r="AX515" s="14" t="s">
        <v>76</v>
      </c>
      <c r="AY515" s="221" t="s">
        <v>182</v>
      </c>
    </row>
    <row r="516" spans="1:65" s="16" customFormat="1" ht="11.25">
      <c r="B516" s="233"/>
      <c r="C516" s="234"/>
      <c r="D516" s="202" t="s">
        <v>193</v>
      </c>
      <c r="E516" s="235" t="s">
        <v>146</v>
      </c>
      <c r="F516" s="236" t="s">
        <v>228</v>
      </c>
      <c r="G516" s="234"/>
      <c r="H516" s="237">
        <v>334.16899999999998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AT516" s="243" t="s">
        <v>193</v>
      </c>
      <c r="AU516" s="243" t="s">
        <v>85</v>
      </c>
      <c r="AV516" s="16" t="s">
        <v>183</v>
      </c>
      <c r="AW516" s="16" t="s">
        <v>36</v>
      </c>
      <c r="AX516" s="16" t="s">
        <v>76</v>
      </c>
      <c r="AY516" s="243" t="s">
        <v>182</v>
      </c>
    </row>
    <row r="517" spans="1:65" s="15" customFormat="1" ht="11.25">
      <c r="B517" s="222"/>
      <c r="C517" s="223"/>
      <c r="D517" s="202" t="s">
        <v>193</v>
      </c>
      <c r="E517" s="224" t="s">
        <v>21</v>
      </c>
      <c r="F517" s="225" t="s">
        <v>198</v>
      </c>
      <c r="G517" s="223"/>
      <c r="H517" s="226">
        <v>334.16899999999998</v>
      </c>
      <c r="I517" s="227"/>
      <c r="J517" s="223"/>
      <c r="K517" s="223"/>
      <c r="L517" s="228"/>
      <c r="M517" s="229"/>
      <c r="N517" s="230"/>
      <c r="O517" s="230"/>
      <c r="P517" s="230"/>
      <c r="Q517" s="230"/>
      <c r="R517" s="230"/>
      <c r="S517" s="230"/>
      <c r="T517" s="231"/>
      <c r="AT517" s="232" t="s">
        <v>193</v>
      </c>
      <c r="AU517" s="232" t="s">
        <v>85</v>
      </c>
      <c r="AV517" s="15" t="s">
        <v>189</v>
      </c>
      <c r="AW517" s="15" t="s">
        <v>36</v>
      </c>
      <c r="AX517" s="15" t="s">
        <v>83</v>
      </c>
      <c r="AY517" s="232" t="s">
        <v>182</v>
      </c>
    </row>
    <row r="518" spans="1:65" s="2" customFormat="1" ht="49.15" customHeight="1">
      <c r="A518" s="37"/>
      <c r="B518" s="38"/>
      <c r="C518" s="182" t="s">
        <v>724</v>
      </c>
      <c r="D518" s="182" t="s">
        <v>185</v>
      </c>
      <c r="E518" s="183" t="s">
        <v>725</v>
      </c>
      <c r="F518" s="184" t="s">
        <v>726</v>
      </c>
      <c r="G518" s="185" t="s">
        <v>349</v>
      </c>
      <c r="H518" s="186">
        <v>0.92600000000000005</v>
      </c>
      <c r="I518" s="187"/>
      <c r="J518" s="188">
        <f>ROUND(I518*H518,2)</f>
        <v>0</v>
      </c>
      <c r="K518" s="184" t="s">
        <v>188</v>
      </c>
      <c r="L518" s="42"/>
      <c r="M518" s="189" t="s">
        <v>21</v>
      </c>
      <c r="N518" s="190" t="s">
        <v>47</v>
      </c>
      <c r="O518" s="67"/>
      <c r="P518" s="191">
        <f>O518*H518</f>
        <v>0</v>
      </c>
      <c r="Q518" s="191">
        <v>0</v>
      </c>
      <c r="R518" s="191">
        <f>Q518*H518</f>
        <v>0</v>
      </c>
      <c r="S518" s="191">
        <v>0</v>
      </c>
      <c r="T518" s="192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93" t="s">
        <v>324</v>
      </c>
      <c r="AT518" s="193" t="s">
        <v>185</v>
      </c>
      <c r="AU518" s="193" t="s">
        <v>85</v>
      </c>
      <c r="AY518" s="20" t="s">
        <v>182</v>
      </c>
      <c r="BE518" s="194">
        <f>IF(N518="základní",J518,0)</f>
        <v>0</v>
      </c>
      <c r="BF518" s="194">
        <f>IF(N518="snížená",J518,0)</f>
        <v>0</v>
      </c>
      <c r="BG518" s="194">
        <f>IF(N518="zákl. přenesená",J518,0)</f>
        <v>0</v>
      </c>
      <c r="BH518" s="194">
        <f>IF(N518="sníž. přenesená",J518,0)</f>
        <v>0</v>
      </c>
      <c r="BI518" s="194">
        <f>IF(N518="nulová",J518,0)</f>
        <v>0</v>
      </c>
      <c r="BJ518" s="20" t="s">
        <v>83</v>
      </c>
      <c r="BK518" s="194">
        <f>ROUND(I518*H518,2)</f>
        <v>0</v>
      </c>
      <c r="BL518" s="20" t="s">
        <v>324</v>
      </c>
      <c r="BM518" s="193" t="s">
        <v>727</v>
      </c>
    </row>
    <row r="519" spans="1:65" s="2" customFormat="1" ht="11.25">
      <c r="A519" s="37"/>
      <c r="B519" s="38"/>
      <c r="C519" s="39"/>
      <c r="D519" s="195" t="s">
        <v>191</v>
      </c>
      <c r="E519" s="39"/>
      <c r="F519" s="196" t="s">
        <v>728</v>
      </c>
      <c r="G519" s="39"/>
      <c r="H519" s="39"/>
      <c r="I519" s="197"/>
      <c r="J519" s="39"/>
      <c r="K519" s="39"/>
      <c r="L519" s="42"/>
      <c r="M519" s="198"/>
      <c r="N519" s="199"/>
      <c r="O519" s="67"/>
      <c r="P519" s="67"/>
      <c r="Q519" s="67"/>
      <c r="R519" s="67"/>
      <c r="S519" s="67"/>
      <c r="T519" s="68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20" t="s">
        <v>191</v>
      </c>
      <c r="AU519" s="20" t="s">
        <v>85</v>
      </c>
    </row>
    <row r="520" spans="1:65" s="12" customFormat="1" ht="22.9" customHeight="1">
      <c r="B520" s="166"/>
      <c r="C520" s="167"/>
      <c r="D520" s="168" t="s">
        <v>75</v>
      </c>
      <c r="E520" s="180" t="s">
        <v>729</v>
      </c>
      <c r="F520" s="180" t="s">
        <v>730</v>
      </c>
      <c r="G520" s="167"/>
      <c r="H520" s="167"/>
      <c r="I520" s="170"/>
      <c r="J520" s="181">
        <f>BK520</f>
        <v>0</v>
      </c>
      <c r="K520" s="167"/>
      <c r="L520" s="172"/>
      <c r="M520" s="173"/>
      <c r="N520" s="174"/>
      <c r="O520" s="174"/>
      <c r="P520" s="175">
        <f>SUM(P521:P565)</f>
        <v>0</v>
      </c>
      <c r="Q520" s="174"/>
      <c r="R520" s="175">
        <f>SUM(R521:R565)</f>
        <v>6.8380880000000005E-2</v>
      </c>
      <c r="S520" s="174"/>
      <c r="T520" s="176">
        <f>SUM(T521:T565)</f>
        <v>7.7519999999999992E-2</v>
      </c>
      <c r="AR520" s="177" t="s">
        <v>85</v>
      </c>
      <c r="AT520" s="178" t="s">
        <v>75</v>
      </c>
      <c r="AU520" s="178" t="s">
        <v>83</v>
      </c>
      <c r="AY520" s="177" t="s">
        <v>182</v>
      </c>
      <c r="BK520" s="179">
        <f>SUM(BK521:BK565)</f>
        <v>0</v>
      </c>
    </row>
    <row r="521" spans="1:65" s="2" customFormat="1" ht="24.2" customHeight="1">
      <c r="A521" s="37"/>
      <c r="B521" s="38"/>
      <c r="C521" s="182" t="s">
        <v>731</v>
      </c>
      <c r="D521" s="182" t="s">
        <v>185</v>
      </c>
      <c r="E521" s="183" t="s">
        <v>732</v>
      </c>
      <c r="F521" s="184" t="s">
        <v>733</v>
      </c>
      <c r="G521" s="185" t="s">
        <v>102</v>
      </c>
      <c r="H521" s="186">
        <v>3.1320000000000001</v>
      </c>
      <c r="I521" s="187"/>
      <c r="J521" s="188">
        <f>ROUND(I521*H521,2)</f>
        <v>0</v>
      </c>
      <c r="K521" s="184" t="s">
        <v>188</v>
      </c>
      <c r="L521" s="42"/>
      <c r="M521" s="189" t="s">
        <v>21</v>
      </c>
      <c r="N521" s="190" t="s">
        <v>47</v>
      </c>
      <c r="O521" s="67"/>
      <c r="P521" s="191">
        <f>O521*H521</f>
        <v>0</v>
      </c>
      <c r="Q521" s="191">
        <v>2.9999999999999997E-4</v>
      </c>
      <c r="R521" s="191">
        <f>Q521*H521</f>
        <v>9.3959999999999996E-4</v>
      </c>
      <c r="S521" s="191">
        <v>0</v>
      </c>
      <c r="T521" s="192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193" t="s">
        <v>324</v>
      </c>
      <c r="AT521" s="193" t="s">
        <v>185</v>
      </c>
      <c r="AU521" s="193" t="s">
        <v>85</v>
      </c>
      <c r="AY521" s="20" t="s">
        <v>182</v>
      </c>
      <c r="BE521" s="194">
        <f>IF(N521="základní",J521,0)</f>
        <v>0</v>
      </c>
      <c r="BF521" s="194">
        <f>IF(N521="snížená",J521,0)</f>
        <v>0</v>
      </c>
      <c r="BG521" s="194">
        <f>IF(N521="zákl. přenesená",J521,0)</f>
        <v>0</v>
      </c>
      <c r="BH521" s="194">
        <f>IF(N521="sníž. přenesená",J521,0)</f>
        <v>0</v>
      </c>
      <c r="BI521" s="194">
        <f>IF(N521="nulová",J521,0)</f>
        <v>0</v>
      </c>
      <c r="BJ521" s="20" t="s">
        <v>83</v>
      </c>
      <c r="BK521" s="194">
        <f>ROUND(I521*H521,2)</f>
        <v>0</v>
      </c>
      <c r="BL521" s="20" t="s">
        <v>324</v>
      </c>
      <c r="BM521" s="193" t="s">
        <v>734</v>
      </c>
    </row>
    <row r="522" spans="1:65" s="2" customFormat="1" ht="11.25">
      <c r="A522" s="37"/>
      <c r="B522" s="38"/>
      <c r="C522" s="39"/>
      <c r="D522" s="195" t="s">
        <v>191</v>
      </c>
      <c r="E522" s="39"/>
      <c r="F522" s="196" t="s">
        <v>735</v>
      </c>
      <c r="G522" s="39"/>
      <c r="H522" s="39"/>
      <c r="I522" s="197"/>
      <c r="J522" s="39"/>
      <c r="K522" s="39"/>
      <c r="L522" s="42"/>
      <c r="M522" s="198"/>
      <c r="N522" s="199"/>
      <c r="O522" s="67"/>
      <c r="P522" s="67"/>
      <c r="Q522" s="67"/>
      <c r="R522" s="67"/>
      <c r="S522" s="67"/>
      <c r="T522" s="68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T522" s="20" t="s">
        <v>191</v>
      </c>
      <c r="AU522" s="20" t="s">
        <v>85</v>
      </c>
    </row>
    <row r="523" spans="1:65" s="14" customFormat="1" ht="11.25">
      <c r="B523" s="211"/>
      <c r="C523" s="212"/>
      <c r="D523" s="202" t="s">
        <v>193</v>
      </c>
      <c r="E523" s="213" t="s">
        <v>21</v>
      </c>
      <c r="F523" s="214" t="s">
        <v>118</v>
      </c>
      <c r="G523" s="212"/>
      <c r="H523" s="215">
        <v>3.1320000000000001</v>
      </c>
      <c r="I523" s="216"/>
      <c r="J523" s="212"/>
      <c r="K523" s="212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193</v>
      </c>
      <c r="AU523" s="221" t="s">
        <v>85</v>
      </c>
      <c r="AV523" s="14" t="s">
        <v>85</v>
      </c>
      <c r="AW523" s="14" t="s">
        <v>36</v>
      </c>
      <c r="AX523" s="14" t="s">
        <v>83</v>
      </c>
      <c r="AY523" s="221" t="s">
        <v>182</v>
      </c>
    </row>
    <row r="524" spans="1:65" s="2" customFormat="1" ht="21.75" customHeight="1">
      <c r="A524" s="37"/>
      <c r="B524" s="38"/>
      <c r="C524" s="182" t="s">
        <v>736</v>
      </c>
      <c r="D524" s="182" t="s">
        <v>185</v>
      </c>
      <c r="E524" s="183" t="s">
        <v>737</v>
      </c>
      <c r="F524" s="184" t="s">
        <v>738</v>
      </c>
      <c r="G524" s="185" t="s">
        <v>102</v>
      </c>
      <c r="H524" s="186">
        <v>2.85</v>
      </c>
      <c r="I524" s="187"/>
      <c r="J524" s="188">
        <f>ROUND(I524*H524,2)</f>
        <v>0</v>
      </c>
      <c r="K524" s="184" t="s">
        <v>188</v>
      </c>
      <c r="L524" s="42"/>
      <c r="M524" s="189" t="s">
        <v>21</v>
      </c>
      <c r="N524" s="190" t="s">
        <v>47</v>
      </c>
      <c r="O524" s="67"/>
      <c r="P524" s="191">
        <f>O524*H524</f>
        <v>0</v>
      </c>
      <c r="Q524" s="191">
        <v>0</v>
      </c>
      <c r="R524" s="191">
        <f>Q524*H524</f>
        <v>0</v>
      </c>
      <c r="S524" s="191">
        <v>2.7199999999999998E-2</v>
      </c>
      <c r="T524" s="192">
        <f>S524*H524</f>
        <v>7.7519999999999992E-2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3" t="s">
        <v>324</v>
      </c>
      <c r="AT524" s="193" t="s">
        <v>185</v>
      </c>
      <c r="AU524" s="193" t="s">
        <v>85</v>
      </c>
      <c r="AY524" s="20" t="s">
        <v>182</v>
      </c>
      <c r="BE524" s="194">
        <f>IF(N524="základní",J524,0)</f>
        <v>0</v>
      </c>
      <c r="BF524" s="194">
        <f>IF(N524="snížená",J524,0)</f>
        <v>0</v>
      </c>
      <c r="BG524" s="194">
        <f>IF(N524="zákl. přenesená",J524,0)</f>
        <v>0</v>
      </c>
      <c r="BH524" s="194">
        <f>IF(N524="sníž. přenesená",J524,0)</f>
        <v>0</v>
      </c>
      <c r="BI524" s="194">
        <f>IF(N524="nulová",J524,0)</f>
        <v>0</v>
      </c>
      <c r="BJ524" s="20" t="s">
        <v>83</v>
      </c>
      <c r="BK524" s="194">
        <f>ROUND(I524*H524,2)</f>
        <v>0</v>
      </c>
      <c r="BL524" s="20" t="s">
        <v>324</v>
      </c>
      <c r="BM524" s="193" t="s">
        <v>739</v>
      </c>
    </row>
    <row r="525" spans="1:65" s="2" customFormat="1" ht="11.25">
      <c r="A525" s="37"/>
      <c r="B525" s="38"/>
      <c r="C525" s="39"/>
      <c r="D525" s="195" t="s">
        <v>191</v>
      </c>
      <c r="E525" s="39"/>
      <c r="F525" s="196" t="s">
        <v>740</v>
      </c>
      <c r="G525" s="39"/>
      <c r="H525" s="39"/>
      <c r="I525" s="197"/>
      <c r="J525" s="39"/>
      <c r="K525" s="39"/>
      <c r="L525" s="42"/>
      <c r="M525" s="198"/>
      <c r="N525" s="199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191</v>
      </c>
      <c r="AU525" s="20" t="s">
        <v>85</v>
      </c>
    </row>
    <row r="526" spans="1:65" s="13" customFormat="1" ht="11.25">
      <c r="B526" s="200"/>
      <c r="C526" s="201"/>
      <c r="D526" s="202" t="s">
        <v>193</v>
      </c>
      <c r="E526" s="203" t="s">
        <v>21</v>
      </c>
      <c r="F526" s="204" t="s">
        <v>741</v>
      </c>
      <c r="G526" s="201"/>
      <c r="H526" s="203" t="s">
        <v>21</v>
      </c>
      <c r="I526" s="205"/>
      <c r="J526" s="201"/>
      <c r="K526" s="201"/>
      <c r="L526" s="206"/>
      <c r="M526" s="207"/>
      <c r="N526" s="208"/>
      <c r="O526" s="208"/>
      <c r="P526" s="208"/>
      <c r="Q526" s="208"/>
      <c r="R526" s="208"/>
      <c r="S526" s="208"/>
      <c r="T526" s="209"/>
      <c r="AT526" s="210" t="s">
        <v>193</v>
      </c>
      <c r="AU526" s="210" t="s">
        <v>85</v>
      </c>
      <c r="AV526" s="13" t="s">
        <v>83</v>
      </c>
      <c r="AW526" s="13" t="s">
        <v>36</v>
      </c>
      <c r="AX526" s="13" t="s">
        <v>76</v>
      </c>
      <c r="AY526" s="210" t="s">
        <v>182</v>
      </c>
    </row>
    <row r="527" spans="1:65" s="13" customFormat="1" ht="11.25">
      <c r="B527" s="200"/>
      <c r="C527" s="201"/>
      <c r="D527" s="202" t="s">
        <v>193</v>
      </c>
      <c r="E527" s="203" t="s">
        <v>21</v>
      </c>
      <c r="F527" s="204" t="s">
        <v>567</v>
      </c>
      <c r="G527" s="201"/>
      <c r="H527" s="203" t="s">
        <v>21</v>
      </c>
      <c r="I527" s="205"/>
      <c r="J527" s="201"/>
      <c r="K527" s="201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193</v>
      </c>
      <c r="AU527" s="210" t="s">
        <v>85</v>
      </c>
      <c r="AV527" s="13" t="s">
        <v>83</v>
      </c>
      <c r="AW527" s="13" t="s">
        <v>36</v>
      </c>
      <c r="AX527" s="13" t="s">
        <v>76</v>
      </c>
      <c r="AY527" s="210" t="s">
        <v>182</v>
      </c>
    </row>
    <row r="528" spans="1:65" s="13" customFormat="1" ht="11.25">
      <c r="B528" s="200"/>
      <c r="C528" s="201"/>
      <c r="D528" s="202" t="s">
        <v>193</v>
      </c>
      <c r="E528" s="203" t="s">
        <v>21</v>
      </c>
      <c r="F528" s="204" t="s">
        <v>634</v>
      </c>
      <c r="G528" s="201"/>
      <c r="H528" s="203" t="s">
        <v>21</v>
      </c>
      <c r="I528" s="205"/>
      <c r="J528" s="201"/>
      <c r="K528" s="201"/>
      <c r="L528" s="206"/>
      <c r="M528" s="207"/>
      <c r="N528" s="208"/>
      <c r="O528" s="208"/>
      <c r="P528" s="208"/>
      <c r="Q528" s="208"/>
      <c r="R528" s="208"/>
      <c r="S528" s="208"/>
      <c r="T528" s="209"/>
      <c r="AT528" s="210" t="s">
        <v>193</v>
      </c>
      <c r="AU528" s="210" t="s">
        <v>85</v>
      </c>
      <c r="AV528" s="13" t="s">
        <v>83</v>
      </c>
      <c r="AW528" s="13" t="s">
        <v>36</v>
      </c>
      <c r="AX528" s="13" t="s">
        <v>76</v>
      </c>
      <c r="AY528" s="210" t="s">
        <v>182</v>
      </c>
    </row>
    <row r="529" spans="1:65" s="14" customFormat="1" ht="11.25">
      <c r="B529" s="211"/>
      <c r="C529" s="212"/>
      <c r="D529" s="202" t="s">
        <v>193</v>
      </c>
      <c r="E529" s="213" t="s">
        <v>21</v>
      </c>
      <c r="F529" s="214" t="s">
        <v>742</v>
      </c>
      <c r="G529" s="212"/>
      <c r="H529" s="215">
        <v>2.25</v>
      </c>
      <c r="I529" s="216"/>
      <c r="J529" s="212"/>
      <c r="K529" s="212"/>
      <c r="L529" s="217"/>
      <c r="M529" s="218"/>
      <c r="N529" s="219"/>
      <c r="O529" s="219"/>
      <c r="P529" s="219"/>
      <c r="Q529" s="219"/>
      <c r="R529" s="219"/>
      <c r="S529" s="219"/>
      <c r="T529" s="220"/>
      <c r="AT529" s="221" t="s">
        <v>193</v>
      </c>
      <c r="AU529" s="221" t="s">
        <v>85</v>
      </c>
      <c r="AV529" s="14" t="s">
        <v>85</v>
      </c>
      <c r="AW529" s="14" t="s">
        <v>36</v>
      </c>
      <c r="AX529" s="14" t="s">
        <v>76</v>
      </c>
      <c r="AY529" s="221" t="s">
        <v>182</v>
      </c>
    </row>
    <row r="530" spans="1:65" s="13" customFormat="1" ht="11.25">
      <c r="B530" s="200"/>
      <c r="C530" s="201"/>
      <c r="D530" s="202" t="s">
        <v>193</v>
      </c>
      <c r="E530" s="203" t="s">
        <v>21</v>
      </c>
      <c r="F530" s="204" t="s">
        <v>522</v>
      </c>
      <c r="G530" s="201"/>
      <c r="H530" s="203" t="s">
        <v>21</v>
      </c>
      <c r="I530" s="205"/>
      <c r="J530" s="201"/>
      <c r="K530" s="201"/>
      <c r="L530" s="206"/>
      <c r="M530" s="207"/>
      <c r="N530" s="208"/>
      <c r="O530" s="208"/>
      <c r="P530" s="208"/>
      <c r="Q530" s="208"/>
      <c r="R530" s="208"/>
      <c r="S530" s="208"/>
      <c r="T530" s="209"/>
      <c r="AT530" s="210" t="s">
        <v>193</v>
      </c>
      <c r="AU530" s="210" t="s">
        <v>85</v>
      </c>
      <c r="AV530" s="13" t="s">
        <v>83</v>
      </c>
      <c r="AW530" s="13" t="s">
        <v>36</v>
      </c>
      <c r="AX530" s="13" t="s">
        <v>76</v>
      </c>
      <c r="AY530" s="210" t="s">
        <v>182</v>
      </c>
    </row>
    <row r="531" spans="1:65" s="14" customFormat="1" ht="11.25">
      <c r="B531" s="211"/>
      <c r="C531" s="212"/>
      <c r="D531" s="202" t="s">
        <v>193</v>
      </c>
      <c r="E531" s="213" t="s">
        <v>21</v>
      </c>
      <c r="F531" s="214" t="s">
        <v>743</v>
      </c>
      <c r="G531" s="212"/>
      <c r="H531" s="215">
        <v>0.6</v>
      </c>
      <c r="I531" s="216"/>
      <c r="J531" s="212"/>
      <c r="K531" s="212"/>
      <c r="L531" s="217"/>
      <c r="M531" s="218"/>
      <c r="N531" s="219"/>
      <c r="O531" s="219"/>
      <c r="P531" s="219"/>
      <c r="Q531" s="219"/>
      <c r="R531" s="219"/>
      <c r="S531" s="219"/>
      <c r="T531" s="220"/>
      <c r="AT531" s="221" t="s">
        <v>193</v>
      </c>
      <c r="AU531" s="221" t="s">
        <v>85</v>
      </c>
      <c r="AV531" s="14" t="s">
        <v>85</v>
      </c>
      <c r="AW531" s="14" t="s">
        <v>36</v>
      </c>
      <c r="AX531" s="14" t="s">
        <v>76</v>
      </c>
      <c r="AY531" s="221" t="s">
        <v>182</v>
      </c>
    </row>
    <row r="532" spans="1:65" s="15" customFormat="1" ht="11.25">
      <c r="B532" s="222"/>
      <c r="C532" s="223"/>
      <c r="D532" s="202" t="s">
        <v>193</v>
      </c>
      <c r="E532" s="224" t="s">
        <v>104</v>
      </c>
      <c r="F532" s="225" t="s">
        <v>198</v>
      </c>
      <c r="G532" s="223"/>
      <c r="H532" s="226">
        <v>2.85</v>
      </c>
      <c r="I532" s="227"/>
      <c r="J532" s="223"/>
      <c r="K532" s="223"/>
      <c r="L532" s="228"/>
      <c r="M532" s="229"/>
      <c r="N532" s="230"/>
      <c r="O532" s="230"/>
      <c r="P532" s="230"/>
      <c r="Q532" s="230"/>
      <c r="R532" s="230"/>
      <c r="S532" s="230"/>
      <c r="T532" s="231"/>
      <c r="AT532" s="232" t="s">
        <v>193</v>
      </c>
      <c r="AU532" s="232" t="s">
        <v>85</v>
      </c>
      <c r="AV532" s="15" t="s">
        <v>189</v>
      </c>
      <c r="AW532" s="15" t="s">
        <v>36</v>
      </c>
      <c r="AX532" s="15" t="s">
        <v>83</v>
      </c>
      <c r="AY532" s="232" t="s">
        <v>182</v>
      </c>
    </row>
    <row r="533" spans="1:65" s="2" customFormat="1" ht="37.9" customHeight="1">
      <c r="A533" s="37"/>
      <c r="B533" s="38"/>
      <c r="C533" s="182" t="s">
        <v>744</v>
      </c>
      <c r="D533" s="182" t="s">
        <v>185</v>
      </c>
      <c r="E533" s="183" t="s">
        <v>745</v>
      </c>
      <c r="F533" s="184" t="s">
        <v>746</v>
      </c>
      <c r="G533" s="185" t="s">
        <v>102</v>
      </c>
      <c r="H533" s="186">
        <v>3.1320000000000001</v>
      </c>
      <c r="I533" s="187"/>
      <c r="J533" s="188">
        <f>ROUND(I533*H533,2)</f>
        <v>0</v>
      </c>
      <c r="K533" s="184" t="s">
        <v>188</v>
      </c>
      <c r="L533" s="42"/>
      <c r="M533" s="189" t="s">
        <v>21</v>
      </c>
      <c r="N533" s="190" t="s">
        <v>47</v>
      </c>
      <c r="O533" s="67"/>
      <c r="P533" s="191">
        <f>O533*H533</f>
        <v>0</v>
      </c>
      <c r="Q533" s="191">
        <v>5.3800000000000002E-3</v>
      </c>
      <c r="R533" s="191">
        <f>Q533*H533</f>
        <v>1.6850160000000003E-2</v>
      </c>
      <c r="S533" s="191">
        <v>0</v>
      </c>
      <c r="T533" s="192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193" t="s">
        <v>324</v>
      </c>
      <c r="AT533" s="193" t="s">
        <v>185</v>
      </c>
      <c r="AU533" s="193" t="s">
        <v>85</v>
      </c>
      <c r="AY533" s="20" t="s">
        <v>182</v>
      </c>
      <c r="BE533" s="194">
        <f>IF(N533="základní",J533,0)</f>
        <v>0</v>
      </c>
      <c r="BF533" s="194">
        <f>IF(N533="snížená",J533,0)</f>
        <v>0</v>
      </c>
      <c r="BG533" s="194">
        <f>IF(N533="zákl. přenesená",J533,0)</f>
        <v>0</v>
      </c>
      <c r="BH533" s="194">
        <f>IF(N533="sníž. přenesená",J533,0)</f>
        <v>0</v>
      </c>
      <c r="BI533" s="194">
        <f>IF(N533="nulová",J533,0)</f>
        <v>0</v>
      </c>
      <c r="BJ533" s="20" t="s">
        <v>83</v>
      </c>
      <c r="BK533" s="194">
        <f>ROUND(I533*H533,2)</f>
        <v>0</v>
      </c>
      <c r="BL533" s="20" t="s">
        <v>324</v>
      </c>
      <c r="BM533" s="193" t="s">
        <v>747</v>
      </c>
    </row>
    <row r="534" spans="1:65" s="2" customFormat="1" ht="11.25">
      <c r="A534" s="37"/>
      <c r="B534" s="38"/>
      <c r="C534" s="39"/>
      <c r="D534" s="195" t="s">
        <v>191</v>
      </c>
      <c r="E534" s="39"/>
      <c r="F534" s="196" t="s">
        <v>748</v>
      </c>
      <c r="G534" s="39"/>
      <c r="H534" s="39"/>
      <c r="I534" s="197"/>
      <c r="J534" s="39"/>
      <c r="K534" s="39"/>
      <c r="L534" s="42"/>
      <c r="M534" s="198"/>
      <c r="N534" s="199"/>
      <c r="O534" s="67"/>
      <c r="P534" s="67"/>
      <c r="Q534" s="67"/>
      <c r="R534" s="67"/>
      <c r="S534" s="67"/>
      <c r="T534" s="68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20" t="s">
        <v>191</v>
      </c>
      <c r="AU534" s="20" t="s">
        <v>85</v>
      </c>
    </row>
    <row r="535" spans="1:65" s="13" customFormat="1" ht="11.25">
      <c r="B535" s="200"/>
      <c r="C535" s="201"/>
      <c r="D535" s="202" t="s">
        <v>193</v>
      </c>
      <c r="E535" s="203" t="s">
        <v>21</v>
      </c>
      <c r="F535" s="204" t="s">
        <v>560</v>
      </c>
      <c r="G535" s="201"/>
      <c r="H535" s="203" t="s">
        <v>21</v>
      </c>
      <c r="I535" s="205"/>
      <c r="J535" s="201"/>
      <c r="K535" s="201"/>
      <c r="L535" s="206"/>
      <c r="M535" s="207"/>
      <c r="N535" s="208"/>
      <c r="O535" s="208"/>
      <c r="P535" s="208"/>
      <c r="Q535" s="208"/>
      <c r="R535" s="208"/>
      <c r="S535" s="208"/>
      <c r="T535" s="209"/>
      <c r="AT535" s="210" t="s">
        <v>193</v>
      </c>
      <c r="AU535" s="210" t="s">
        <v>85</v>
      </c>
      <c r="AV535" s="13" t="s">
        <v>83</v>
      </c>
      <c r="AW535" s="13" t="s">
        <v>36</v>
      </c>
      <c r="AX535" s="13" t="s">
        <v>76</v>
      </c>
      <c r="AY535" s="210" t="s">
        <v>182</v>
      </c>
    </row>
    <row r="536" spans="1:65" s="14" customFormat="1" ht="11.25">
      <c r="B536" s="211"/>
      <c r="C536" s="212"/>
      <c r="D536" s="202" t="s">
        <v>193</v>
      </c>
      <c r="E536" s="213" t="s">
        <v>21</v>
      </c>
      <c r="F536" s="214" t="s">
        <v>749</v>
      </c>
      <c r="G536" s="212"/>
      <c r="H536" s="215">
        <v>3.1320000000000001</v>
      </c>
      <c r="I536" s="216"/>
      <c r="J536" s="212"/>
      <c r="K536" s="212"/>
      <c r="L536" s="217"/>
      <c r="M536" s="218"/>
      <c r="N536" s="219"/>
      <c r="O536" s="219"/>
      <c r="P536" s="219"/>
      <c r="Q536" s="219"/>
      <c r="R536" s="219"/>
      <c r="S536" s="219"/>
      <c r="T536" s="220"/>
      <c r="AT536" s="221" t="s">
        <v>193</v>
      </c>
      <c r="AU536" s="221" t="s">
        <v>85</v>
      </c>
      <c r="AV536" s="14" t="s">
        <v>85</v>
      </c>
      <c r="AW536" s="14" t="s">
        <v>36</v>
      </c>
      <c r="AX536" s="14" t="s">
        <v>76</v>
      </c>
      <c r="AY536" s="221" t="s">
        <v>182</v>
      </c>
    </row>
    <row r="537" spans="1:65" s="16" customFormat="1" ht="11.25">
      <c r="B537" s="233"/>
      <c r="C537" s="234"/>
      <c r="D537" s="202" t="s">
        <v>193</v>
      </c>
      <c r="E537" s="235" t="s">
        <v>118</v>
      </c>
      <c r="F537" s="236" t="s">
        <v>228</v>
      </c>
      <c r="G537" s="234"/>
      <c r="H537" s="237">
        <v>3.1320000000000001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AT537" s="243" t="s">
        <v>193</v>
      </c>
      <c r="AU537" s="243" t="s">
        <v>85</v>
      </c>
      <c r="AV537" s="16" t="s">
        <v>183</v>
      </c>
      <c r="AW537" s="16" t="s">
        <v>36</v>
      </c>
      <c r="AX537" s="16" t="s">
        <v>76</v>
      </c>
      <c r="AY537" s="243" t="s">
        <v>182</v>
      </c>
    </row>
    <row r="538" spans="1:65" s="15" customFormat="1" ht="11.25">
      <c r="B538" s="222"/>
      <c r="C538" s="223"/>
      <c r="D538" s="202" t="s">
        <v>193</v>
      </c>
      <c r="E538" s="224" t="s">
        <v>21</v>
      </c>
      <c r="F538" s="225" t="s">
        <v>198</v>
      </c>
      <c r="G538" s="223"/>
      <c r="H538" s="226">
        <v>3.1320000000000001</v>
      </c>
      <c r="I538" s="227"/>
      <c r="J538" s="223"/>
      <c r="K538" s="223"/>
      <c r="L538" s="228"/>
      <c r="M538" s="229"/>
      <c r="N538" s="230"/>
      <c r="O538" s="230"/>
      <c r="P538" s="230"/>
      <c r="Q538" s="230"/>
      <c r="R538" s="230"/>
      <c r="S538" s="230"/>
      <c r="T538" s="231"/>
      <c r="AT538" s="232" t="s">
        <v>193</v>
      </c>
      <c r="AU538" s="232" t="s">
        <v>85</v>
      </c>
      <c r="AV538" s="15" t="s">
        <v>189</v>
      </c>
      <c r="AW538" s="15" t="s">
        <v>36</v>
      </c>
      <c r="AX538" s="15" t="s">
        <v>83</v>
      </c>
      <c r="AY538" s="232" t="s">
        <v>182</v>
      </c>
    </row>
    <row r="539" spans="1:65" s="2" customFormat="1" ht="16.5" customHeight="1">
      <c r="A539" s="37"/>
      <c r="B539" s="38"/>
      <c r="C539" s="244" t="s">
        <v>750</v>
      </c>
      <c r="D539" s="244" t="s">
        <v>242</v>
      </c>
      <c r="E539" s="245" t="s">
        <v>751</v>
      </c>
      <c r="F539" s="246" t="s">
        <v>752</v>
      </c>
      <c r="G539" s="247" t="s">
        <v>102</v>
      </c>
      <c r="H539" s="248">
        <v>3.4449999999999998</v>
      </c>
      <c r="I539" s="249"/>
      <c r="J539" s="250">
        <f>ROUND(I539*H539,2)</f>
        <v>0</v>
      </c>
      <c r="K539" s="246" t="s">
        <v>333</v>
      </c>
      <c r="L539" s="251"/>
      <c r="M539" s="252" t="s">
        <v>21</v>
      </c>
      <c r="N539" s="253" t="s">
        <v>47</v>
      </c>
      <c r="O539" s="67"/>
      <c r="P539" s="191">
        <f>O539*H539</f>
        <v>0</v>
      </c>
      <c r="Q539" s="191">
        <v>1.26E-2</v>
      </c>
      <c r="R539" s="191">
        <f>Q539*H539</f>
        <v>4.3407000000000001E-2</v>
      </c>
      <c r="S539" s="191">
        <v>0</v>
      </c>
      <c r="T539" s="192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93" t="s">
        <v>440</v>
      </c>
      <c r="AT539" s="193" t="s">
        <v>242</v>
      </c>
      <c r="AU539" s="193" t="s">
        <v>85</v>
      </c>
      <c r="AY539" s="20" t="s">
        <v>182</v>
      </c>
      <c r="BE539" s="194">
        <f>IF(N539="základní",J539,0)</f>
        <v>0</v>
      </c>
      <c r="BF539" s="194">
        <f>IF(N539="snížená",J539,0)</f>
        <v>0</v>
      </c>
      <c r="BG539" s="194">
        <f>IF(N539="zákl. přenesená",J539,0)</f>
        <v>0</v>
      </c>
      <c r="BH539" s="194">
        <f>IF(N539="sníž. přenesená",J539,0)</f>
        <v>0</v>
      </c>
      <c r="BI539" s="194">
        <f>IF(N539="nulová",J539,0)</f>
        <v>0</v>
      </c>
      <c r="BJ539" s="20" t="s">
        <v>83</v>
      </c>
      <c r="BK539" s="194">
        <f>ROUND(I539*H539,2)</f>
        <v>0</v>
      </c>
      <c r="BL539" s="20" t="s">
        <v>324</v>
      </c>
      <c r="BM539" s="193" t="s">
        <v>753</v>
      </c>
    </row>
    <row r="540" spans="1:65" s="14" customFormat="1" ht="11.25">
      <c r="B540" s="211"/>
      <c r="C540" s="212"/>
      <c r="D540" s="202" t="s">
        <v>193</v>
      </c>
      <c r="E540" s="213" t="s">
        <v>21</v>
      </c>
      <c r="F540" s="214" t="s">
        <v>754</v>
      </c>
      <c r="G540" s="212"/>
      <c r="H540" s="215">
        <v>3.4449999999999998</v>
      </c>
      <c r="I540" s="216"/>
      <c r="J540" s="212"/>
      <c r="K540" s="212"/>
      <c r="L540" s="217"/>
      <c r="M540" s="218"/>
      <c r="N540" s="219"/>
      <c r="O540" s="219"/>
      <c r="P540" s="219"/>
      <c r="Q540" s="219"/>
      <c r="R540" s="219"/>
      <c r="S540" s="219"/>
      <c r="T540" s="220"/>
      <c r="AT540" s="221" t="s">
        <v>193</v>
      </c>
      <c r="AU540" s="221" t="s">
        <v>85</v>
      </c>
      <c r="AV540" s="14" t="s">
        <v>85</v>
      </c>
      <c r="AW540" s="14" t="s">
        <v>36</v>
      </c>
      <c r="AX540" s="14" t="s">
        <v>83</v>
      </c>
      <c r="AY540" s="221" t="s">
        <v>182</v>
      </c>
    </row>
    <row r="541" spans="1:65" s="2" customFormat="1" ht="37.9" customHeight="1">
      <c r="A541" s="37"/>
      <c r="B541" s="38"/>
      <c r="C541" s="182" t="s">
        <v>755</v>
      </c>
      <c r="D541" s="182" t="s">
        <v>185</v>
      </c>
      <c r="E541" s="183" t="s">
        <v>756</v>
      </c>
      <c r="F541" s="184" t="s">
        <v>757</v>
      </c>
      <c r="G541" s="185" t="s">
        <v>102</v>
      </c>
      <c r="H541" s="186">
        <v>3.1320000000000001</v>
      </c>
      <c r="I541" s="187"/>
      <c r="J541" s="188">
        <f>ROUND(I541*H541,2)</f>
        <v>0</v>
      </c>
      <c r="K541" s="184" t="s">
        <v>188</v>
      </c>
      <c r="L541" s="42"/>
      <c r="M541" s="189" t="s">
        <v>21</v>
      </c>
      <c r="N541" s="190" t="s">
        <v>47</v>
      </c>
      <c r="O541" s="67"/>
      <c r="P541" s="191">
        <f>O541*H541</f>
        <v>0</v>
      </c>
      <c r="Q541" s="191">
        <v>0</v>
      </c>
      <c r="R541" s="191">
        <f>Q541*H541</f>
        <v>0</v>
      </c>
      <c r="S541" s="191">
        <v>0</v>
      </c>
      <c r="T541" s="192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93" t="s">
        <v>324</v>
      </c>
      <c r="AT541" s="193" t="s">
        <v>185</v>
      </c>
      <c r="AU541" s="193" t="s">
        <v>85</v>
      </c>
      <c r="AY541" s="20" t="s">
        <v>182</v>
      </c>
      <c r="BE541" s="194">
        <f>IF(N541="základní",J541,0)</f>
        <v>0</v>
      </c>
      <c r="BF541" s="194">
        <f>IF(N541="snížená",J541,0)</f>
        <v>0</v>
      </c>
      <c r="BG541" s="194">
        <f>IF(N541="zákl. přenesená",J541,0)</f>
        <v>0</v>
      </c>
      <c r="BH541" s="194">
        <f>IF(N541="sníž. přenesená",J541,0)</f>
        <v>0</v>
      </c>
      <c r="BI541" s="194">
        <f>IF(N541="nulová",J541,0)</f>
        <v>0</v>
      </c>
      <c r="BJ541" s="20" t="s">
        <v>83</v>
      </c>
      <c r="BK541" s="194">
        <f>ROUND(I541*H541,2)</f>
        <v>0</v>
      </c>
      <c r="BL541" s="20" t="s">
        <v>324</v>
      </c>
      <c r="BM541" s="193" t="s">
        <v>758</v>
      </c>
    </row>
    <row r="542" spans="1:65" s="2" customFormat="1" ht="11.25">
      <c r="A542" s="37"/>
      <c r="B542" s="38"/>
      <c r="C542" s="39"/>
      <c r="D542" s="195" t="s">
        <v>191</v>
      </c>
      <c r="E542" s="39"/>
      <c r="F542" s="196" t="s">
        <v>759</v>
      </c>
      <c r="G542" s="39"/>
      <c r="H542" s="39"/>
      <c r="I542" s="197"/>
      <c r="J542" s="39"/>
      <c r="K542" s="39"/>
      <c r="L542" s="42"/>
      <c r="M542" s="198"/>
      <c r="N542" s="199"/>
      <c r="O542" s="67"/>
      <c r="P542" s="67"/>
      <c r="Q542" s="67"/>
      <c r="R542" s="67"/>
      <c r="S542" s="67"/>
      <c r="T542" s="68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T542" s="20" t="s">
        <v>191</v>
      </c>
      <c r="AU542" s="20" t="s">
        <v>85</v>
      </c>
    </row>
    <row r="543" spans="1:65" s="13" customFormat="1" ht="11.25">
      <c r="B543" s="200"/>
      <c r="C543" s="201"/>
      <c r="D543" s="202" t="s">
        <v>193</v>
      </c>
      <c r="E543" s="203" t="s">
        <v>21</v>
      </c>
      <c r="F543" s="204" t="s">
        <v>560</v>
      </c>
      <c r="G543" s="201"/>
      <c r="H543" s="203" t="s">
        <v>21</v>
      </c>
      <c r="I543" s="205"/>
      <c r="J543" s="201"/>
      <c r="K543" s="201"/>
      <c r="L543" s="206"/>
      <c r="M543" s="207"/>
      <c r="N543" s="208"/>
      <c r="O543" s="208"/>
      <c r="P543" s="208"/>
      <c r="Q543" s="208"/>
      <c r="R543" s="208"/>
      <c r="S543" s="208"/>
      <c r="T543" s="209"/>
      <c r="AT543" s="210" t="s">
        <v>193</v>
      </c>
      <c r="AU543" s="210" t="s">
        <v>85</v>
      </c>
      <c r="AV543" s="13" t="s">
        <v>83</v>
      </c>
      <c r="AW543" s="13" t="s">
        <v>36</v>
      </c>
      <c r="AX543" s="13" t="s">
        <v>76</v>
      </c>
      <c r="AY543" s="210" t="s">
        <v>182</v>
      </c>
    </row>
    <row r="544" spans="1:65" s="14" customFormat="1" ht="11.25">
      <c r="B544" s="211"/>
      <c r="C544" s="212"/>
      <c r="D544" s="202" t="s">
        <v>193</v>
      </c>
      <c r="E544" s="213" t="s">
        <v>21</v>
      </c>
      <c r="F544" s="214" t="s">
        <v>749</v>
      </c>
      <c r="G544" s="212"/>
      <c r="H544" s="215">
        <v>3.1320000000000001</v>
      </c>
      <c r="I544" s="216"/>
      <c r="J544" s="212"/>
      <c r="K544" s="212"/>
      <c r="L544" s="217"/>
      <c r="M544" s="218"/>
      <c r="N544" s="219"/>
      <c r="O544" s="219"/>
      <c r="P544" s="219"/>
      <c r="Q544" s="219"/>
      <c r="R544" s="219"/>
      <c r="S544" s="219"/>
      <c r="T544" s="220"/>
      <c r="AT544" s="221" t="s">
        <v>193</v>
      </c>
      <c r="AU544" s="221" t="s">
        <v>85</v>
      </c>
      <c r="AV544" s="14" t="s">
        <v>85</v>
      </c>
      <c r="AW544" s="14" t="s">
        <v>36</v>
      </c>
      <c r="AX544" s="14" t="s">
        <v>83</v>
      </c>
      <c r="AY544" s="221" t="s">
        <v>182</v>
      </c>
    </row>
    <row r="545" spans="1:65" s="2" customFormat="1" ht="33" customHeight="1">
      <c r="A545" s="37"/>
      <c r="B545" s="38"/>
      <c r="C545" s="182" t="s">
        <v>760</v>
      </c>
      <c r="D545" s="182" t="s">
        <v>185</v>
      </c>
      <c r="E545" s="183" t="s">
        <v>761</v>
      </c>
      <c r="F545" s="184" t="s">
        <v>762</v>
      </c>
      <c r="G545" s="185" t="s">
        <v>116</v>
      </c>
      <c r="H545" s="186">
        <v>8.98</v>
      </c>
      <c r="I545" s="187"/>
      <c r="J545" s="188">
        <f>ROUND(I545*H545,2)</f>
        <v>0</v>
      </c>
      <c r="K545" s="184" t="s">
        <v>188</v>
      </c>
      <c r="L545" s="42"/>
      <c r="M545" s="189" t="s">
        <v>21</v>
      </c>
      <c r="N545" s="190" t="s">
        <v>47</v>
      </c>
      <c r="O545" s="67"/>
      <c r="P545" s="191">
        <f>O545*H545</f>
        <v>0</v>
      </c>
      <c r="Q545" s="191">
        <v>2.0000000000000001E-4</v>
      </c>
      <c r="R545" s="191">
        <f>Q545*H545</f>
        <v>1.7960000000000001E-3</v>
      </c>
      <c r="S545" s="191">
        <v>0</v>
      </c>
      <c r="T545" s="192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3" t="s">
        <v>324</v>
      </c>
      <c r="AT545" s="193" t="s">
        <v>185</v>
      </c>
      <c r="AU545" s="193" t="s">
        <v>85</v>
      </c>
      <c r="AY545" s="20" t="s">
        <v>182</v>
      </c>
      <c r="BE545" s="194">
        <f>IF(N545="základní",J545,0)</f>
        <v>0</v>
      </c>
      <c r="BF545" s="194">
        <f>IF(N545="snížená",J545,0)</f>
        <v>0</v>
      </c>
      <c r="BG545" s="194">
        <f>IF(N545="zákl. přenesená",J545,0)</f>
        <v>0</v>
      </c>
      <c r="BH545" s="194">
        <f>IF(N545="sníž. přenesená",J545,0)</f>
        <v>0</v>
      </c>
      <c r="BI545" s="194">
        <f>IF(N545="nulová",J545,0)</f>
        <v>0</v>
      </c>
      <c r="BJ545" s="20" t="s">
        <v>83</v>
      </c>
      <c r="BK545" s="194">
        <f>ROUND(I545*H545,2)</f>
        <v>0</v>
      </c>
      <c r="BL545" s="20" t="s">
        <v>324</v>
      </c>
      <c r="BM545" s="193" t="s">
        <v>763</v>
      </c>
    </row>
    <row r="546" spans="1:65" s="2" customFormat="1" ht="11.25">
      <c r="A546" s="37"/>
      <c r="B546" s="38"/>
      <c r="C546" s="39"/>
      <c r="D546" s="195" t="s">
        <v>191</v>
      </c>
      <c r="E546" s="39"/>
      <c r="F546" s="196" t="s">
        <v>764</v>
      </c>
      <c r="G546" s="39"/>
      <c r="H546" s="39"/>
      <c r="I546" s="197"/>
      <c r="J546" s="39"/>
      <c r="K546" s="39"/>
      <c r="L546" s="42"/>
      <c r="M546" s="198"/>
      <c r="N546" s="199"/>
      <c r="O546" s="67"/>
      <c r="P546" s="67"/>
      <c r="Q546" s="67"/>
      <c r="R546" s="67"/>
      <c r="S546" s="67"/>
      <c r="T546" s="68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20" t="s">
        <v>191</v>
      </c>
      <c r="AU546" s="20" t="s">
        <v>85</v>
      </c>
    </row>
    <row r="547" spans="1:65" s="13" customFormat="1" ht="11.25">
      <c r="B547" s="200"/>
      <c r="C547" s="201"/>
      <c r="D547" s="202" t="s">
        <v>193</v>
      </c>
      <c r="E547" s="203" t="s">
        <v>21</v>
      </c>
      <c r="F547" s="204" t="s">
        <v>560</v>
      </c>
      <c r="G547" s="201"/>
      <c r="H547" s="203" t="s">
        <v>21</v>
      </c>
      <c r="I547" s="205"/>
      <c r="J547" s="201"/>
      <c r="K547" s="201"/>
      <c r="L547" s="206"/>
      <c r="M547" s="207"/>
      <c r="N547" s="208"/>
      <c r="O547" s="208"/>
      <c r="P547" s="208"/>
      <c r="Q547" s="208"/>
      <c r="R547" s="208"/>
      <c r="S547" s="208"/>
      <c r="T547" s="209"/>
      <c r="AT547" s="210" t="s">
        <v>193</v>
      </c>
      <c r="AU547" s="210" t="s">
        <v>85</v>
      </c>
      <c r="AV547" s="13" t="s">
        <v>83</v>
      </c>
      <c r="AW547" s="13" t="s">
        <v>36</v>
      </c>
      <c r="AX547" s="13" t="s">
        <v>76</v>
      </c>
      <c r="AY547" s="210" t="s">
        <v>182</v>
      </c>
    </row>
    <row r="548" spans="1:65" s="14" customFormat="1" ht="11.25">
      <c r="B548" s="211"/>
      <c r="C548" s="212"/>
      <c r="D548" s="202" t="s">
        <v>193</v>
      </c>
      <c r="E548" s="213" t="s">
        <v>21</v>
      </c>
      <c r="F548" s="214" t="s">
        <v>765</v>
      </c>
      <c r="G548" s="212"/>
      <c r="H548" s="215">
        <v>8.98</v>
      </c>
      <c r="I548" s="216"/>
      <c r="J548" s="212"/>
      <c r="K548" s="212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193</v>
      </c>
      <c r="AU548" s="221" t="s">
        <v>85</v>
      </c>
      <c r="AV548" s="14" t="s">
        <v>85</v>
      </c>
      <c r="AW548" s="14" t="s">
        <v>36</v>
      </c>
      <c r="AX548" s="14" t="s">
        <v>76</v>
      </c>
      <c r="AY548" s="221" t="s">
        <v>182</v>
      </c>
    </row>
    <row r="549" spans="1:65" s="15" customFormat="1" ht="11.25">
      <c r="B549" s="222"/>
      <c r="C549" s="223"/>
      <c r="D549" s="202" t="s">
        <v>193</v>
      </c>
      <c r="E549" s="224" t="s">
        <v>137</v>
      </c>
      <c r="F549" s="225" t="s">
        <v>198</v>
      </c>
      <c r="G549" s="223"/>
      <c r="H549" s="226">
        <v>8.98</v>
      </c>
      <c r="I549" s="227"/>
      <c r="J549" s="223"/>
      <c r="K549" s="223"/>
      <c r="L549" s="228"/>
      <c r="M549" s="229"/>
      <c r="N549" s="230"/>
      <c r="O549" s="230"/>
      <c r="P549" s="230"/>
      <c r="Q549" s="230"/>
      <c r="R549" s="230"/>
      <c r="S549" s="230"/>
      <c r="T549" s="231"/>
      <c r="AT549" s="232" t="s">
        <v>193</v>
      </c>
      <c r="AU549" s="232" t="s">
        <v>85</v>
      </c>
      <c r="AV549" s="15" t="s">
        <v>189</v>
      </c>
      <c r="AW549" s="15" t="s">
        <v>36</v>
      </c>
      <c r="AX549" s="15" t="s">
        <v>83</v>
      </c>
      <c r="AY549" s="232" t="s">
        <v>182</v>
      </c>
    </row>
    <row r="550" spans="1:65" s="2" customFormat="1" ht="16.5" customHeight="1">
      <c r="A550" s="37"/>
      <c r="B550" s="38"/>
      <c r="C550" s="244" t="s">
        <v>766</v>
      </c>
      <c r="D550" s="244" t="s">
        <v>242</v>
      </c>
      <c r="E550" s="245" t="s">
        <v>767</v>
      </c>
      <c r="F550" s="246" t="s">
        <v>768</v>
      </c>
      <c r="G550" s="247" t="s">
        <v>116</v>
      </c>
      <c r="H550" s="248">
        <v>10.372</v>
      </c>
      <c r="I550" s="249"/>
      <c r="J550" s="250">
        <f>ROUND(I550*H550,2)</f>
        <v>0</v>
      </c>
      <c r="K550" s="246" t="s">
        <v>21</v>
      </c>
      <c r="L550" s="251"/>
      <c r="M550" s="252" t="s">
        <v>21</v>
      </c>
      <c r="N550" s="253" t="s">
        <v>47</v>
      </c>
      <c r="O550" s="67"/>
      <c r="P550" s="191">
        <f>O550*H550</f>
        <v>0</v>
      </c>
      <c r="Q550" s="191">
        <v>3.2000000000000003E-4</v>
      </c>
      <c r="R550" s="191">
        <f>Q550*H550</f>
        <v>3.3190400000000001E-3</v>
      </c>
      <c r="S550" s="191">
        <v>0</v>
      </c>
      <c r="T550" s="192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93" t="s">
        <v>440</v>
      </c>
      <c r="AT550" s="193" t="s">
        <v>242</v>
      </c>
      <c r="AU550" s="193" t="s">
        <v>85</v>
      </c>
      <c r="AY550" s="20" t="s">
        <v>182</v>
      </c>
      <c r="BE550" s="194">
        <f>IF(N550="základní",J550,0)</f>
        <v>0</v>
      </c>
      <c r="BF550" s="194">
        <f>IF(N550="snížená",J550,0)</f>
        <v>0</v>
      </c>
      <c r="BG550" s="194">
        <f>IF(N550="zákl. přenesená",J550,0)</f>
        <v>0</v>
      </c>
      <c r="BH550" s="194">
        <f>IF(N550="sníž. přenesená",J550,0)</f>
        <v>0</v>
      </c>
      <c r="BI550" s="194">
        <f>IF(N550="nulová",J550,0)</f>
        <v>0</v>
      </c>
      <c r="BJ550" s="20" t="s">
        <v>83</v>
      </c>
      <c r="BK550" s="194">
        <f>ROUND(I550*H550,2)</f>
        <v>0</v>
      </c>
      <c r="BL550" s="20" t="s">
        <v>324</v>
      </c>
      <c r="BM550" s="193" t="s">
        <v>769</v>
      </c>
    </row>
    <row r="551" spans="1:65" s="14" customFormat="1" ht="11.25">
      <c r="B551" s="211"/>
      <c r="C551" s="212"/>
      <c r="D551" s="202" t="s">
        <v>193</v>
      </c>
      <c r="E551" s="213" t="s">
        <v>21</v>
      </c>
      <c r="F551" s="214" t="s">
        <v>770</v>
      </c>
      <c r="G551" s="212"/>
      <c r="H551" s="215">
        <v>9.8780000000000001</v>
      </c>
      <c r="I551" s="216"/>
      <c r="J551" s="212"/>
      <c r="K551" s="212"/>
      <c r="L551" s="217"/>
      <c r="M551" s="218"/>
      <c r="N551" s="219"/>
      <c r="O551" s="219"/>
      <c r="P551" s="219"/>
      <c r="Q551" s="219"/>
      <c r="R551" s="219"/>
      <c r="S551" s="219"/>
      <c r="T551" s="220"/>
      <c r="AT551" s="221" t="s">
        <v>193</v>
      </c>
      <c r="AU551" s="221" t="s">
        <v>85</v>
      </c>
      <c r="AV551" s="14" t="s">
        <v>85</v>
      </c>
      <c r="AW551" s="14" t="s">
        <v>36</v>
      </c>
      <c r="AX551" s="14" t="s">
        <v>83</v>
      </c>
      <c r="AY551" s="221" t="s">
        <v>182</v>
      </c>
    </row>
    <row r="552" spans="1:65" s="14" customFormat="1" ht="11.25">
      <c r="B552" s="211"/>
      <c r="C552" s="212"/>
      <c r="D552" s="202" t="s">
        <v>193</v>
      </c>
      <c r="E552" s="212"/>
      <c r="F552" s="214" t="s">
        <v>771</v>
      </c>
      <c r="G552" s="212"/>
      <c r="H552" s="215">
        <v>10.372</v>
      </c>
      <c r="I552" s="216"/>
      <c r="J552" s="212"/>
      <c r="K552" s="212"/>
      <c r="L552" s="217"/>
      <c r="M552" s="218"/>
      <c r="N552" s="219"/>
      <c r="O552" s="219"/>
      <c r="P552" s="219"/>
      <c r="Q552" s="219"/>
      <c r="R552" s="219"/>
      <c r="S552" s="219"/>
      <c r="T552" s="220"/>
      <c r="AT552" s="221" t="s">
        <v>193</v>
      </c>
      <c r="AU552" s="221" t="s">
        <v>85</v>
      </c>
      <c r="AV552" s="14" t="s">
        <v>85</v>
      </c>
      <c r="AW552" s="14" t="s">
        <v>4</v>
      </c>
      <c r="AX552" s="14" t="s">
        <v>83</v>
      </c>
      <c r="AY552" s="221" t="s">
        <v>182</v>
      </c>
    </row>
    <row r="553" spans="1:65" s="2" customFormat="1" ht="33" customHeight="1">
      <c r="A553" s="37"/>
      <c r="B553" s="38"/>
      <c r="C553" s="182" t="s">
        <v>772</v>
      </c>
      <c r="D553" s="182" t="s">
        <v>185</v>
      </c>
      <c r="E553" s="183" t="s">
        <v>773</v>
      </c>
      <c r="F553" s="184" t="s">
        <v>774</v>
      </c>
      <c r="G553" s="185" t="s">
        <v>116</v>
      </c>
      <c r="H553" s="186">
        <v>3.48</v>
      </c>
      <c r="I553" s="187"/>
      <c r="J553" s="188">
        <f>ROUND(I553*H553,2)</f>
        <v>0</v>
      </c>
      <c r="K553" s="184" t="s">
        <v>188</v>
      </c>
      <c r="L553" s="42"/>
      <c r="M553" s="189" t="s">
        <v>21</v>
      </c>
      <c r="N553" s="190" t="s">
        <v>47</v>
      </c>
      <c r="O553" s="67"/>
      <c r="P553" s="191">
        <f>O553*H553</f>
        <v>0</v>
      </c>
      <c r="Q553" s="191">
        <v>1.8000000000000001E-4</v>
      </c>
      <c r="R553" s="191">
        <f>Q553*H553</f>
        <v>6.2640000000000005E-4</v>
      </c>
      <c r="S553" s="191">
        <v>0</v>
      </c>
      <c r="T553" s="192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193" t="s">
        <v>324</v>
      </c>
      <c r="AT553" s="193" t="s">
        <v>185</v>
      </c>
      <c r="AU553" s="193" t="s">
        <v>85</v>
      </c>
      <c r="AY553" s="20" t="s">
        <v>182</v>
      </c>
      <c r="BE553" s="194">
        <f>IF(N553="základní",J553,0)</f>
        <v>0</v>
      </c>
      <c r="BF553" s="194">
        <f>IF(N553="snížená",J553,0)</f>
        <v>0</v>
      </c>
      <c r="BG553" s="194">
        <f>IF(N553="zákl. přenesená",J553,0)</f>
        <v>0</v>
      </c>
      <c r="BH553" s="194">
        <f>IF(N553="sníž. přenesená",J553,0)</f>
        <v>0</v>
      </c>
      <c r="BI553" s="194">
        <f>IF(N553="nulová",J553,0)</f>
        <v>0</v>
      </c>
      <c r="BJ553" s="20" t="s">
        <v>83</v>
      </c>
      <c r="BK553" s="194">
        <f>ROUND(I553*H553,2)</f>
        <v>0</v>
      </c>
      <c r="BL553" s="20" t="s">
        <v>324</v>
      </c>
      <c r="BM553" s="193" t="s">
        <v>775</v>
      </c>
    </row>
    <row r="554" spans="1:65" s="2" customFormat="1" ht="11.25">
      <c r="A554" s="37"/>
      <c r="B554" s="38"/>
      <c r="C554" s="39"/>
      <c r="D554" s="195" t="s">
        <v>191</v>
      </c>
      <c r="E554" s="39"/>
      <c r="F554" s="196" t="s">
        <v>776</v>
      </c>
      <c r="G554" s="39"/>
      <c r="H554" s="39"/>
      <c r="I554" s="197"/>
      <c r="J554" s="39"/>
      <c r="K554" s="39"/>
      <c r="L554" s="42"/>
      <c r="M554" s="198"/>
      <c r="N554" s="199"/>
      <c r="O554" s="67"/>
      <c r="P554" s="67"/>
      <c r="Q554" s="67"/>
      <c r="R554" s="67"/>
      <c r="S554" s="67"/>
      <c r="T554" s="68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T554" s="20" t="s">
        <v>191</v>
      </c>
      <c r="AU554" s="20" t="s">
        <v>85</v>
      </c>
    </row>
    <row r="555" spans="1:65" s="13" customFormat="1" ht="11.25">
      <c r="B555" s="200"/>
      <c r="C555" s="201"/>
      <c r="D555" s="202" t="s">
        <v>193</v>
      </c>
      <c r="E555" s="203" t="s">
        <v>21</v>
      </c>
      <c r="F555" s="204" t="s">
        <v>560</v>
      </c>
      <c r="G555" s="201"/>
      <c r="H555" s="203" t="s">
        <v>21</v>
      </c>
      <c r="I555" s="205"/>
      <c r="J555" s="201"/>
      <c r="K555" s="201"/>
      <c r="L555" s="206"/>
      <c r="M555" s="207"/>
      <c r="N555" s="208"/>
      <c r="O555" s="208"/>
      <c r="P555" s="208"/>
      <c r="Q555" s="208"/>
      <c r="R555" s="208"/>
      <c r="S555" s="208"/>
      <c r="T555" s="209"/>
      <c r="AT555" s="210" t="s">
        <v>193</v>
      </c>
      <c r="AU555" s="210" t="s">
        <v>85</v>
      </c>
      <c r="AV555" s="13" t="s">
        <v>83</v>
      </c>
      <c r="AW555" s="13" t="s">
        <v>36</v>
      </c>
      <c r="AX555" s="13" t="s">
        <v>76</v>
      </c>
      <c r="AY555" s="210" t="s">
        <v>182</v>
      </c>
    </row>
    <row r="556" spans="1:65" s="14" customFormat="1" ht="11.25">
      <c r="B556" s="211"/>
      <c r="C556" s="212"/>
      <c r="D556" s="202" t="s">
        <v>193</v>
      </c>
      <c r="E556" s="213" t="s">
        <v>21</v>
      </c>
      <c r="F556" s="214" t="s">
        <v>142</v>
      </c>
      <c r="G556" s="212"/>
      <c r="H556" s="215">
        <v>3.48</v>
      </c>
      <c r="I556" s="216"/>
      <c r="J556" s="212"/>
      <c r="K556" s="212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193</v>
      </c>
      <c r="AU556" s="221" t="s">
        <v>85</v>
      </c>
      <c r="AV556" s="14" t="s">
        <v>85</v>
      </c>
      <c r="AW556" s="14" t="s">
        <v>36</v>
      </c>
      <c r="AX556" s="14" t="s">
        <v>76</v>
      </c>
      <c r="AY556" s="221" t="s">
        <v>182</v>
      </c>
    </row>
    <row r="557" spans="1:65" s="15" customFormat="1" ht="11.25">
      <c r="B557" s="222"/>
      <c r="C557" s="223"/>
      <c r="D557" s="202" t="s">
        <v>193</v>
      </c>
      <c r="E557" s="224" t="s">
        <v>140</v>
      </c>
      <c r="F557" s="225" t="s">
        <v>198</v>
      </c>
      <c r="G557" s="223"/>
      <c r="H557" s="226">
        <v>3.48</v>
      </c>
      <c r="I557" s="227"/>
      <c r="J557" s="223"/>
      <c r="K557" s="223"/>
      <c r="L557" s="228"/>
      <c r="M557" s="229"/>
      <c r="N557" s="230"/>
      <c r="O557" s="230"/>
      <c r="P557" s="230"/>
      <c r="Q557" s="230"/>
      <c r="R557" s="230"/>
      <c r="S557" s="230"/>
      <c r="T557" s="231"/>
      <c r="AT557" s="232" t="s">
        <v>193</v>
      </c>
      <c r="AU557" s="232" t="s">
        <v>85</v>
      </c>
      <c r="AV557" s="15" t="s">
        <v>189</v>
      </c>
      <c r="AW557" s="15" t="s">
        <v>36</v>
      </c>
      <c r="AX557" s="15" t="s">
        <v>83</v>
      </c>
      <c r="AY557" s="232" t="s">
        <v>182</v>
      </c>
    </row>
    <row r="558" spans="1:65" s="2" customFormat="1" ht="16.5" customHeight="1">
      <c r="A558" s="37"/>
      <c r="B558" s="38"/>
      <c r="C558" s="244" t="s">
        <v>777</v>
      </c>
      <c r="D558" s="244" t="s">
        <v>242</v>
      </c>
      <c r="E558" s="245" t="s">
        <v>778</v>
      </c>
      <c r="F558" s="246" t="s">
        <v>779</v>
      </c>
      <c r="G558" s="247" t="s">
        <v>116</v>
      </c>
      <c r="H558" s="248">
        <v>4.0190000000000001</v>
      </c>
      <c r="I558" s="249"/>
      <c r="J558" s="250">
        <f>ROUND(I558*H558,2)</f>
        <v>0</v>
      </c>
      <c r="K558" s="246" t="s">
        <v>188</v>
      </c>
      <c r="L558" s="251"/>
      <c r="M558" s="252" t="s">
        <v>21</v>
      </c>
      <c r="N558" s="253" t="s">
        <v>47</v>
      </c>
      <c r="O558" s="67"/>
      <c r="P558" s="191">
        <f>O558*H558</f>
        <v>0</v>
      </c>
      <c r="Q558" s="191">
        <v>3.2000000000000003E-4</v>
      </c>
      <c r="R558" s="191">
        <f>Q558*H558</f>
        <v>1.2860800000000002E-3</v>
      </c>
      <c r="S558" s="191">
        <v>0</v>
      </c>
      <c r="T558" s="192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93" t="s">
        <v>440</v>
      </c>
      <c r="AT558" s="193" t="s">
        <v>242</v>
      </c>
      <c r="AU558" s="193" t="s">
        <v>85</v>
      </c>
      <c r="AY558" s="20" t="s">
        <v>182</v>
      </c>
      <c r="BE558" s="194">
        <f>IF(N558="základní",J558,0)</f>
        <v>0</v>
      </c>
      <c r="BF558" s="194">
        <f>IF(N558="snížená",J558,0)</f>
        <v>0</v>
      </c>
      <c r="BG558" s="194">
        <f>IF(N558="zákl. přenesená",J558,0)</f>
        <v>0</v>
      </c>
      <c r="BH558" s="194">
        <f>IF(N558="sníž. přenesená",J558,0)</f>
        <v>0</v>
      </c>
      <c r="BI558" s="194">
        <f>IF(N558="nulová",J558,0)</f>
        <v>0</v>
      </c>
      <c r="BJ558" s="20" t="s">
        <v>83</v>
      </c>
      <c r="BK558" s="194">
        <f>ROUND(I558*H558,2)</f>
        <v>0</v>
      </c>
      <c r="BL558" s="20" t="s">
        <v>324</v>
      </c>
      <c r="BM558" s="193" t="s">
        <v>780</v>
      </c>
    </row>
    <row r="559" spans="1:65" s="14" customFormat="1" ht="11.25">
      <c r="B559" s="211"/>
      <c r="C559" s="212"/>
      <c r="D559" s="202" t="s">
        <v>193</v>
      </c>
      <c r="E559" s="213" t="s">
        <v>21</v>
      </c>
      <c r="F559" s="214" t="s">
        <v>781</v>
      </c>
      <c r="G559" s="212"/>
      <c r="H559" s="215">
        <v>3.8279999999999998</v>
      </c>
      <c r="I559" s="216"/>
      <c r="J559" s="212"/>
      <c r="K559" s="212"/>
      <c r="L559" s="217"/>
      <c r="M559" s="218"/>
      <c r="N559" s="219"/>
      <c r="O559" s="219"/>
      <c r="P559" s="219"/>
      <c r="Q559" s="219"/>
      <c r="R559" s="219"/>
      <c r="S559" s="219"/>
      <c r="T559" s="220"/>
      <c r="AT559" s="221" t="s">
        <v>193</v>
      </c>
      <c r="AU559" s="221" t="s">
        <v>85</v>
      </c>
      <c r="AV559" s="14" t="s">
        <v>85</v>
      </c>
      <c r="AW559" s="14" t="s">
        <v>36</v>
      </c>
      <c r="AX559" s="14" t="s">
        <v>83</v>
      </c>
      <c r="AY559" s="221" t="s">
        <v>182</v>
      </c>
    </row>
    <row r="560" spans="1:65" s="14" customFormat="1" ht="11.25">
      <c r="B560" s="211"/>
      <c r="C560" s="212"/>
      <c r="D560" s="202" t="s">
        <v>193</v>
      </c>
      <c r="E560" s="212"/>
      <c r="F560" s="214" t="s">
        <v>782</v>
      </c>
      <c r="G560" s="212"/>
      <c r="H560" s="215">
        <v>4.0190000000000001</v>
      </c>
      <c r="I560" s="216"/>
      <c r="J560" s="212"/>
      <c r="K560" s="212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193</v>
      </c>
      <c r="AU560" s="221" t="s">
        <v>85</v>
      </c>
      <c r="AV560" s="14" t="s">
        <v>85</v>
      </c>
      <c r="AW560" s="14" t="s">
        <v>4</v>
      </c>
      <c r="AX560" s="14" t="s">
        <v>83</v>
      </c>
      <c r="AY560" s="221" t="s">
        <v>182</v>
      </c>
    </row>
    <row r="561" spans="1:65" s="2" customFormat="1" ht="24.2" customHeight="1">
      <c r="A561" s="37"/>
      <c r="B561" s="38"/>
      <c r="C561" s="182" t="s">
        <v>783</v>
      </c>
      <c r="D561" s="182" t="s">
        <v>185</v>
      </c>
      <c r="E561" s="183" t="s">
        <v>784</v>
      </c>
      <c r="F561" s="184" t="s">
        <v>785</v>
      </c>
      <c r="G561" s="185" t="s">
        <v>102</v>
      </c>
      <c r="H561" s="186">
        <v>3.1320000000000001</v>
      </c>
      <c r="I561" s="187"/>
      <c r="J561" s="188">
        <f>ROUND(I561*H561,2)</f>
        <v>0</v>
      </c>
      <c r="K561" s="184" t="s">
        <v>188</v>
      </c>
      <c r="L561" s="42"/>
      <c r="M561" s="189" t="s">
        <v>21</v>
      </c>
      <c r="N561" s="190" t="s">
        <v>47</v>
      </c>
      <c r="O561" s="67"/>
      <c r="P561" s="191">
        <f>O561*H561</f>
        <v>0</v>
      </c>
      <c r="Q561" s="191">
        <v>5.0000000000000002E-5</v>
      </c>
      <c r="R561" s="191">
        <f>Q561*H561</f>
        <v>1.5660000000000001E-4</v>
      </c>
      <c r="S561" s="191">
        <v>0</v>
      </c>
      <c r="T561" s="192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193" t="s">
        <v>324</v>
      </c>
      <c r="AT561" s="193" t="s">
        <v>185</v>
      </c>
      <c r="AU561" s="193" t="s">
        <v>85</v>
      </c>
      <c r="AY561" s="20" t="s">
        <v>182</v>
      </c>
      <c r="BE561" s="194">
        <f>IF(N561="základní",J561,0)</f>
        <v>0</v>
      </c>
      <c r="BF561" s="194">
        <f>IF(N561="snížená",J561,0)</f>
        <v>0</v>
      </c>
      <c r="BG561" s="194">
        <f>IF(N561="zákl. přenesená",J561,0)</f>
        <v>0</v>
      </c>
      <c r="BH561" s="194">
        <f>IF(N561="sníž. přenesená",J561,0)</f>
        <v>0</v>
      </c>
      <c r="BI561" s="194">
        <f>IF(N561="nulová",J561,0)</f>
        <v>0</v>
      </c>
      <c r="BJ561" s="20" t="s">
        <v>83</v>
      </c>
      <c r="BK561" s="194">
        <f>ROUND(I561*H561,2)</f>
        <v>0</v>
      </c>
      <c r="BL561" s="20" t="s">
        <v>324</v>
      </c>
      <c r="BM561" s="193" t="s">
        <v>786</v>
      </c>
    </row>
    <row r="562" spans="1:65" s="2" customFormat="1" ht="11.25">
      <c r="A562" s="37"/>
      <c r="B562" s="38"/>
      <c r="C562" s="39"/>
      <c r="D562" s="195" t="s">
        <v>191</v>
      </c>
      <c r="E562" s="39"/>
      <c r="F562" s="196" t="s">
        <v>787</v>
      </c>
      <c r="G562" s="39"/>
      <c r="H562" s="39"/>
      <c r="I562" s="197"/>
      <c r="J562" s="39"/>
      <c r="K562" s="39"/>
      <c r="L562" s="42"/>
      <c r="M562" s="198"/>
      <c r="N562" s="199"/>
      <c r="O562" s="67"/>
      <c r="P562" s="67"/>
      <c r="Q562" s="67"/>
      <c r="R562" s="67"/>
      <c r="S562" s="67"/>
      <c r="T562" s="68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T562" s="20" t="s">
        <v>191</v>
      </c>
      <c r="AU562" s="20" t="s">
        <v>85</v>
      </c>
    </row>
    <row r="563" spans="1:65" s="14" customFormat="1" ht="11.25">
      <c r="B563" s="211"/>
      <c r="C563" s="212"/>
      <c r="D563" s="202" t="s">
        <v>193</v>
      </c>
      <c r="E563" s="213" t="s">
        <v>21</v>
      </c>
      <c r="F563" s="214" t="s">
        <v>118</v>
      </c>
      <c r="G563" s="212"/>
      <c r="H563" s="215">
        <v>3.1320000000000001</v>
      </c>
      <c r="I563" s="216"/>
      <c r="J563" s="212"/>
      <c r="K563" s="212"/>
      <c r="L563" s="217"/>
      <c r="M563" s="218"/>
      <c r="N563" s="219"/>
      <c r="O563" s="219"/>
      <c r="P563" s="219"/>
      <c r="Q563" s="219"/>
      <c r="R563" s="219"/>
      <c r="S563" s="219"/>
      <c r="T563" s="220"/>
      <c r="AT563" s="221" t="s">
        <v>193</v>
      </c>
      <c r="AU563" s="221" t="s">
        <v>85</v>
      </c>
      <c r="AV563" s="14" t="s">
        <v>85</v>
      </c>
      <c r="AW563" s="14" t="s">
        <v>36</v>
      </c>
      <c r="AX563" s="14" t="s">
        <v>83</v>
      </c>
      <c r="AY563" s="221" t="s">
        <v>182</v>
      </c>
    </row>
    <row r="564" spans="1:65" s="2" customFormat="1" ht="49.15" customHeight="1">
      <c r="A564" s="37"/>
      <c r="B564" s="38"/>
      <c r="C564" s="182" t="s">
        <v>788</v>
      </c>
      <c r="D564" s="182" t="s">
        <v>185</v>
      </c>
      <c r="E564" s="183" t="s">
        <v>789</v>
      </c>
      <c r="F564" s="184" t="s">
        <v>790</v>
      </c>
      <c r="G564" s="185" t="s">
        <v>349</v>
      </c>
      <c r="H564" s="186">
        <v>6.8000000000000005E-2</v>
      </c>
      <c r="I564" s="187"/>
      <c r="J564" s="188">
        <f>ROUND(I564*H564,2)</f>
        <v>0</v>
      </c>
      <c r="K564" s="184" t="s">
        <v>188</v>
      </c>
      <c r="L564" s="42"/>
      <c r="M564" s="189" t="s">
        <v>21</v>
      </c>
      <c r="N564" s="190" t="s">
        <v>47</v>
      </c>
      <c r="O564" s="67"/>
      <c r="P564" s="191">
        <f>O564*H564</f>
        <v>0</v>
      </c>
      <c r="Q564" s="191">
        <v>0</v>
      </c>
      <c r="R564" s="191">
        <f>Q564*H564</f>
        <v>0</v>
      </c>
      <c r="S564" s="191">
        <v>0</v>
      </c>
      <c r="T564" s="192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3" t="s">
        <v>324</v>
      </c>
      <c r="AT564" s="193" t="s">
        <v>185</v>
      </c>
      <c r="AU564" s="193" t="s">
        <v>85</v>
      </c>
      <c r="AY564" s="20" t="s">
        <v>182</v>
      </c>
      <c r="BE564" s="194">
        <f>IF(N564="základní",J564,0)</f>
        <v>0</v>
      </c>
      <c r="BF564" s="194">
        <f>IF(N564="snížená",J564,0)</f>
        <v>0</v>
      </c>
      <c r="BG564" s="194">
        <f>IF(N564="zákl. přenesená",J564,0)</f>
        <v>0</v>
      </c>
      <c r="BH564" s="194">
        <f>IF(N564="sníž. přenesená",J564,0)</f>
        <v>0</v>
      </c>
      <c r="BI564" s="194">
        <f>IF(N564="nulová",J564,0)</f>
        <v>0</v>
      </c>
      <c r="BJ564" s="20" t="s">
        <v>83</v>
      </c>
      <c r="BK564" s="194">
        <f>ROUND(I564*H564,2)</f>
        <v>0</v>
      </c>
      <c r="BL564" s="20" t="s">
        <v>324</v>
      </c>
      <c r="BM564" s="193" t="s">
        <v>791</v>
      </c>
    </row>
    <row r="565" spans="1:65" s="2" customFormat="1" ht="11.25">
      <c r="A565" s="37"/>
      <c r="B565" s="38"/>
      <c r="C565" s="39"/>
      <c r="D565" s="195" t="s">
        <v>191</v>
      </c>
      <c r="E565" s="39"/>
      <c r="F565" s="196" t="s">
        <v>792</v>
      </c>
      <c r="G565" s="39"/>
      <c r="H565" s="39"/>
      <c r="I565" s="197"/>
      <c r="J565" s="39"/>
      <c r="K565" s="39"/>
      <c r="L565" s="42"/>
      <c r="M565" s="198"/>
      <c r="N565" s="199"/>
      <c r="O565" s="67"/>
      <c r="P565" s="67"/>
      <c r="Q565" s="67"/>
      <c r="R565" s="67"/>
      <c r="S565" s="67"/>
      <c r="T565" s="68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20" t="s">
        <v>191</v>
      </c>
      <c r="AU565" s="20" t="s">
        <v>85</v>
      </c>
    </row>
    <row r="566" spans="1:65" s="12" customFormat="1" ht="22.9" customHeight="1">
      <c r="B566" s="166"/>
      <c r="C566" s="167"/>
      <c r="D566" s="168" t="s">
        <v>75</v>
      </c>
      <c r="E566" s="180" t="s">
        <v>793</v>
      </c>
      <c r="F566" s="180" t="s">
        <v>794</v>
      </c>
      <c r="G566" s="167"/>
      <c r="H566" s="167"/>
      <c r="I566" s="170"/>
      <c r="J566" s="181">
        <f>BK566</f>
        <v>0</v>
      </c>
      <c r="K566" s="167"/>
      <c r="L566" s="172"/>
      <c r="M566" s="173"/>
      <c r="N566" s="174"/>
      <c r="O566" s="174"/>
      <c r="P566" s="175">
        <f>SUM(P567:P586)</f>
        <v>0</v>
      </c>
      <c r="Q566" s="174"/>
      <c r="R566" s="175">
        <f>SUM(R567:R586)</f>
        <v>1.061546E-2</v>
      </c>
      <c r="S566" s="174"/>
      <c r="T566" s="176">
        <f>SUM(T567:T586)</f>
        <v>0</v>
      </c>
      <c r="AR566" s="177" t="s">
        <v>85</v>
      </c>
      <c r="AT566" s="178" t="s">
        <v>75</v>
      </c>
      <c r="AU566" s="178" t="s">
        <v>83</v>
      </c>
      <c r="AY566" s="177" t="s">
        <v>182</v>
      </c>
      <c r="BK566" s="179">
        <f>SUM(BK567:BK586)</f>
        <v>0</v>
      </c>
    </row>
    <row r="567" spans="1:65" s="2" customFormat="1" ht="37.9" customHeight="1">
      <c r="A567" s="37"/>
      <c r="B567" s="38"/>
      <c r="C567" s="182" t="s">
        <v>795</v>
      </c>
      <c r="D567" s="182" t="s">
        <v>185</v>
      </c>
      <c r="E567" s="183" t="s">
        <v>796</v>
      </c>
      <c r="F567" s="184" t="s">
        <v>797</v>
      </c>
      <c r="G567" s="185" t="s">
        <v>102</v>
      </c>
      <c r="H567" s="186">
        <v>23.146000000000001</v>
      </c>
      <c r="I567" s="187"/>
      <c r="J567" s="188">
        <f>ROUND(I567*H567,2)</f>
        <v>0</v>
      </c>
      <c r="K567" s="184" t="s">
        <v>188</v>
      </c>
      <c r="L567" s="42"/>
      <c r="M567" s="189" t="s">
        <v>21</v>
      </c>
      <c r="N567" s="190" t="s">
        <v>47</v>
      </c>
      <c r="O567" s="67"/>
      <c r="P567" s="191">
        <f>O567*H567</f>
        <v>0</v>
      </c>
      <c r="Q567" s="191">
        <v>6.9999999999999994E-5</v>
      </c>
      <c r="R567" s="191">
        <f>Q567*H567</f>
        <v>1.6202199999999999E-3</v>
      </c>
      <c r="S567" s="191">
        <v>0</v>
      </c>
      <c r="T567" s="192">
        <f>S567*H567</f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193" t="s">
        <v>324</v>
      </c>
      <c r="AT567" s="193" t="s">
        <v>185</v>
      </c>
      <c r="AU567" s="193" t="s">
        <v>85</v>
      </c>
      <c r="AY567" s="20" t="s">
        <v>182</v>
      </c>
      <c r="BE567" s="194">
        <f>IF(N567="základní",J567,0)</f>
        <v>0</v>
      </c>
      <c r="BF567" s="194">
        <f>IF(N567="snížená",J567,0)</f>
        <v>0</v>
      </c>
      <c r="BG567" s="194">
        <f>IF(N567="zákl. přenesená",J567,0)</f>
        <v>0</v>
      </c>
      <c r="BH567" s="194">
        <f>IF(N567="sníž. přenesená",J567,0)</f>
        <v>0</v>
      </c>
      <c r="BI567" s="194">
        <f>IF(N567="nulová",J567,0)</f>
        <v>0</v>
      </c>
      <c r="BJ567" s="20" t="s">
        <v>83</v>
      </c>
      <c r="BK567" s="194">
        <f>ROUND(I567*H567,2)</f>
        <v>0</v>
      </c>
      <c r="BL567" s="20" t="s">
        <v>324</v>
      </c>
      <c r="BM567" s="193" t="s">
        <v>798</v>
      </c>
    </row>
    <row r="568" spans="1:65" s="2" customFormat="1" ht="11.25">
      <c r="A568" s="37"/>
      <c r="B568" s="38"/>
      <c r="C568" s="39"/>
      <c r="D568" s="195" t="s">
        <v>191</v>
      </c>
      <c r="E568" s="39"/>
      <c r="F568" s="196" t="s">
        <v>799</v>
      </c>
      <c r="G568" s="39"/>
      <c r="H568" s="39"/>
      <c r="I568" s="197"/>
      <c r="J568" s="39"/>
      <c r="K568" s="39"/>
      <c r="L568" s="42"/>
      <c r="M568" s="198"/>
      <c r="N568" s="199"/>
      <c r="O568" s="67"/>
      <c r="P568" s="67"/>
      <c r="Q568" s="67"/>
      <c r="R568" s="67"/>
      <c r="S568" s="67"/>
      <c r="T568" s="68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T568" s="20" t="s">
        <v>191</v>
      </c>
      <c r="AU568" s="20" t="s">
        <v>85</v>
      </c>
    </row>
    <row r="569" spans="1:65" s="14" customFormat="1" ht="11.25">
      <c r="B569" s="211"/>
      <c r="C569" s="212"/>
      <c r="D569" s="202" t="s">
        <v>193</v>
      </c>
      <c r="E569" s="213" t="s">
        <v>21</v>
      </c>
      <c r="F569" s="214" t="s">
        <v>130</v>
      </c>
      <c r="G569" s="212"/>
      <c r="H569" s="215">
        <v>23.146000000000001</v>
      </c>
      <c r="I569" s="216"/>
      <c r="J569" s="212"/>
      <c r="K569" s="212"/>
      <c r="L569" s="217"/>
      <c r="M569" s="218"/>
      <c r="N569" s="219"/>
      <c r="O569" s="219"/>
      <c r="P569" s="219"/>
      <c r="Q569" s="219"/>
      <c r="R569" s="219"/>
      <c r="S569" s="219"/>
      <c r="T569" s="220"/>
      <c r="AT569" s="221" t="s">
        <v>193</v>
      </c>
      <c r="AU569" s="221" t="s">
        <v>85</v>
      </c>
      <c r="AV569" s="14" t="s">
        <v>85</v>
      </c>
      <c r="AW569" s="14" t="s">
        <v>36</v>
      </c>
      <c r="AX569" s="14" t="s">
        <v>83</v>
      </c>
      <c r="AY569" s="221" t="s">
        <v>182</v>
      </c>
    </row>
    <row r="570" spans="1:65" s="2" customFormat="1" ht="24.2" customHeight="1">
      <c r="A570" s="37"/>
      <c r="B570" s="38"/>
      <c r="C570" s="182" t="s">
        <v>800</v>
      </c>
      <c r="D570" s="182" t="s">
        <v>185</v>
      </c>
      <c r="E570" s="183" t="s">
        <v>801</v>
      </c>
      <c r="F570" s="184" t="s">
        <v>802</v>
      </c>
      <c r="G570" s="185" t="s">
        <v>102</v>
      </c>
      <c r="H570" s="186">
        <v>1.8160000000000001</v>
      </c>
      <c r="I570" s="187"/>
      <c r="J570" s="188">
        <f>ROUND(I570*H570,2)</f>
        <v>0</v>
      </c>
      <c r="K570" s="184" t="s">
        <v>188</v>
      </c>
      <c r="L570" s="42"/>
      <c r="M570" s="189" t="s">
        <v>21</v>
      </c>
      <c r="N570" s="190" t="s">
        <v>47</v>
      </c>
      <c r="O570" s="67"/>
      <c r="P570" s="191">
        <f>O570*H570</f>
        <v>0</v>
      </c>
      <c r="Q570" s="191">
        <v>1.1E-4</v>
      </c>
      <c r="R570" s="191">
        <f>Q570*H570</f>
        <v>1.9976000000000003E-4</v>
      </c>
      <c r="S570" s="191">
        <v>0</v>
      </c>
      <c r="T570" s="192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193" t="s">
        <v>324</v>
      </c>
      <c r="AT570" s="193" t="s">
        <v>185</v>
      </c>
      <c r="AU570" s="193" t="s">
        <v>85</v>
      </c>
      <c r="AY570" s="20" t="s">
        <v>182</v>
      </c>
      <c r="BE570" s="194">
        <f>IF(N570="základní",J570,0)</f>
        <v>0</v>
      </c>
      <c r="BF570" s="194">
        <f>IF(N570="snížená",J570,0)</f>
        <v>0</v>
      </c>
      <c r="BG570" s="194">
        <f>IF(N570="zákl. přenesená",J570,0)</f>
        <v>0</v>
      </c>
      <c r="BH570" s="194">
        <f>IF(N570="sníž. přenesená",J570,0)</f>
        <v>0</v>
      </c>
      <c r="BI570" s="194">
        <f>IF(N570="nulová",J570,0)</f>
        <v>0</v>
      </c>
      <c r="BJ570" s="20" t="s">
        <v>83</v>
      </c>
      <c r="BK570" s="194">
        <f>ROUND(I570*H570,2)</f>
        <v>0</v>
      </c>
      <c r="BL570" s="20" t="s">
        <v>324</v>
      </c>
      <c r="BM570" s="193" t="s">
        <v>803</v>
      </c>
    </row>
    <row r="571" spans="1:65" s="2" customFormat="1" ht="11.25">
      <c r="A571" s="37"/>
      <c r="B571" s="38"/>
      <c r="C571" s="39"/>
      <c r="D571" s="195" t="s">
        <v>191</v>
      </c>
      <c r="E571" s="39"/>
      <c r="F571" s="196" t="s">
        <v>804</v>
      </c>
      <c r="G571" s="39"/>
      <c r="H571" s="39"/>
      <c r="I571" s="197"/>
      <c r="J571" s="39"/>
      <c r="K571" s="39"/>
      <c r="L571" s="42"/>
      <c r="M571" s="198"/>
      <c r="N571" s="199"/>
      <c r="O571" s="67"/>
      <c r="P571" s="67"/>
      <c r="Q571" s="67"/>
      <c r="R571" s="67"/>
      <c r="S571" s="67"/>
      <c r="T571" s="68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T571" s="20" t="s">
        <v>191</v>
      </c>
      <c r="AU571" s="20" t="s">
        <v>85</v>
      </c>
    </row>
    <row r="572" spans="1:65" s="14" customFormat="1" ht="11.25">
      <c r="B572" s="211"/>
      <c r="C572" s="212"/>
      <c r="D572" s="202" t="s">
        <v>193</v>
      </c>
      <c r="E572" s="213" t="s">
        <v>21</v>
      </c>
      <c r="F572" s="214" t="s">
        <v>805</v>
      </c>
      <c r="G572" s="212"/>
      <c r="H572" s="215">
        <v>1.8160000000000001</v>
      </c>
      <c r="I572" s="216"/>
      <c r="J572" s="212"/>
      <c r="K572" s="212"/>
      <c r="L572" s="217"/>
      <c r="M572" s="218"/>
      <c r="N572" s="219"/>
      <c r="O572" s="219"/>
      <c r="P572" s="219"/>
      <c r="Q572" s="219"/>
      <c r="R572" s="219"/>
      <c r="S572" s="219"/>
      <c r="T572" s="220"/>
      <c r="AT572" s="221" t="s">
        <v>193</v>
      </c>
      <c r="AU572" s="221" t="s">
        <v>85</v>
      </c>
      <c r="AV572" s="14" t="s">
        <v>85</v>
      </c>
      <c r="AW572" s="14" t="s">
        <v>36</v>
      </c>
      <c r="AX572" s="14" t="s">
        <v>83</v>
      </c>
      <c r="AY572" s="221" t="s">
        <v>182</v>
      </c>
    </row>
    <row r="573" spans="1:65" s="2" customFormat="1" ht="24.2" customHeight="1">
      <c r="A573" s="37"/>
      <c r="B573" s="38"/>
      <c r="C573" s="182" t="s">
        <v>806</v>
      </c>
      <c r="D573" s="182" t="s">
        <v>185</v>
      </c>
      <c r="E573" s="183" t="s">
        <v>807</v>
      </c>
      <c r="F573" s="184" t="s">
        <v>808</v>
      </c>
      <c r="G573" s="185" t="s">
        <v>102</v>
      </c>
      <c r="H573" s="186">
        <v>23.146000000000001</v>
      </c>
      <c r="I573" s="187"/>
      <c r="J573" s="188">
        <f>ROUND(I573*H573,2)</f>
        <v>0</v>
      </c>
      <c r="K573" s="184" t="s">
        <v>188</v>
      </c>
      <c r="L573" s="42"/>
      <c r="M573" s="189" t="s">
        <v>21</v>
      </c>
      <c r="N573" s="190" t="s">
        <v>47</v>
      </c>
      <c r="O573" s="67"/>
      <c r="P573" s="191">
        <f>O573*H573</f>
        <v>0</v>
      </c>
      <c r="Q573" s="191">
        <v>1.3999999999999999E-4</v>
      </c>
      <c r="R573" s="191">
        <f>Q573*H573</f>
        <v>3.2404399999999998E-3</v>
      </c>
      <c r="S573" s="191">
        <v>0</v>
      </c>
      <c r="T573" s="192">
        <f>S573*H573</f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193" t="s">
        <v>324</v>
      </c>
      <c r="AT573" s="193" t="s">
        <v>185</v>
      </c>
      <c r="AU573" s="193" t="s">
        <v>85</v>
      </c>
      <c r="AY573" s="20" t="s">
        <v>182</v>
      </c>
      <c r="BE573" s="194">
        <f>IF(N573="základní",J573,0)</f>
        <v>0</v>
      </c>
      <c r="BF573" s="194">
        <f>IF(N573="snížená",J573,0)</f>
        <v>0</v>
      </c>
      <c r="BG573" s="194">
        <f>IF(N573="zákl. přenesená",J573,0)</f>
        <v>0</v>
      </c>
      <c r="BH573" s="194">
        <f>IF(N573="sníž. přenesená",J573,0)</f>
        <v>0</v>
      </c>
      <c r="BI573" s="194">
        <f>IF(N573="nulová",J573,0)</f>
        <v>0</v>
      </c>
      <c r="BJ573" s="20" t="s">
        <v>83</v>
      </c>
      <c r="BK573" s="194">
        <f>ROUND(I573*H573,2)</f>
        <v>0</v>
      </c>
      <c r="BL573" s="20" t="s">
        <v>324</v>
      </c>
      <c r="BM573" s="193" t="s">
        <v>809</v>
      </c>
    </row>
    <row r="574" spans="1:65" s="2" customFormat="1" ht="11.25">
      <c r="A574" s="37"/>
      <c r="B574" s="38"/>
      <c r="C574" s="39"/>
      <c r="D574" s="195" t="s">
        <v>191</v>
      </c>
      <c r="E574" s="39"/>
      <c r="F574" s="196" t="s">
        <v>810</v>
      </c>
      <c r="G574" s="39"/>
      <c r="H574" s="39"/>
      <c r="I574" s="197"/>
      <c r="J574" s="39"/>
      <c r="K574" s="39"/>
      <c r="L574" s="42"/>
      <c r="M574" s="198"/>
      <c r="N574" s="199"/>
      <c r="O574" s="67"/>
      <c r="P574" s="67"/>
      <c r="Q574" s="67"/>
      <c r="R574" s="67"/>
      <c r="S574" s="67"/>
      <c r="T574" s="68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T574" s="20" t="s">
        <v>191</v>
      </c>
      <c r="AU574" s="20" t="s">
        <v>85</v>
      </c>
    </row>
    <row r="575" spans="1:65" s="14" customFormat="1" ht="11.25">
      <c r="B575" s="211"/>
      <c r="C575" s="212"/>
      <c r="D575" s="202" t="s">
        <v>193</v>
      </c>
      <c r="E575" s="213" t="s">
        <v>21</v>
      </c>
      <c r="F575" s="214" t="s">
        <v>805</v>
      </c>
      <c r="G575" s="212"/>
      <c r="H575" s="215">
        <v>1.8160000000000001</v>
      </c>
      <c r="I575" s="216"/>
      <c r="J575" s="212"/>
      <c r="K575" s="212"/>
      <c r="L575" s="217"/>
      <c r="M575" s="218"/>
      <c r="N575" s="219"/>
      <c r="O575" s="219"/>
      <c r="P575" s="219"/>
      <c r="Q575" s="219"/>
      <c r="R575" s="219"/>
      <c r="S575" s="219"/>
      <c r="T575" s="220"/>
      <c r="AT575" s="221" t="s">
        <v>193</v>
      </c>
      <c r="AU575" s="221" t="s">
        <v>85</v>
      </c>
      <c r="AV575" s="14" t="s">
        <v>85</v>
      </c>
      <c r="AW575" s="14" t="s">
        <v>36</v>
      </c>
      <c r="AX575" s="14" t="s">
        <v>76</v>
      </c>
      <c r="AY575" s="221" t="s">
        <v>182</v>
      </c>
    </row>
    <row r="576" spans="1:65" s="14" customFormat="1" ht="11.25">
      <c r="B576" s="211"/>
      <c r="C576" s="212"/>
      <c r="D576" s="202" t="s">
        <v>193</v>
      </c>
      <c r="E576" s="213" t="s">
        <v>21</v>
      </c>
      <c r="F576" s="214" t="s">
        <v>811</v>
      </c>
      <c r="G576" s="212"/>
      <c r="H576" s="215">
        <v>1.1599999999999999</v>
      </c>
      <c r="I576" s="216"/>
      <c r="J576" s="212"/>
      <c r="K576" s="212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193</v>
      </c>
      <c r="AU576" s="221" t="s">
        <v>85</v>
      </c>
      <c r="AV576" s="14" t="s">
        <v>85</v>
      </c>
      <c r="AW576" s="14" t="s">
        <v>36</v>
      </c>
      <c r="AX576" s="14" t="s">
        <v>76</v>
      </c>
      <c r="AY576" s="221" t="s">
        <v>182</v>
      </c>
    </row>
    <row r="577" spans="1:65" s="14" customFormat="1" ht="11.25">
      <c r="B577" s="211"/>
      <c r="C577" s="212"/>
      <c r="D577" s="202" t="s">
        <v>193</v>
      </c>
      <c r="E577" s="213" t="s">
        <v>21</v>
      </c>
      <c r="F577" s="214" t="s">
        <v>812</v>
      </c>
      <c r="G577" s="212"/>
      <c r="H577" s="215">
        <v>1.21</v>
      </c>
      <c r="I577" s="216"/>
      <c r="J577" s="212"/>
      <c r="K577" s="212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193</v>
      </c>
      <c r="AU577" s="221" t="s">
        <v>85</v>
      </c>
      <c r="AV577" s="14" t="s">
        <v>85</v>
      </c>
      <c r="AW577" s="14" t="s">
        <v>36</v>
      </c>
      <c r="AX577" s="14" t="s">
        <v>76</v>
      </c>
      <c r="AY577" s="221" t="s">
        <v>182</v>
      </c>
    </row>
    <row r="578" spans="1:65" s="14" customFormat="1" ht="11.25">
      <c r="B578" s="211"/>
      <c r="C578" s="212"/>
      <c r="D578" s="202" t="s">
        <v>193</v>
      </c>
      <c r="E578" s="213" t="s">
        <v>21</v>
      </c>
      <c r="F578" s="214" t="s">
        <v>813</v>
      </c>
      <c r="G578" s="212"/>
      <c r="H578" s="215">
        <v>18.96</v>
      </c>
      <c r="I578" s="216"/>
      <c r="J578" s="212"/>
      <c r="K578" s="212"/>
      <c r="L578" s="217"/>
      <c r="M578" s="218"/>
      <c r="N578" s="219"/>
      <c r="O578" s="219"/>
      <c r="P578" s="219"/>
      <c r="Q578" s="219"/>
      <c r="R578" s="219"/>
      <c r="S578" s="219"/>
      <c r="T578" s="220"/>
      <c r="AT578" s="221" t="s">
        <v>193</v>
      </c>
      <c r="AU578" s="221" t="s">
        <v>85</v>
      </c>
      <c r="AV578" s="14" t="s">
        <v>85</v>
      </c>
      <c r="AW578" s="14" t="s">
        <v>36</v>
      </c>
      <c r="AX578" s="14" t="s">
        <v>76</v>
      </c>
      <c r="AY578" s="221" t="s">
        <v>182</v>
      </c>
    </row>
    <row r="579" spans="1:65" s="16" customFormat="1" ht="11.25">
      <c r="B579" s="233"/>
      <c r="C579" s="234"/>
      <c r="D579" s="202" t="s">
        <v>193</v>
      </c>
      <c r="E579" s="235" t="s">
        <v>130</v>
      </c>
      <c r="F579" s="236" t="s">
        <v>228</v>
      </c>
      <c r="G579" s="234"/>
      <c r="H579" s="237">
        <v>23.146000000000001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AT579" s="243" t="s">
        <v>193</v>
      </c>
      <c r="AU579" s="243" t="s">
        <v>85</v>
      </c>
      <c r="AV579" s="16" t="s">
        <v>183</v>
      </c>
      <c r="AW579" s="16" t="s">
        <v>36</v>
      </c>
      <c r="AX579" s="16" t="s">
        <v>76</v>
      </c>
      <c r="AY579" s="243" t="s">
        <v>182</v>
      </c>
    </row>
    <row r="580" spans="1:65" s="15" customFormat="1" ht="11.25">
      <c r="B580" s="222"/>
      <c r="C580" s="223"/>
      <c r="D580" s="202" t="s">
        <v>193</v>
      </c>
      <c r="E580" s="224" t="s">
        <v>21</v>
      </c>
      <c r="F580" s="225" t="s">
        <v>198</v>
      </c>
      <c r="G580" s="223"/>
      <c r="H580" s="226">
        <v>23.146000000000001</v>
      </c>
      <c r="I580" s="227"/>
      <c r="J580" s="223"/>
      <c r="K580" s="223"/>
      <c r="L580" s="228"/>
      <c r="M580" s="229"/>
      <c r="N580" s="230"/>
      <c r="O580" s="230"/>
      <c r="P580" s="230"/>
      <c r="Q580" s="230"/>
      <c r="R580" s="230"/>
      <c r="S580" s="230"/>
      <c r="T580" s="231"/>
      <c r="AT580" s="232" t="s">
        <v>193</v>
      </c>
      <c r="AU580" s="232" t="s">
        <v>85</v>
      </c>
      <c r="AV580" s="15" t="s">
        <v>189</v>
      </c>
      <c r="AW580" s="15" t="s">
        <v>36</v>
      </c>
      <c r="AX580" s="15" t="s">
        <v>83</v>
      </c>
      <c r="AY580" s="232" t="s">
        <v>182</v>
      </c>
    </row>
    <row r="581" spans="1:65" s="2" customFormat="1" ht="24.2" customHeight="1">
      <c r="A581" s="37"/>
      <c r="B581" s="38"/>
      <c r="C581" s="182" t="s">
        <v>814</v>
      </c>
      <c r="D581" s="182" t="s">
        <v>185</v>
      </c>
      <c r="E581" s="183" t="s">
        <v>815</v>
      </c>
      <c r="F581" s="184" t="s">
        <v>816</v>
      </c>
      <c r="G581" s="185" t="s">
        <v>102</v>
      </c>
      <c r="H581" s="186">
        <v>23.146000000000001</v>
      </c>
      <c r="I581" s="187"/>
      <c r="J581" s="188">
        <f>ROUND(I581*H581,2)</f>
        <v>0</v>
      </c>
      <c r="K581" s="184" t="s">
        <v>188</v>
      </c>
      <c r="L581" s="42"/>
      <c r="M581" s="189" t="s">
        <v>21</v>
      </c>
      <c r="N581" s="190" t="s">
        <v>47</v>
      </c>
      <c r="O581" s="67"/>
      <c r="P581" s="191">
        <f>O581*H581</f>
        <v>0</v>
      </c>
      <c r="Q581" s="191">
        <v>1.2E-4</v>
      </c>
      <c r="R581" s="191">
        <f>Q581*H581</f>
        <v>2.7775200000000003E-3</v>
      </c>
      <c r="S581" s="191">
        <v>0</v>
      </c>
      <c r="T581" s="192">
        <f>S581*H581</f>
        <v>0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193" t="s">
        <v>324</v>
      </c>
      <c r="AT581" s="193" t="s">
        <v>185</v>
      </c>
      <c r="AU581" s="193" t="s">
        <v>85</v>
      </c>
      <c r="AY581" s="20" t="s">
        <v>182</v>
      </c>
      <c r="BE581" s="194">
        <f>IF(N581="základní",J581,0)</f>
        <v>0</v>
      </c>
      <c r="BF581" s="194">
        <f>IF(N581="snížená",J581,0)</f>
        <v>0</v>
      </c>
      <c r="BG581" s="194">
        <f>IF(N581="zákl. přenesená",J581,0)</f>
        <v>0</v>
      </c>
      <c r="BH581" s="194">
        <f>IF(N581="sníž. přenesená",J581,0)</f>
        <v>0</v>
      </c>
      <c r="BI581" s="194">
        <f>IF(N581="nulová",J581,0)</f>
        <v>0</v>
      </c>
      <c r="BJ581" s="20" t="s">
        <v>83</v>
      </c>
      <c r="BK581" s="194">
        <f>ROUND(I581*H581,2)</f>
        <v>0</v>
      </c>
      <c r="BL581" s="20" t="s">
        <v>324</v>
      </c>
      <c r="BM581" s="193" t="s">
        <v>817</v>
      </c>
    </row>
    <row r="582" spans="1:65" s="2" customFormat="1" ht="11.25">
      <c r="A582" s="37"/>
      <c r="B582" s="38"/>
      <c r="C582" s="39"/>
      <c r="D582" s="195" t="s">
        <v>191</v>
      </c>
      <c r="E582" s="39"/>
      <c r="F582" s="196" t="s">
        <v>818</v>
      </c>
      <c r="G582" s="39"/>
      <c r="H582" s="39"/>
      <c r="I582" s="197"/>
      <c r="J582" s="39"/>
      <c r="K582" s="39"/>
      <c r="L582" s="42"/>
      <c r="M582" s="198"/>
      <c r="N582" s="199"/>
      <c r="O582" s="67"/>
      <c r="P582" s="67"/>
      <c r="Q582" s="67"/>
      <c r="R582" s="67"/>
      <c r="S582" s="67"/>
      <c r="T582" s="68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T582" s="20" t="s">
        <v>191</v>
      </c>
      <c r="AU582" s="20" t="s">
        <v>85</v>
      </c>
    </row>
    <row r="583" spans="1:65" s="14" customFormat="1" ht="11.25">
      <c r="B583" s="211"/>
      <c r="C583" s="212"/>
      <c r="D583" s="202" t="s">
        <v>193</v>
      </c>
      <c r="E583" s="213" t="s">
        <v>21</v>
      </c>
      <c r="F583" s="214" t="s">
        <v>130</v>
      </c>
      <c r="G583" s="212"/>
      <c r="H583" s="215">
        <v>23.146000000000001</v>
      </c>
      <c r="I583" s="216"/>
      <c r="J583" s="212"/>
      <c r="K583" s="212"/>
      <c r="L583" s="217"/>
      <c r="M583" s="218"/>
      <c r="N583" s="219"/>
      <c r="O583" s="219"/>
      <c r="P583" s="219"/>
      <c r="Q583" s="219"/>
      <c r="R583" s="219"/>
      <c r="S583" s="219"/>
      <c r="T583" s="220"/>
      <c r="AT583" s="221" t="s">
        <v>193</v>
      </c>
      <c r="AU583" s="221" t="s">
        <v>85</v>
      </c>
      <c r="AV583" s="14" t="s">
        <v>85</v>
      </c>
      <c r="AW583" s="14" t="s">
        <v>36</v>
      </c>
      <c r="AX583" s="14" t="s">
        <v>83</v>
      </c>
      <c r="AY583" s="221" t="s">
        <v>182</v>
      </c>
    </row>
    <row r="584" spans="1:65" s="2" customFormat="1" ht="24.2" customHeight="1">
      <c r="A584" s="37"/>
      <c r="B584" s="38"/>
      <c r="C584" s="182" t="s">
        <v>819</v>
      </c>
      <c r="D584" s="182" t="s">
        <v>185</v>
      </c>
      <c r="E584" s="183" t="s">
        <v>820</v>
      </c>
      <c r="F584" s="184" t="s">
        <v>821</v>
      </c>
      <c r="G584" s="185" t="s">
        <v>102</v>
      </c>
      <c r="H584" s="186">
        <v>23.146000000000001</v>
      </c>
      <c r="I584" s="187"/>
      <c r="J584" s="188">
        <f>ROUND(I584*H584,2)</f>
        <v>0</v>
      </c>
      <c r="K584" s="184" t="s">
        <v>188</v>
      </c>
      <c r="L584" s="42"/>
      <c r="M584" s="189" t="s">
        <v>21</v>
      </c>
      <c r="N584" s="190" t="s">
        <v>47</v>
      </c>
      <c r="O584" s="67"/>
      <c r="P584" s="191">
        <f>O584*H584</f>
        <v>0</v>
      </c>
      <c r="Q584" s="191">
        <v>1.2E-4</v>
      </c>
      <c r="R584" s="191">
        <f>Q584*H584</f>
        <v>2.7775200000000003E-3</v>
      </c>
      <c r="S584" s="191">
        <v>0</v>
      </c>
      <c r="T584" s="192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93" t="s">
        <v>324</v>
      </c>
      <c r="AT584" s="193" t="s">
        <v>185</v>
      </c>
      <c r="AU584" s="193" t="s">
        <v>85</v>
      </c>
      <c r="AY584" s="20" t="s">
        <v>182</v>
      </c>
      <c r="BE584" s="194">
        <f>IF(N584="základní",J584,0)</f>
        <v>0</v>
      </c>
      <c r="BF584" s="194">
        <f>IF(N584="snížená",J584,0)</f>
        <v>0</v>
      </c>
      <c r="BG584" s="194">
        <f>IF(N584="zákl. přenesená",J584,0)</f>
        <v>0</v>
      </c>
      <c r="BH584" s="194">
        <f>IF(N584="sníž. přenesená",J584,0)</f>
        <v>0</v>
      </c>
      <c r="BI584" s="194">
        <f>IF(N584="nulová",J584,0)</f>
        <v>0</v>
      </c>
      <c r="BJ584" s="20" t="s">
        <v>83</v>
      </c>
      <c r="BK584" s="194">
        <f>ROUND(I584*H584,2)</f>
        <v>0</v>
      </c>
      <c r="BL584" s="20" t="s">
        <v>324</v>
      </c>
      <c r="BM584" s="193" t="s">
        <v>822</v>
      </c>
    </row>
    <row r="585" spans="1:65" s="2" customFormat="1" ht="11.25">
      <c r="A585" s="37"/>
      <c r="B585" s="38"/>
      <c r="C585" s="39"/>
      <c r="D585" s="195" t="s">
        <v>191</v>
      </c>
      <c r="E585" s="39"/>
      <c r="F585" s="196" t="s">
        <v>823</v>
      </c>
      <c r="G585" s="39"/>
      <c r="H585" s="39"/>
      <c r="I585" s="197"/>
      <c r="J585" s="39"/>
      <c r="K585" s="39"/>
      <c r="L585" s="42"/>
      <c r="M585" s="198"/>
      <c r="N585" s="199"/>
      <c r="O585" s="67"/>
      <c r="P585" s="67"/>
      <c r="Q585" s="67"/>
      <c r="R585" s="67"/>
      <c r="S585" s="67"/>
      <c r="T585" s="68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20" t="s">
        <v>191</v>
      </c>
      <c r="AU585" s="20" t="s">
        <v>85</v>
      </c>
    </row>
    <row r="586" spans="1:65" s="14" customFormat="1" ht="11.25">
      <c r="B586" s="211"/>
      <c r="C586" s="212"/>
      <c r="D586" s="202" t="s">
        <v>193</v>
      </c>
      <c r="E586" s="213" t="s">
        <v>21</v>
      </c>
      <c r="F586" s="214" t="s">
        <v>130</v>
      </c>
      <c r="G586" s="212"/>
      <c r="H586" s="215">
        <v>23.146000000000001</v>
      </c>
      <c r="I586" s="216"/>
      <c r="J586" s="212"/>
      <c r="K586" s="212"/>
      <c r="L586" s="217"/>
      <c r="M586" s="218"/>
      <c r="N586" s="219"/>
      <c r="O586" s="219"/>
      <c r="P586" s="219"/>
      <c r="Q586" s="219"/>
      <c r="R586" s="219"/>
      <c r="S586" s="219"/>
      <c r="T586" s="220"/>
      <c r="AT586" s="221" t="s">
        <v>193</v>
      </c>
      <c r="AU586" s="221" t="s">
        <v>85</v>
      </c>
      <c r="AV586" s="14" t="s">
        <v>85</v>
      </c>
      <c r="AW586" s="14" t="s">
        <v>36</v>
      </c>
      <c r="AX586" s="14" t="s">
        <v>83</v>
      </c>
      <c r="AY586" s="221" t="s">
        <v>182</v>
      </c>
    </row>
    <row r="587" spans="1:65" s="12" customFormat="1" ht="22.9" customHeight="1">
      <c r="B587" s="166"/>
      <c r="C587" s="167"/>
      <c r="D587" s="168" t="s">
        <v>75</v>
      </c>
      <c r="E587" s="180" t="s">
        <v>824</v>
      </c>
      <c r="F587" s="180" t="s">
        <v>825</v>
      </c>
      <c r="G587" s="167"/>
      <c r="H587" s="167"/>
      <c r="I587" s="170"/>
      <c r="J587" s="181">
        <f>BK587</f>
        <v>0</v>
      </c>
      <c r="K587" s="167"/>
      <c r="L587" s="172"/>
      <c r="M587" s="173"/>
      <c r="N587" s="174"/>
      <c r="O587" s="174"/>
      <c r="P587" s="175">
        <f>SUM(P588:P803)</f>
        <v>0</v>
      </c>
      <c r="Q587" s="174"/>
      <c r="R587" s="175">
        <f>SUM(R588:R803)</f>
        <v>0.92114019999999985</v>
      </c>
      <c r="S587" s="174"/>
      <c r="T587" s="176">
        <f>SUM(T588:T803)</f>
        <v>0</v>
      </c>
      <c r="AR587" s="177" t="s">
        <v>85</v>
      </c>
      <c r="AT587" s="178" t="s">
        <v>75</v>
      </c>
      <c r="AU587" s="178" t="s">
        <v>83</v>
      </c>
      <c r="AY587" s="177" t="s">
        <v>182</v>
      </c>
      <c r="BK587" s="179">
        <f>SUM(BK588:BK803)</f>
        <v>0</v>
      </c>
    </row>
    <row r="588" spans="1:65" s="2" customFormat="1" ht="37.9" customHeight="1">
      <c r="A588" s="37"/>
      <c r="B588" s="38"/>
      <c r="C588" s="182" t="s">
        <v>826</v>
      </c>
      <c r="D588" s="182" t="s">
        <v>185</v>
      </c>
      <c r="E588" s="183" t="s">
        <v>827</v>
      </c>
      <c r="F588" s="184" t="s">
        <v>828</v>
      </c>
      <c r="G588" s="185" t="s">
        <v>202</v>
      </c>
      <c r="H588" s="186">
        <v>60</v>
      </c>
      <c r="I588" s="187"/>
      <c r="J588" s="188">
        <f>ROUND(I588*H588,2)</f>
        <v>0</v>
      </c>
      <c r="K588" s="184" t="s">
        <v>188</v>
      </c>
      <c r="L588" s="42"/>
      <c r="M588" s="189" t="s">
        <v>21</v>
      </c>
      <c r="N588" s="190" t="s">
        <v>47</v>
      </c>
      <c r="O588" s="67"/>
      <c r="P588" s="191">
        <f>O588*H588</f>
        <v>0</v>
      </c>
      <c r="Q588" s="191">
        <v>4.8000000000000001E-4</v>
      </c>
      <c r="R588" s="191">
        <f>Q588*H588</f>
        <v>2.8799999999999999E-2</v>
      </c>
      <c r="S588" s="191">
        <v>0</v>
      </c>
      <c r="T588" s="192">
        <f>S588*H588</f>
        <v>0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193" t="s">
        <v>324</v>
      </c>
      <c r="AT588" s="193" t="s">
        <v>185</v>
      </c>
      <c r="AU588" s="193" t="s">
        <v>85</v>
      </c>
      <c r="AY588" s="20" t="s">
        <v>182</v>
      </c>
      <c r="BE588" s="194">
        <f>IF(N588="základní",J588,0)</f>
        <v>0</v>
      </c>
      <c r="BF588" s="194">
        <f>IF(N588="snížená",J588,0)</f>
        <v>0</v>
      </c>
      <c r="BG588" s="194">
        <f>IF(N588="zákl. přenesená",J588,0)</f>
        <v>0</v>
      </c>
      <c r="BH588" s="194">
        <f>IF(N588="sníž. přenesená",J588,0)</f>
        <v>0</v>
      </c>
      <c r="BI588" s="194">
        <f>IF(N588="nulová",J588,0)</f>
        <v>0</v>
      </c>
      <c r="BJ588" s="20" t="s">
        <v>83</v>
      </c>
      <c r="BK588" s="194">
        <f>ROUND(I588*H588,2)</f>
        <v>0</v>
      </c>
      <c r="BL588" s="20" t="s">
        <v>324</v>
      </c>
      <c r="BM588" s="193" t="s">
        <v>829</v>
      </c>
    </row>
    <row r="589" spans="1:65" s="2" customFormat="1" ht="11.25">
      <c r="A589" s="37"/>
      <c r="B589" s="38"/>
      <c r="C589" s="39"/>
      <c r="D589" s="195" t="s">
        <v>191</v>
      </c>
      <c r="E589" s="39"/>
      <c r="F589" s="196" t="s">
        <v>830</v>
      </c>
      <c r="G589" s="39"/>
      <c r="H589" s="39"/>
      <c r="I589" s="197"/>
      <c r="J589" s="39"/>
      <c r="K589" s="39"/>
      <c r="L589" s="42"/>
      <c r="M589" s="198"/>
      <c r="N589" s="199"/>
      <c r="O589" s="67"/>
      <c r="P589" s="67"/>
      <c r="Q589" s="67"/>
      <c r="R589" s="67"/>
      <c r="S589" s="67"/>
      <c r="T589" s="68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T589" s="20" t="s">
        <v>191</v>
      </c>
      <c r="AU589" s="20" t="s">
        <v>85</v>
      </c>
    </row>
    <row r="590" spans="1:65" s="13" customFormat="1" ht="11.25">
      <c r="B590" s="200"/>
      <c r="C590" s="201"/>
      <c r="D590" s="202" t="s">
        <v>193</v>
      </c>
      <c r="E590" s="203" t="s">
        <v>21</v>
      </c>
      <c r="F590" s="204" t="s">
        <v>831</v>
      </c>
      <c r="G590" s="201"/>
      <c r="H590" s="203" t="s">
        <v>21</v>
      </c>
      <c r="I590" s="205"/>
      <c r="J590" s="201"/>
      <c r="K590" s="201"/>
      <c r="L590" s="206"/>
      <c r="M590" s="207"/>
      <c r="N590" s="208"/>
      <c r="O590" s="208"/>
      <c r="P590" s="208"/>
      <c r="Q590" s="208"/>
      <c r="R590" s="208"/>
      <c r="S590" s="208"/>
      <c r="T590" s="209"/>
      <c r="AT590" s="210" t="s">
        <v>193</v>
      </c>
      <c r="AU590" s="210" t="s">
        <v>85</v>
      </c>
      <c r="AV590" s="13" t="s">
        <v>83</v>
      </c>
      <c r="AW590" s="13" t="s">
        <v>36</v>
      </c>
      <c r="AX590" s="13" t="s">
        <v>76</v>
      </c>
      <c r="AY590" s="210" t="s">
        <v>182</v>
      </c>
    </row>
    <row r="591" spans="1:65" s="14" customFormat="1" ht="11.25">
      <c r="B591" s="211"/>
      <c r="C591" s="212"/>
      <c r="D591" s="202" t="s">
        <v>193</v>
      </c>
      <c r="E591" s="213" t="s">
        <v>21</v>
      </c>
      <c r="F591" s="214" t="s">
        <v>569</v>
      </c>
      <c r="G591" s="212"/>
      <c r="H591" s="215">
        <v>60</v>
      </c>
      <c r="I591" s="216"/>
      <c r="J591" s="212"/>
      <c r="K591" s="212"/>
      <c r="L591" s="217"/>
      <c r="M591" s="218"/>
      <c r="N591" s="219"/>
      <c r="O591" s="219"/>
      <c r="P591" s="219"/>
      <c r="Q591" s="219"/>
      <c r="R591" s="219"/>
      <c r="S591" s="219"/>
      <c r="T591" s="220"/>
      <c r="AT591" s="221" t="s">
        <v>193</v>
      </c>
      <c r="AU591" s="221" t="s">
        <v>85</v>
      </c>
      <c r="AV591" s="14" t="s">
        <v>85</v>
      </c>
      <c r="AW591" s="14" t="s">
        <v>36</v>
      </c>
      <c r="AX591" s="14" t="s">
        <v>83</v>
      </c>
      <c r="AY591" s="221" t="s">
        <v>182</v>
      </c>
    </row>
    <row r="592" spans="1:65" s="2" customFormat="1" ht="33" customHeight="1">
      <c r="A592" s="37"/>
      <c r="B592" s="38"/>
      <c r="C592" s="182" t="s">
        <v>832</v>
      </c>
      <c r="D592" s="182" t="s">
        <v>185</v>
      </c>
      <c r="E592" s="183" t="s">
        <v>833</v>
      </c>
      <c r="F592" s="184" t="s">
        <v>834</v>
      </c>
      <c r="G592" s="185" t="s">
        <v>102</v>
      </c>
      <c r="H592" s="186">
        <v>1939.87</v>
      </c>
      <c r="I592" s="187"/>
      <c r="J592" s="188">
        <f>ROUND(I592*H592,2)</f>
        <v>0</v>
      </c>
      <c r="K592" s="184" t="s">
        <v>188</v>
      </c>
      <c r="L592" s="42"/>
      <c r="M592" s="189" t="s">
        <v>21</v>
      </c>
      <c r="N592" s="190" t="s">
        <v>47</v>
      </c>
      <c r="O592" s="67"/>
      <c r="P592" s="191">
        <f>O592*H592</f>
        <v>0</v>
      </c>
      <c r="Q592" s="191">
        <v>2.0000000000000001E-4</v>
      </c>
      <c r="R592" s="191">
        <f>Q592*H592</f>
        <v>0.38797399999999999</v>
      </c>
      <c r="S592" s="191">
        <v>0</v>
      </c>
      <c r="T592" s="192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193" t="s">
        <v>324</v>
      </c>
      <c r="AT592" s="193" t="s">
        <v>185</v>
      </c>
      <c r="AU592" s="193" t="s">
        <v>85</v>
      </c>
      <c r="AY592" s="20" t="s">
        <v>182</v>
      </c>
      <c r="BE592" s="194">
        <f>IF(N592="základní",J592,0)</f>
        <v>0</v>
      </c>
      <c r="BF592" s="194">
        <f>IF(N592="snížená",J592,0)</f>
        <v>0</v>
      </c>
      <c r="BG592" s="194">
        <f>IF(N592="zákl. přenesená",J592,0)</f>
        <v>0</v>
      </c>
      <c r="BH592" s="194">
        <f>IF(N592="sníž. přenesená",J592,0)</f>
        <v>0</v>
      </c>
      <c r="BI592" s="194">
        <f>IF(N592="nulová",J592,0)</f>
        <v>0</v>
      </c>
      <c r="BJ592" s="20" t="s">
        <v>83</v>
      </c>
      <c r="BK592" s="194">
        <f>ROUND(I592*H592,2)</f>
        <v>0</v>
      </c>
      <c r="BL592" s="20" t="s">
        <v>324</v>
      </c>
      <c r="BM592" s="193" t="s">
        <v>835</v>
      </c>
    </row>
    <row r="593" spans="1:65" s="2" customFormat="1" ht="11.25">
      <c r="A593" s="37"/>
      <c r="B593" s="38"/>
      <c r="C593" s="39"/>
      <c r="D593" s="195" t="s">
        <v>191</v>
      </c>
      <c r="E593" s="39"/>
      <c r="F593" s="196" t="s">
        <v>836</v>
      </c>
      <c r="G593" s="39"/>
      <c r="H593" s="39"/>
      <c r="I593" s="197"/>
      <c r="J593" s="39"/>
      <c r="K593" s="39"/>
      <c r="L593" s="42"/>
      <c r="M593" s="198"/>
      <c r="N593" s="199"/>
      <c r="O593" s="67"/>
      <c r="P593" s="67"/>
      <c r="Q593" s="67"/>
      <c r="R593" s="67"/>
      <c r="S593" s="67"/>
      <c r="T593" s="68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T593" s="20" t="s">
        <v>191</v>
      </c>
      <c r="AU593" s="20" t="s">
        <v>85</v>
      </c>
    </row>
    <row r="594" spans="1:65" s="14" customFormat="1" ht="11.25">
      <c r="B594" s="211"/>
      <c r="C594" s="212"/>
      <c r="D594" s="202" t="s">
        <v>193</v>
      </c>
      <c r="E594" s="213" t="s">
        <v>21</v>
      </c>
      <c r="F594" s="214" t="s">
        <v>126</v>
      </c>
      <c r="G594" s="212"/>
      <c r="H594" s="215">
        <v>1939.87</v>
      </c>
      <c r="I594" s="216"/>
      <c r="J594" s="212"/>
      <c r="K594" s="212"/>
      <c r="L594" s="217"/>
      <c r="M594" s="218"/>
      <c r="N594" s="219"/>
      <c r="O594" s="219"/>
      <c r="P594" s="219"/>
      <c r="Q594" s="219"/>
      <c r="R594" s="219"/>
      <c r="S594" s="219"/>
      <c r="T594" s="220"/>
      <c r="AT594" s="221" t="s">
        <v>193</v>
      </c>
      <c r="AU594" s="221" t="s">
        <v>85</v>
      </c>
      <c r="AV594" s="14" t="s">
        <v>85</v>
      </c>
      <c r="AW594" s="14" t="s">
        <v>36</v>
      </c>
      <c r="AX594" s="14" t="s">
        <v>83</v>
      </c>
      <c r="AY594" s="221" t="s">
        <v>182</v>
      </c>
    </row>
    <row r="595" spans="1:65" s="2" customFormat="1" ht="37.9" customHeight="1">
      <c r="A595" s="37"/>
      <c r="B595" s="38"/>
      <c r="C595" s="182" t="s">
        <v>837</v>
      </c>
      <c r="D595" s="182" t="s">
        <v>185</v>
      </c>
      <c r="E595" s="183" t="s">
        <v>838</v>
      </c>
      <c r="F595" s="184" t="s">
        <v>839</v>
      </c>
      <c r="G595" s="185" t="s">
        <v>102</v>
      </c>
      <c r="H595" s="186">
        <v>1939.87</v>
      </c>
      <c r="I595" s="187"/>
      <c r="J595" s="188">
        <f>ROUND(I595*H595,2)</f>
        <v>0</v>
      </c>
      <c r="K595" s="184" t="s">
        <v>188</v>
      </c>
      <c r="L595" s="42"/>
      <c r="M595" s="189" t="s">
        <v>21</v>
      </c>
      <c r="N595" s="190" t="s">
        <v>47</v>
      </c>
      <c r="O595" s="67"/>
      <c r="P595" s="191">
        <f>O595*H595</f>
        <v>0</v>
      </c>
      <c r="Q595" s="191">
        <v>2.5999999999999998E-4</v>
      </c>
      <c r="R595" s="191">
        <f>Q595*H595</f>
        <v>0.50436619999999988</v>
      </c>
      <c r="S595" s="191">
        <v>0</v>
      </c>
      <c r="T595" s="192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193" t="s">
        <v>324</v>
      </c>
      <c r="AT595" s="193" t="s">
        <v>185</v>
      </c>
      <c r="AU595" s="193" t="s">
        <v>85</v>
      </c>
      <c r="AY595" s="20" t="s">
        <v>182</v>
      </c>
      <c r="BE595" s="194">
        <f>IF(N595="základní",J595,0)</f>
        <v>0</v>
      </c>
      <c r="BF595" s="194">
        <f>IF(N595="snížená",J595,0)</f>
        <v>0</v>
      </c>
      <c r="BG595" s="194">
        <f>IF(N595="zákl. přenesená",J595,0)</f>
        <v>0</v>
      </c>
      <c r="BH595" s="194">
        <f>IF(N595="sníž. přenesená",J595,0)</f>
        <v>0</v>
      </c>
      <c r="BI595" s="194">
        <f>IF(N595="nulová",J595,0)</f>
        <v>0</v>
      </c>
      <c r="BJ595" s="20" t="s">
        <v>83</v>
      </c>
      <c r="BK595" s="194">
        <f>ROUND(I595*H595,2)</f>
        <v>0</v>
      </c>
      <c r="BL595" s="20" t="s">
        <v>324</v>
      </c>
      <c r="BM595" s="193" t="s">
        <v>840</v>
      </c>
    </row>
    <row r="596" spans="1:65" s="2" customFormat="1" ht="11.25">
      <c r="A596" s="37"/>
      <c r="B596" s="38"/>
      <c r="C596" s="39"/>
      <c r="D596" s="195" t="s">
        <v>191</v>
      </c>
      <c r="E596" s="39"/>
      <c r="F596" s="196" t="s">
        <v>841</v>
      </c>
      <c r="G596" s="39"/>
      <c r="H596" s="39"/>
      <c r="I596" s="197"/>
      <c r="J596" s="39"/>
      <c r="K596" s="39"/>
      <c r="L596" s="42"/>
      <c r="M596" s="198"/>
      <c r="N596" s="199"/>
      <c r="O596" s="67"/>
      <c r="P596" s="67"/>
      <c r="Q596" s="67"/>
      <c r="R596" s="67"/>
      <c r="S596" s="67"/>
      <c r="T596" s="68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T596" s="20" t="s">
        <v>191</v>
      </c>
      <c r="AU596" s="20" t="s">
        <v>85</v>
      </c>
    </row>
    <row r="597" spans="1:65" s="13" customFormat="1" ht="11.25">
      <c r="B597" s="200"/>
      <c r="C597" s="201"/>
      <c r="D597" s="202" t="s">
        <v>193</v>
      </c>
      <c r="E597" s="203" t="s">
        <v>21</v>
      </c>
      <c r="F597" s="204" t="s">
        <v>842</v>
      </c>
      <c r="G597" s="201"/>
      <c r="H597" s="203" t="s">
        <v>21</v>
      </c>
      <c r="I597" s="205"/>
      <c r="J597" s="201"/>
      <c r="K597" s="201"/>
      <c r="L597" s="206"/>
      <c r="M597" s="207"/>
      <c r="N597" s="208"/>
      <c r="O597" s="208"/>
      <c r="P597" s="208"/>
      <c r="Q597" s="208"/>
      <c r="R597" s="208"/>
      <c r="S597" s="208"/>
      <c r="T597" s="209"/>
      <c r="AT597" s="210" t="s">
        <v>193</v>
      </c>
      <c r="AU597" s="210" t="s">
        <v>85</v>
      </c>
      <c r="AV597" s="13" t="s">
        <v>83</v>
      </c>
      <c r="AW597" s="13" t="s">
        <v>36</v>
      </c>
      <c r="AX597" s="13" t="s">
        <v>76</v>
      </c>
      <c r="AY597" s="210" t="s">
        <v>182</v>
      </c>
    </row>
    <row r="598" spans="1:65" s="13" customFormat="1" ht="11.25">
      <c r="B598" s="200"/>
      <c r="C598" s="201"/>
      <c r="D598" s="202" t="s">
        <v>193</v>
      </c>
      <c r="E598" s="203" t="s">
        <v>21</v>
      </c>
      <c r="F598" s="204" t="s">
        <v>843</v>
      </c>
      <c r="G598" s="201"/>
      <c r="H598" s="203" t="s">
        <v>21</v>
      </c>
      <c r="I598" s="205"/>
      <c r="J598" s="201"/>
      <c r="K598" s="201"/>
      <c r="L598" s="206"/>
      <c r="M598" s="207"/>
      <c r="N598" s="208"/>
      <c r="O598" s="208"/>
      <c r="P598" s="208"/>
      <c r="Q598" s="208"/>
      <c r="R598" s="208"/>
      <c r="S598" s="208"/>
      <c r="T598" s="209"/>
      <c r="AT598" s="210" t="s">
        <v>193</v>
      </c>
      <c r="AU598" s="210" t="s">
        <v>85</v>
      </c>
      <c r="AV598" s="13" t="s">
        <v>83</v>
      </c>
      <c r="AW598" s="13" t="s">
        <v>36</v>
      </c>
      <c r="AX598" s="13" t="s">
        <v>76</v>
      </c>
      <c r="AY598" s="210" t="s">
        <v>182</v>
      </c>
    </row>
    <row r="599" spans="1:65" s="14" customFormat="1" ht="11.25">
      <c r="B599" s="211"/>
      <c r="C599" s="212"/>
      <c r="D599" s="202" t="s">
        <v>193</v>
      </c>
      <c r="E599" s="213" t="s">
        <v>21</v>
      </c>
      <c r="F599" s="214" t="s">
        <v>844</v>
      </c>
      <c r="G599" s="212"/>
      <c r="H599" s="215">
        <v>19.891999999999999</v>
      </c>
      <c r="I599" s="216"/>
      <c r="J599" s="212"/>
      <c r="K599" s="212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193</v>
      </c>
      <c r="AU599" s="221" t="s">
        <v>85</v>
      </c>
      <c r="AV599" s="14" t="s">
        <v>85</v>
      </c>
      <c r="AW599" s="14" t="s">
        <v>36</v>
      </c>
      <c r="AX599" s="14" t="s">
        <v>76</v>
      </c>
      <c r="AY599" s="221" t="s">
        <v>182</v>
      </c>
    </row>
    <row r="600" spans="1:65" s="14" customFormat="1" ht="11.25">
      <c r="B600" s="211"/>
      <c r="C600" s="212"/>
      <c r="D600" s="202" t="s">
        <v>193</v>
      </c>
      <c r="E600" s="213" t="s">
        <v>21</v>
      </c>
      <c r="F600" s="214" t="s">
        <v>845</v>
      </c>
      <c r="G600" s="212"/>
      <c r="H600" s="215">
        <v>-3.0449999999999999</v>
      </c>
      <c r="I600" s="216"/>
      <c r="J600" s="212"/>
      <c r="K600" s="212"/>
      <c r="L600" s="217"/>
      <c r="M600" s="218"/>
      <c r="N600" s="219"/>
      <c r="O600" s="219"/>
      <c r="P600" s="219"/>
      <c r="Q600" s="219"/>
      <c r="R600" s="219"/>
      <c r="S600" s="219"/>
      <c r="T600" s="220"/>
      <c r="AT600" s="221" t="s">
        <v>193</v>
      </c>
      <c r="AU600" s="221" t="s">
        <v>85</v>
      </c>
      <c r="AV600" s="14" t="s">
        <v>85</v>
      </c>
      <c r="AW600" s="14" t="s">
        <v>36</v>
      </c>
      <c r="AX600" s="14" t="s">
        <v>76</v>
      </c>
      <c r="AY600" s="221" t="s">
        <v>182</v>
      </c>
    </row>
    <row r="601" spans="1:65" s="13" customFormat="1" ht="11.25">
      <c r="B601" s="200"/>
      <c r="C601" s="201"/>
      <c r="D601" s="202" t="s">
        <v>193</v>
      </c>
      <c r="E601" s="203" t="s">
        <v>21</v>
      </c>
      <c r="F601" s="204" t="s">
        <v>574</v>
      </c>
      <c r="G601" s="201"/>
      <c r="H601" s="203" t="s">
        <v>21</v>
      </c>
      <c r="I601" s="205"/>
      <c r="J601" s="201"/>
      <c r="K601" s="201"/>
      <c r="L601" s="206"/>
      <c r="M601" s="207"/>
      <c r="N601" s="208"/>
      <c r="O601" s="208"/>
      <c r="P601" s="208"/>
      <c r="Q601" s="208"/>
      <c r="R601" s="208"/>
      <c r="S601" s="208"/>
      <c r="T601" s="209"/>
      <c r="AT601" s="210" t="s">
        <v>193</v>
      </c>
      <c r="AU601" s="210" t="s">
        <v>85</v>
      </c>
      <c r="AV601" s="13" t="s">
        <v>83</v>
      </c>
      <c r="AW601" s="13" t="s">
        <v>36</v>
      </c>
      <c r="AX601" s="13" t="s">
        <v>76</v>
      </c>
      <c r="AY601" s="210" t="s">
        <v>182</v>
      </c>
    </row>
    <row r="602" spans="1:65" s="14" customFormat="1" ht="11.25">
      <c r="B602" s="211"/>
      <c r="C602" s="212"/>
      <c r="D602" s="202" t="s">
        <v>193</v>
      </c>
      <c r="E602" s="213" t="s">
        <v>21</v>
      </c>
      <c r="F602" s="214" t="s">
        <v>846</v>
      </c>
      <c r="G602" s="212"/>
      <c r="H602" s="215">
        <v>71.477999999999994</v>
      </c>
      <c r="I602" s="216"/>
      <c r="J602" s="212"/>
      <c r="K602" s="212"/>
      <c r="L602" s="217"/>
      <c r="M602" s="218"/>
      <c r="N602" s="219"/>
      <c r="O602" s="219"/>
      <c r="P602" s="219"/>
      <c r="Q602" s="219"/>
      <c r="R602" s="219"/>
      <c r="S602" s="219"/>
      <c r="T602" s="220"/>
      <c r="AT602" s="221" t="s">
        <v>193</v>
      </c>
      <c r="AU602" s="221" t="s">
        <v>85</v>
      </c>
      <c r="AV602" s="14" t="s">
        <v>85</v>
      </c>
      <c r="AW602" s="14" t="s">
        <v>36</v>
      </c>
      <c r="AX602" s="14" t="s">
        <v>76</v>
      </c>
      <c r="AY602" s="221" t="s">
        <v>182</v>
      </c>
    </row>
    <row r="603" spans="1:65" s="14" customFormat="1" ht="11.25">
      <c r="B603" s="211"/>
      <c r="C603" s="212"/>
      <c r="D603" s="202" t="s">
        <v>193</v>
      </c>
      <c r="E603" s="213" t="s">
        <v>21</v>
      </c>
      <c r="F603" s="214" t="s">
        <v>847</v>
      </c>
      <c r="G603" s="212"/>
      <c r="H603" s="215">
        <v>-1.5760000000000001</v>
      </c>
      <c r="I603" s="216"/>
      <c r="J603" s="212"/>
      <c r="K603" s="212"/>
      <c r="L603" s="217"/>
      <c r="M603" s="218"/>
      <c r="N603" s="219"/>
      <c r="O603" s="219"/>
      <c r="P603" s="219"/>
      <c r="Q603" s="219"/>
      <c r="R603" s="219"/>
      <c r="S603" s="219"/>
      <c r="T603" s="220"/>
      <c r="AT603" s="221" t="s">
        <v>193</v>
      </c>
      <c r="AU603" s="221" t="s">
        <v>85</v>
      </c>
      <c r="AV603" s="14" t="s">
        <v>85</v>
      </c>
      <c r="AW603" s="14" t="s">
        <v>36</v>
      </c>
      <c r="AX603" s="14" t="s">
        <v>76</v>
      </c>
      <c r="AY603" s="221" t="s">
        <v>182</v>
      </c>
    </row>
    <row r="604" spans="1:65" s="14" customFormat="1" ht="11.25">
      <c r="B604" s="211"/>
      <c r="C604" s="212"/>
      <c r="D604" s="202" t="s">
        <v>193</v>
      </c>
      <c r="E604" s="213" t="s">
        <v>21</v>
      </c>
      <c r="F604" s="214" t="s">
        <v>848</v>
      </c>
      <c r="G604" s="212"/>
      <c r="H604" s="215">
        <v>-4.6390000000000002</v>
      </c>
      <c r="I604" s="216"/>
      <c r="J604" s="212"/>
      <c r="K604" s="212"/>
      <c r="L604" s="217"/>
      <c r="M604" s="218"/>
      <c r="N604" s="219"/>
      <c r="O604" s="219"/>
      <c r="P604" s="219"/>
      <c r="Q604" s="219"/>
      <c r="R604" s="219"/>
      <c r="S604" s="219"/>
      <c r="T604" s="220"/>
      <c r="AT604" s="221" t="s">
        <v>193</v>
      </c>
      <c r="AU604" s="221" t="s">
        <v>85</v>
      </c>
      <c r="AV604" s="14" t="s">
        <v>85</v>
      </c>
      <c r="AW604" s="14" t="s">
        <v>36</v>
      </c>
      <c r="AX604" s="14" t="s">
        <v>76</v>
      </c>
      <c r="AY604" s="221" t="s">
        <v>182</v>
      </c>
    </row>
    <row r="605" spans="1:65" s="13" customFormat="1" ht="11.25">
      <c r="B605" s="200"/>
      <c r="C605" s="201"/>
      <c r="D605" s="202" t="s">
        <v>193</v>
      </c>
      <c r="E605" s="203" t="s">
        <v>21</v>
      </c>
      <c r="F605" s="204" t="s">
        <v>849</v>
      </c>
      <c r="G605" s="201"/>
      <c r="H605" s="203" t="s">
        <v>21</v>
      </c>
      <c r="I605" s="205"/>
      <c r="J605" s="201"/>
      <c r="K605" s="201"/>
      <c r="L605" s="206"/>
      <c r="M605" s="207"/>
      <c r="N605" s="208"/>
      <c r="O605" s="208"/>
      <c r="P605" s="208"/>
      <c r="Q605" s="208"/>
      <c r="R605" s="208"/>
      <c r="S605" s="208"/>
      <c r="T605" s="209"/>
      <c r="AT605" s="210" t="s">
        <v>193</v>
      </c>
      <c r="AU605" s="210" t="s">
        <v>85</v>
      </c>
      <c r="AV605" s="13" t="s">
        <v>83</v>
      </c>
      <c r="AW605" s="13" t="s">
        <v>36</v>
      </c>
      <c r="AX605" s="13" t="s">
        <v>76</v>
      </c>
      <c r="AY605" s="210" t="s">
        <v>182</v>
      </c>
    </row>
    <row r="606" spans="1:65" s="14" customFormat="1" ht="11.25">
      <c r="B606" s="211"/>
      <c r="C606" s="212"/>
      <c r="D606" s="202" t="s">
        <v>193</v>
      </c>
      <c r="E606" s="213" t="s">
        <v>21</v>
      </c>
      <c r="F606" s="214" t="s">
        <v>850</v>
      </c>
      <c r="G606" s="212"/>
      <c r="H606" s="215">
        <v>33.857999999999997</v>
      </c>
      <c r="I606" s="216"/>
      <c r="J606" s="212"/>
      <c r="K606" s="212"/>
      <c r="L606" s="217"/>
      <c r="M606" s="218"/>
      <c r="N606" s="219"/>
      <c r="O606" s="219"/>
      <c r="P606" s="219"/>
      <c r="Q606" s="219"/>
      <c r="R606" s="219"/>
      <c r="S606" s="219"/>
      <c r="T606" s="220"/>
      <c r="AT606" s="221" t="s">
        <v>193</v>
      </c>
      <c r="AU606" s="221" t="s">
        <v>85</v>
      </c>
      <c r="AV606" s="14" t="s">
        <v>85</v>
      </c>
      <c r="AW606" s="14" t="s">
        <v>36</v>
      </c>
      <c r="AX606" s="14" t="s">
        <v>76</v>
      </c>
      <c r="AY606" s="221" t="s">
        <v>182</v>
      </c>
    </row>
    <row r="607" spans="1:65" s="14" customFormat="1" ht="11.25">
      <c r="B607" s="211"/>
      <c r="C607" s="212"/>
      <c r="D607" s="202" t="s">
        <v>193</v>
      </c>
      <c r="E607" s="213" t="s">
        <v>21</v>
      </c>
      <c r="F607" s="214" t="s">
        <v>851</v>
      </c>
      <c r="G607" s="212"/>
      <c r="H607" s="215">
        <v>2.2109999999999999</v>
      </c>
      <c r="I607" s="216"/>
      <c r="J607" s="212"/>
      <c r="K607" s="212"/>
      <c r="L607" s="217"/>
      <c r="M607" s="218"/>
      <c r="N607" s="219"/>
      <c r="O607" s="219"/>
      <c r="P607" s="219"/>
      <c r="Q607" s="219"/>
      <c r="R607" s="219"/>
      <c r="S607" s="219"/>
      <c r="T607" s="220"/>
      <c r="AT607" s="221" t="s">
        <v>193</v>
      </c>
      <c r="AU607" s="221" t="s">
        <v>85</v>
      </c>
      <c r="AV607" s="14" t="s">
        <v>85</v>
      </c>
      <c r="AW607" s="14" t="s">
        <v>36</v>
      </c>
      <c r="AX607" s="14" t="s">
        <v>76</v>
      </c>
      <c r="AY607" s="221" t="s">
        <v>182</v>
      </c>
    </row>
    <row r="608" spans="1:65" s="14" customFormat="1" ht="11.25">
      <c r="B608" s="211"/>
      <c r="C608" s="212"/>
      <c r="D608" s="202" t="s">
        <v>193</v>
      </c>
      <c r="E608" s="213" t="s">
        <v>21</v>
      </c>
      <c r="F608" s="214" t="s">
        <v>852</v>
      </c>
      <c r="G608" s="212"/>
      <c r="H608" s="215">
        <v>1.83</v>
      </c>
      <c r="I608" s="216"/>
      <c r="J608" s="212"/>
      <c r="K608" s="212"/>
      <c r="L608" s="217"/>
      <c r="M608" s="218"/>
      <c r="N608" s="219"/>
      <c r="O608" s="219"/>
      <c r="P608" s="219"/>
      <c r="Q608" s="219"/>
      <c r="R608" s="219"/>
      <c r="S608" s="219"/>
      <c r="T608" s="220"/>
      <c r="AT608" s="221" t="s">
        <v>193</v>
      </c>
      <c r="AU608" s="221" t="s">
        <v>85</v>
      </c>
      <c r="AV608" s="14" t="s">
        <v>85</v>
      </c>
      <c r="AW608" s="14" t="s">
        <v>36</v>
      </c>
      <c r="AX608" s="14" t="s">
        <v>76</v>
      </c>
      <c r="AY608" s="221" t="s">
        <v>182</v>
      </c>
    </row>
    <row r="609" spans="2:51" s="14" customFormat="1" ht="11.25">
      <c r="B609" s="211"/>
      <c r="C609" s="212"/>
      <c r="D609" s="202" t="s">
        <v>193</v>
      </c>
      <c r="E609" s="213" t="s">
        <v>21</v>
      </c>
      <c r="F609" s="214" t="s">
        <v>853</v>
      </c>
      <c r="G609" s="212"/>
      <c r="H609" s="215">
        <v>-4.7279999999999998</v>
      </c>
      <c r="I609" s="216"/>
      <c r="J609" s="212"/>
      <c r="K609" s="212"/>
      <c r="L609" s="217"/>
      <c r="M609" s="218"/>
      <c r="N609" s="219"/>
      <c r="O609" s="219"/>
      <c r="P609" s="219"/>
      <c r="Q609" s="219"/>
      <c r="R609" s="219"/>
      <c r="S609" s="219"/>
      <c r="T609" s="220"/>
      <c r="AT609" s="221" t="s">
        <v>193</v>
      </c>
      <c r="AU609" s="221" t="s">
        <v>85</v>
      </c>
      <c r="AV609" s="14" t="s">
        <v>85</v>
      </c>
      <c r="AW609" s="14" t="s">
        <v>36</v>
      </c>
      <c r="AX609" s="14" t="s">
        <v>76</v>
      </c>
      <c r="AY609" s="221" t="s">
        <v>182</v>
      </c>
    </row>
    <row r="610" spans="2:51" s="14" customFormat="1" ht="11.25">
      <c r="B610" s="211"/>
      <c r="C610" s="212"/>
      <c r="D610" s="202" t="s">
        <v>193</v>
      </c>
      <c r="E610" s="213" t="s">
        <v>21</v>
      </c>
      <c r="F610" s="214" t="s">
        <v>854</v>
      </c>
      <c r="G610" s="212"/>
      <c r="H610" s="215">
        <v>-1.7729999999999999</v>
      </c>
      <c r="I610" s="216"/>
      <c r="J610" s="212"/>
      <c r="K610" s="212"/>
      <c r="L610" s="217"/>
      <c r="M610" s="218"/>
      <c r="N610" s="219"/>
      <c r="O610" s="219"/>
      <c r="P610" s="219"/>
      <c r="Q610" s="219"/>
      <c r="R610" s="219"/>
      <c r="S610" s="219"/>
      <c r="T610" s="220"/>
      <c r="AT610" s="221" t="s">
        <v>193</v>
      </c>
      <c r="AU610" s="221" t="s">
        <v>85</v>
      </c>
      <c r="AV610" s="14" t="s">
        <v>85</v>
      </c>
      <c r="AW610" s="14" t="s">
        <v>36</v>
      </c>
      <c r="AX610" s="14" t="s">
        <v>76</v>
      </c>
      <c r="AY610" s="221" t="s">
        <v>182</v>
      </c>
    </row>
    <row r="611" spans="2:51" s="14" customFormat="1" ht="11.25">
      <c r="B611" s="211"/>
      <c r="C611" s="212"/>
      <c r="D611" s="202" t="s">
        <v>193</v>
      </c>
      <c r="E611" s="213" t="s">
        <v>21</v>
      </c>
      <c r="F611" s="214" t="s">
        <v>855</v>
      </c>
      <c r="G611" s="212"/>
      <c r="H611" s="215">
        <v>-1.379</v>
      </c>
      <c r="I611" s="216"/>
      <c r="J611" s="212"/>
      <c r="K611" s="212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193</v>
      </c>
      <c r="AU611" s="221" t="s">
        <v>85</v>
      </c>
      <c r="AV611" s="14" t="s">
        <v>85</v>
      </c>
      <c r="AW611" s="14" t="s">
        <v>36</v>
      </c>
      <c r="AX611" s="14" t="s">
        <v>76</v>
      </c>
      <c r="AY611" s="221" t="s">
        <v>182</v>
      </c>
    </row>
    <row r="612" spans="2:51" s="13" customFormat="1" ht="11.25">
      <c r="B612" s="200"/>
      <c r="C612" s="201"/>
      <c r="D612" s="202" t="s">
        <v>193</v>
      </c>
      <c r="E612" s="203" t="s">
        <v>21</v>
      </c>
      <c r="F612" s="204" t="s">
        <v>558</v>
      </c>
      <c r="G612" s="201"/>
      <c r="H612" s="203" t="s">
        <v>21</v>
      </c>
      <c r="I612" s="205"/>
      <c r="J612" s="201"/>
      <c r="K612" s="201"/>
      <c r="L612" s="206"/>
      <c r="M612" s="207"/>
      <c r="N612" s="208"/>
      <c r="O612" s="208"/>
      <c r="P612" s="208"/>
      <c r="Q612" s="208"/>
      <c r="R612" s="208"/>
      <c r="S612" s="208"/>
      <c r="T612" s="209"/>
      <c r="AT612" s="210" t="s">
        <v>193</v>
      </c>
      <c r="AU612" s="210" t="s">
        <v>85</v>
      </c>
      <c r="AV612" s="13" t="s">
        <v>83</v>
      </c>
      <c r="AW612" s="13" t="s">
        <v>36</v>
      </c>
      <c r="AX612" s="13" t="s">
        <v>76</v>
      </c>
      <c r="AY612" s="210" t="s">
        <v>182</v>
      </c>
    </row>
    <row r="613" spans="2:51" s="14" customFormat="1" ht="11.25">
      <c r="B613" s="211"/>
      <c r="C613" s="212"/>
      <c r="D613" s="202" t="s">
        <v>193</v>
      </c>
      <c r="E613" s="213" t="s">
        <v>21</v>
      </c>
      <c r="F613" s="214" t="s">
        <v>856</v>
      </c>
      <c r="G613" s="212"/>
      <c r="H613" s="215">
        <v>19</v>
      </c>
      <c r="I613" s="216"/>
      <c r="J613" s="212"/>
      <c r="K613" s="212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193</v>
      </c>
      <c r="AU613" s="221" t="s">
        <v>85</v>
      </c>
      <c r="AV613" s="14" t="s">
        <v>85</v>
      </c>
      <c r="AW613" s="14" t="s">
        <v>36</v>
      </c>
      <c r="AX613" s="14" t="s">
        <v>76</v>
      </c>
      <c r="AY613" s="221" t="s">
        <v>182</v>
      </c>
    </row>
    <row r="614" spans="2:51" s="14" customFormat="1" ht="11.25">
      <c r="B614" s="211"/>
      <c r="C614" s="212"/>
      <c r="D614" s="202" t="s">
        <v>193</v>
      </c>
      <c r="E614" s="213" t="s">
        <v>21</v>
      </c>
      <c r="F614" s="214" t="s">
        <v>857</v>
      </c>
      <c r="G614" s="212"/>
      <c r="H614" s="215">
        <v>3.0489999999999999</v>
      </c>
      <c r="I614" s="216"/>
      <c r="J614" s="212"/>
      <c r="K614" s="212"/>
      <c r="L614" s="217"/>
      <c r="M614" s="218"/>
      <c r="N614" s="219"/>
      <c r="O614" s="219"/>
      <c r="P614" s="219"/>
      <c r="Q614" s="219"/>
      <c r="R614" s="219"/>
      <c r="S614" s="219"/>
      <c r="T614" s="220"/>
      <c r="AT614" s="221" t="s">
        <v>193</v>
      </c>
      <c r="AU614" s="221" t="s">
        <v>85</v>
      </c>
      <c r="AV614" s="14" t="s">
        <v>85</v>
      </c>
      <c r="AW614" s="14" t="s">
        <v>36</v>
      </c>
      <c r="AX614" s="14" t="s">
        <v>76</v>
      </c>
      <c r="AY614" s="221" t="s">
        <v>182</v>
      </c>
    </row>
    <row r="615" spans="2:51" s="14" customFormat="1" ht="11.25">
      <c r="B615" s="211"/>
      <c r="C615" s="212"/>
      <c r="D615" s="202" t="s">
        <v>193</v>
      </c>
      <c r="E615" s="213" t="s">
        <v>21</v>
      </c>
      <c r="F615" s="214" t="s">
        <v>855</v>
      </c>
      <c r="G615" s="212"/>
      <c r="H615" s="215">
        <v>-1.379</v>
      </c>
      <c r="I615" s="216"/>
      <c r="J615" s="212"/>
      <c r="K615" s="212"/>
      <c r="L615" s="217"/>
      <c r="M615" s="218"/>
      <c r="N615" s="219"/>
      <c r="O615" s="219"/>
      <c r="P615" s="219"/>
      <c r="Q615" s="219"/>
      <c r="R615" s="219"/>
      <c r="S615" s="219"/>
      <c r="T615" s="220"/>
      <c r="AT615" s="221" t="s">
        <v>193</v>
      </c>
      <c r="AU615" s="221" t="s">
        <v>85</v>
      </c>
      <c r="AV615" s="14" t="s">
        <v>85</v>
      </c>
      <c r="AW615" s="14" t="s">
        <v>36</v>
      </c>
      <c r="AX615" s="14" t="s">
        <v>76</v>
      </c>
      <c r="AY615" s="221" t="s">
        <v>182</v>
      </c>
    </row>
    <row r="616" spans="2:51" s="13" customFormat="1" ht="11.25">
      <c r="B616" s="200"/>
      <c r="C616" s="201"/>
      <c r="D616" s="202" t="s">
        <v>193</v>
      </c>
      <c r="E616" s="203" t="s">
        <v>21</v>
      </c>
      <c r="F616" s="204" t="s">
        <v>560</v>
      </c>
      <c r="G616" s="201"/>
      <c r="H616" s="203" t="s">
        <v>21</v>
      </c>
      <c r="I616" s="205"/>
      <c r="J616" s="201"/>
      <c r="K616" s="201"/>
      <c r="L616" s="206"/>
      <c r="M616" s="207"/>
      <c r="N616" s="208"/>
      <c r="O616" s="208"/>
      <c r="P616" s="208"/>
      <c r="Q616" s="208"/>
      <c r="R616" s="208"/>
      <c r="S616" s="208"/>
      <c r="T616" s="209"/>
      <c r="AT616" s="210" t="s">
        <v>193</v>
      </c>
      <c r="AU616" s="210" t="s">
        <v>85</v>
      </c>
      <c r="AV616" s="13" t="s">
        <v>83</v>
      </c>
      <c r="AW616" s="13" t="s">
        <v>36</v>
      </c>
      <c r="AX616" s="13" t="s">
        <v>76</v>
      </c>
      <c r="AY616" s="210" t="s">
        <v>182</v>
      </c>
    </row>
    <row r="617" spans="2:51" s="14" customFormat="1" ht="11.25">
      <c r="B617" s="211"/>
      <c r="C617" s="212"/>
      <c r="D617" s="202" t="s">
        <v>193</v>
      </c>
      <c r="E617" s="213" t="s">
        <v>21</v>
      </c>
      <c r="F617" s="214" t="s">
        <v>858</v>
      </c>
      <c r="G617" s="212"/>
      <c r="H617" s="215">
        <v>56.098999999999997</v>
      </c>
      <c r="I617" s="216"/>
      <c r="J617" s="212"/>
      <c r="K617" s="212"/>
      <c r="L617" s="217"/>
      <c r="M617" s="218"/>
      <c r="N617" s="219"/>
      <c r="O617" s="219"/>
      <c r="P617" s="219"/>
      <c r="Q617" s="219"/>
      <c r="R617" s="219"/>
      <c r="S617" s="219"/>
      <c r="T617" s="220"/>
      <c r="AT617" s="221" t="s">
        <v>193</v>
      </c>
      <c r="AU617" s="221" t="s">
        <v>85</v>
      </c>
      <c r="AV617" s="14" t="s">
        <v>85</v>
      </c>
      <c r="AW617" s="14" t="s">
        <v>36</v>
      </c>
      <c r="AX617" s="14" t="s">
        <v>76</v>
      </c>
      <c r="AY617" s="221" t="s">
        <v>182</v>
      </c>
    </row>
    <row r="618" spans="2:51" s="14" customFormat="1" ht="11.25">
      <c r="B618" s="211"/>
      <c r="C618" s="212"/>
      <c r="D618" s="202" t="s">
        <v>193</v>
      </c>
      <c r="E618" s="213" t="s">
        <v>21</v>
      </c>
      <c r="F618" s="214" t="s">
        <v>847</v>
      </c>
      <c r="G618" s="212"/>
      <c r="H618" s="215">
        <v>-1.5760000000000001</v>
      </c>
      <c r="I618" s="216"/>
      <c r="J618" s="212"/>
      <c r="K618" s="212"/>
      <c r="L618" s="217"/>
      <c r="M618" s="218"/>
      <c r="N618" s="219"/>
      <c r="O618" s="219"/>
      <c r="P618" s="219"/>
      <c r="Q618" s="219"/>
      <c r="R618" s="219"/>
      <c r="S618" s="219"/>
      <c r="T618" s="220"/>
      <c r="AT618" s="221" t="s">
        <v>193</v>
      </c>
      <c r="AU618" s="221" t="s">
        <v>85</v>
      </c>
      <c r="AV618" s="14" t="s">
        <v>85</v>
      </c>
      <c r="AW618" s="14" t="s">
        <v>36</v>
      </c>
      <c r="AX618" s="14" t="s">
        <v>76</v>
      </c>
      <c r="AY618" s="221" t="s">
        <v>182</v>
      </c>
    </row>
    <row r="619" spans="2:51" s="14" customFormat="1" ht="11.25">
      <c r="B619" s="211"/>
      <c r="C619" s="212"/>
      <c r="D619" s="202" t="s">
        <v>193</v>
      </c>
      <c r="E619" s="213" t="s">
        <v>21</v>
      </c>
      <c r="F619" s="214" t="s">
        <v>859</v>
      </c>
      <c r="G619" s="212"/>
      <c r="H619" s="215">
        <v>-1.494</v>
      </c>
      <c r="I619" s="216"/>
      <c r="J619" s="212"/>
      <c r="K619" s="212"/>
      <c r="L619" s="217"/>
      <c r="M619" s="218"/>
      <c r="N619" s="219"/>
      <c r="O619" s="219"/>
      <c r="P619" s="219"/>
      <c r="Q619" s="219"/>
      <c r="R619" s="219"/>
      <c r="S619" s="219"/>
      <c r="T619" s="220"/>
      <c r="AT619" s="221" t="s">
        <v>193</v>
      </c>
      <c r="AU619" s="221" t="s">
        <v>85</v>
      </c>
      <c r="AV619" s="14" t="s">
        <v>85</v>
      </c>
      <c r="AW619" s="14" t="s">
        <v>36</v>
      </c>
      <c r="AX619" s="14" t="s">
        <v>76</v>
      </c>
      <c r="AY619" s="221" t="s">
        <v>182</v>
      </c>
    </row>
    <row r="620" spans="2:51" s="14" customFormat="1" ht="11.25">
      <c r="B620" s="211"/>
      <c r="C620" s="212"/>
      <c r="D620" s="202" t="s">
        <v>193</v>
      </c>
      <c r="E620" s="213" t="s">
        <v>21</v>
      </c>
      <c r="F620" s="214" t="s">
        <v>860</v>
      </c>
      <c r="G620" s="212"/>
      <c r="H620" s="215">
        <v>-1.4950000000000001</v>
      </c>
      <c r="I620" s="216"/>
      <c r="J620" s="212"/>
      <c r="K620" s="212"/>
      <c r="L620" s="217"/>
      <c r="M620" s="218"/>
      <c r="N620" s="219"/>
      <c r="O620" s="219"/>
      <c r="P620" s="219"/>
      <c r="Q620" s="219"/>
      <c r="R620" s="219"/>
      <c r="S620" s="219"/>
      <c r="T620" s="220"/>
      <c r="AT620" s="221" t="s">
        <v>193</v>
      </c>
      <c r="AU620" s="221" t="s">
        <v>85</v>
      </c>
      <c r="AV620" s="14" t="s">
        <v>85</v>
      </c>
      <c r="AW620" s="14" t="s">
        <v>36</v>
      </c>
      <c r="AX620" s="14" t="s">
        <v>76</v>
      </c>
      <c r="AY620" s="221" t="s">
        <v>182</v>
      </c>
    </row>
    <row r="621" spans="2:51" s="13" customFormat="1" ht="11.25">
      <c r="B621" s="200"/>
      <c r="C621" s="201"/>
      <c r="D621" s="202" t="s">
        <v>193</v>
      </c>
      <c r="E621" s="203" t="s">
        <v>21</v>
      </c>
      <c r="F621" s="204" t="s">
        <v>861</v>
      </c>
      <c r="G621" s="201"/>
      <c r="H621" s="203" t="s">
        <v>21</v>
      </c>
      <c r="I621" s="205"/>
      <c r="J621" s="201"/>
      <c r="K621" s="201"/>
      <c r="L621" s="206"/>
      <c r="M621" s="207"/>
      <c r="N621" s="208"/>
      <c r="O621" s="208"/>
      <c r="P621" s="208"/>
      <c r="Q621" s="208"/>
      <c r="R621" s="208"/>
      <c r="S621" s="208"/>
      <c r="T621" s="209"/>
      <c r="AT621" s="210" t="s">
        <v>193</v>
      </c>
      <c r="AU621" s="210" t="s">
        <v>85</v>
      </c>
      <c r="AV621" s="13" t="s">
        <v>83</v>
      </c>
      <c r="AW621" s="13" t="s">
        <v>36</v>
      </c>
      <c r="AX621" s="13" t="s">
        <v>76</v>
      </c>
      <c r="AY621" s="210" t="s">
        <v>182</v>
      </c>
    </row>
    <row r="622" spans="2:51" s="14" customFormat="1" ht="11.25">
      <c r="B622" s="211"/>
      <c r="C622" s="212"/>
      <c r="D622" s="202" t="s">
        <v>193</v>
      </c>
      <c r="E622" s="213" t="s">
        <v>21</v>
      </c>
      <c r="F622" s="214" t="s">
        <v>862</v>
      </c>
      <c r="G622" s="212"/>
      <c r="H622" s="215">
        <v>15.821999999999999</v>
      </c>
      <c r="I622" s="216"/>
      <c r="J622" s="212"/>
      <c r="K622" s="212"/>
      <c r="L622" s="217"/>
      <c r="M622" s="218"/>
      <c r="N622" s="219"/>
      <c r="O622" s="219"/>
      <c r="P622" s="219"/>
      <c r="Q622" s="219"/>
      <c r="R622" s="219"/>
      <c r="S622" s="219"/>
      <c r="T622" s="220"/>
      <c r="AT622" s="221" t="s">
        <v>193</v>
      </c>
      <c r="AU622" s="221" t="s">
        <v>85</v>
      </c>
      <c r="AV622" s="14" t="s">
        <v>85</v>
      </c>
      <c r="AW622" s="14" t="s">
        <v>36</v>
      </c>
      <c r="AX622" s="14" t="s">
        <v>76</v>
      </c>
      <c r="AY622" s="221" t="s">
        <v>182</v>
      </c>
    </row>
    <row r="623" spans="2:51" s="14" customFormat="1" ht="11.25">
      <c r="B623" s="211"/>
      <c r="C623" s="212"/>
      <c r="D623" s="202" t="s">
        <v>193</v>
      </c>
      <c r="E623" s="213" t="s">
        <v>21</v>
      </c>
      <c r="F623" s="214" t="s">
        <v>854</v>
      </c>
      <c r="G623" s="212"/>
      <c r="H623" s="215">
        <v>-1.7729999999999999</v>
      </c>
      <c r="I623" s="216"/>
      <c r="J623" s="212"/>
      <c r="K623" s="212"/>
      <c r="L623" s="217"/>
      <c r="M623" s="218"/>
      <c r="N623" s="219"/>
      <c r="O623" s="219"/>
      <c r="P623" s="219"/>
      <c r="Q623" s="219"/>
      <c r="R623" s="219"/>
      <c r="S623" s="219"/>
      <c r="T623" s="220"/>
      <c r="AT623" s="221" t="s">
        <v>193</v>
      </c>
      <c r="AU623" s="221" t="s">
        <v>85</v>
      </c>
      <c r="AV623" s="14" t="s">
        <v>85</v>
      </c>
      <c r="AW623" s="14" t="s">
        <v>36</v>
      </c>
      <c r="AX623" s="14" t="s">
        <v>76</v>
      </c>
      <c r="AY623" s="221" t="s">
        <v>182</v>
      </c>
    </row>
    <row r="624" spans="2:51" s="14" customFormat="1" ht="11.25">
      <c r="B624" s="211"/>
      <c r="C624" s="212"/>
      <c r="D624" s="202" t="s">
        <v>193</v>
      </c>
      <c r="E624" s="213" t="s">
        <v>21</v>
      </c>
      <c r="F624" s="214" t="s">
        <v>847</v>
      </c>
      <c r="G624" s="212"/>
      <c r="H624" s="215">
        <v>-1.5760000000000001</v>
      </c>
      <c r="I624" s="216"/>
      <c r="J624" s="212"/>
      <c r="K624" s="212"/>
      <c r="L624" s="217"/>
      <c r="M624" s="218"/>
      <c r="N624" s="219"/>
      <c r="O624" s="219"/>
      <c r="P624" s="219"/>
      <c r="Q624" s="219"/>
      <c r="R624" s="219"/>
      <c r="S624" s="219"/>
      <c r="T624" s="220"/>
      <c r="AT624" s="221" t="s">
        <v>193</v>
      </c>
      <c r="AU624" s="221" t="s">
        <v>85</v>
      </c>
      <c r="AV624" s="14" t="s">
        <v>85</v>
      </c>
      <c r="AW624" s="14" t="s">
        <v>36</v>
      </c>
      <c r="AX624" s="14" t="s">
        <v>76</v>
      </c>
      <c r="AY624" s="221" t="s">
        <v>182</v>
      </c>
    </row>
    <row r="625" spans="2:51" s="14" customFormat="1" ht="11.25">
      <c r="B625" s="211"/>
      <c r="C625" s="212"/>
      <c r="D625" s="202" t="s">
        <v>193</v>
      </c>
      <c r="E625" s="213" t="s">
        <v>21</v>
      </c>
      <c r="F625" s="214" t="s">
        <v>863</v>
      </c>
      <c r="G625" s="212"/>
      <c r="H625" s="215">
        <v>3.0449999999999999</v>
      </c>
      <c r="I625" s="216"/>
      <c r="J625" s="212"/>
      <c r="K625" s="212"/>
      <c r="L625" s="217"/>
      <c r="M625" s="218"/>
      <c r="N625" s="219"/>
      <c r="O625" s="219"/>
      <c r="P625" s="219"/>
      <c r="Q625" s="219"/>
      <c r="R625" s="219"/>
      <c r="S625" s="219"/>
      <c r="T625" s="220"/>
      <c r="AT625" s="221" t="s">
        <v>193</v>
      </c>
      <c r="AU625" s="221" t="s">
        <v>85</v>
      </c>
      <c r="AV625" s="14" t="s">
        <v>85</v>
      </c>
      <c r="AW625" s="14" t="s">
        <v>36</v>
      </c>
      <c r="AX625" s="14" t="s">
        <v>76</v>
      </c>
      <c r="AY625" s="221" t="s">
        <v>182</v>
      </c>
    </row>
    <row r="626" spans="2:51" s="14" customFormat="1" ht="11.25">
      <c r="B626" s="211"/>
      <c r="C626" s="212"/>
      <c r="D626" s="202" t="s">
        <v>193</v>
      </c>
      <c r="E626" s="213" t="s">
        <v>21</v>
      </c>
      <c r="F626" s="214" t="s">
        <v>864</v>
      </c>
      <c r="G626" s="212"/>
      <c r="H626" s="215">
        <v>31.515000000000001</v>
      </c>
      <c r="I626" s="216"/>
      <c r="J626" s="212"/>
      <c r="K626" s="212"/>
      <c r="L626" s="217"/>
      <c r="M626" s="218"/>
      <c r="N626" s="219"/>
      <c r="O626" s="219"/>
      <c r="P626" s="219"/>
      <c r="Q626" s="219"/>
      <c r="R626" s="219"/>
      <c r="S626" s="219"/>
      <c r="T626" s="220"/>
      <c r="AT626" s="221" t="s">
        <v>193</v>
      </c>
      <c r="AU626" s="221" t="s">
        <v>85</v>
      </c>
      <c r="AV626" s="14" t="s">
        <v>85</v>
      </c>
      <c r="AW626" s="14" t="s">
        <v>36</v>
      </c>
      <c r="AX626" s="14" t="s">
        <v>76</v>
      </c>
      <c r="AY626" s="221" t="s">
        <v>182</v>
      </c>
    </row>
    <row r="627" spans="2:51" s="14" customFormat="1" ht="11.25">
      <c r="B627" s="211"/>
      <c r="C627" s="212"/>
      <c r="D627" s="202" t="s">
        <v>193</v>
      </c>
      <c r="E627" s="213" t="s">
        <v>21</v>
      </c>
      <c r="F627" s="214" t="s">
        <v>865</v>
      </c>
      <c r="G627" s="212"/>
      <c r="H627" s="215">
        <v>31.018000000000001</v>
      </c>
      <c r="I627" s="216"/>
      <c r="J627" s="212"/>
      <c r="K627" s="212"/>
      <c r="L627" s="217"/>
      <c r="M627" s="218"/>
      <c r="N627" s="219"/>
      <c r="O627" s="219"/>
      <c r="P627" s="219"/>
      <c r="Q627" s="219"/>
      <c r="R627" s="219"/>
      <c r="S627" s="219"/>
      <c r="T627" s="220"/>
      <c r="AT627" s="221" t="s">
        <v>193</v>
      </c>
      <c r="AU627" s="221" t="s">
        <v>85</v>
      </c>
      <c r="AV627" s="14" t="s">
        <v>85</v>
      </c>
      <c r="AW627" s="14" t="s">
        <v>36</v>
      </c>
      <c r="AX627" s="14" t="s">
        <v>76</v>
      </c>
      <c r="AY627" s="221" t="s">
        <v>182</v>
      </c>
    </row>
    <row r="628" spans="2:51" s="14" customFormat="1" ht="11.25">
      <c r="B628" s="211"/>
      <c r="C628" s="212"/>
      <c r="D628" s="202" t="s">
        <v>193</v>
      </c>
      <c r="E628" s="213" t="s">
        <v>21</v>
      </c>
      <c r="F628" s="214" t="s">
        <v>866</v>
      </c>
      <c r="G628" s="212"/>
      <c r="H628" s="215">
        <v>-15.999000000000001</v>
      </c>
      <c r="I628" s="216"/>
      <c r="J628" s="212"/>
      <c r="K628" s="212"/>
      <c r="L628" s="217"/>
      <c r="M628" s="218"/>
      <c r="N628" s="219"/>
      <c r="O628" s="219"/>
      <c r="P628" s="219"/>
      <c r="Q628" s="219"/>
      <c r="R628" s="219"/>
      <c r="S628" s="219"/>
      <c r="T628" s="220"/>
      <c r="AT628" s="221" t="s">
        <v>193</v>
      </c>
      <c r="AU628" s="221" t="s">
        <v>85</v>
      </c>
      <c r="AV628" s="14" t="s">
        <v>85</v>
      </c>
      <c r="AW628" s="14" t="s">
        <v>36</v>
      </c>
      <c r="AX628" s="14" t="s">
        <v>76</v>
      </c>
      <c r="AY628" s="221" t="s">
        <v>182</v>
      </c>
    </row>
    <row r="629" spans="2:51" s="14" customFormat="1" ht="11.25">
      <c r="B629" s="211"/>
      <c r="C629" s="212"/>
      <c r="D629" s="202" t="s">
        <v>193</v>
      </c>
      <c r="E629" s="213" t="s">
        <v>21</v>
      </c>
      <c r="F629" s="214" t="s">
        <v>867</v>
      </c>
      <c r="G629" s="212"/>
      <c r="H629" s="215">
        <v>-5.593</v>
      </c>
      <c r="I629" s="216"/>
      <c r="J629" s="212"/>
      <c r="K629" s="212"/>
      <c r="L629" s="217"/>
      <c r="M629" s="218"/>
      <c r="N629" s="219"/>
      <c r="O629" s="219"/>
      <c r="P629" s="219"/>
      <c r="Q629" s="219"/>
      <c r="R629" s="219"/>
      <c r="S629" s="219"/>
      <c r="T629" s="220"/>
      <c r="AT629" s="221" t="s">
        <v>193</v>
      </c>
      <c r="AU629" s="221" t="s">
        <v>85</v>
      </c>
      <c r="AV629" s="14" t="s">
        <v>85</v>
      </c>
      <c r="AW629" s="14" t="s">
        <v>36</v>
      </c>
      <c r="AX629" s="14" t="s">
        <v>76</v>
      </c>
      <c r="AY629" s="221" t="s">
        <v>182</v>
      </c>
    </row>
    <row r="630" spans="2:51" s="14" customFormat="1" ht="11.25">
      <c r="B630" s="211"/>
      <c r="C630" s="212"/>
      <c r="D630" s="202" t="s">
        <v>193</v>
      </c>
      <c r="E630" s="213" t="s">
        <v>21</v>
      </c>
      <c r="F630" s="214" t="s">
        <v>868</v>
      </c>
      <c r="G630" s="212"/>
      <c r="H630" s="215">
        <v>-0.81899999999999995</v>
      </c>
      <c r="I630" s="216"/>
      <c r="J630" s="212"/>
      <c r="K630" s="212"/>
      <c r="L630" s="217"/>
      <c r="M630" s="218"/>
      <c r="N630" s="219"/>
      <c r="O630" s="219"/>
      <c r="P630" s="219"/>
      <c r="Q630" s="219"/>
      <c r="R630" s="219"/>
      <c r="S630" s="219"/>
      <c r="T630" s="220"/>
      <c r="AT630" s="221" t="s">
        <v>193</v>
      </c>
      <c r="AU630" s="221" t="s">
        <v>85</v>
      </c>
      <c r="AV630" s="14" t="s">
        <v>85</v>
      </c>
      <c r="AW630" s="14" t="s">
        <v>36</v>
      </c>
      <c r="AX630" s="14" t="s">
        <v>76</v>
      </c>
      <c r="AY630" s="221" t="s">
        <v>182</v>
      </c>
    </row>
    <row r="631" spans="2:51" s="14" customFormat="1" ht="11.25">
      <c r="B631" s="211"/>
      <c r="C631" s="212"/>
      <c r="D631" s="202" t="s">
        <v>193</v>
      </c>
      <c r="E631" s="213" t="s">
        <v>21</v>
      </c>
      <c r="F631" s="214" t="s">
        <v>869</v>
      </c>
      <c r="G631" s="212"/>
      <c r="H631" s="215">
        <v>-1.131</v>
      </c>
      <c r="I631" s="216"/>
      <c r="J631" s="212"/>
      <c r="K631" s="212"/>
      <c r="L631" s="217"/>
      <c r="M631" s="218"/>
      <c r="N631" s="219"/>
      <c r="O631" s="219"/>
      <c r="P631" s="219"/>
      <c r="Q631" s="219"/>
      <c r="R631" s="219"/>
      <c r="S631" s="219"/>
      <c r="T631" s="220"/>
      <c r="AT631" s="221" t="s">
        <v>193</v>
      </c>
      <c r="AU631" s="221" t="s">
        <v>85</v>
      </c>
      <c r="AV631" s="14" t="s">
        <v>85</v>
      </c>
      <c r="AW631" s="14" t="s">
        <v>36</v>
      </c>
      <c r="AX631" s="14" t="s">
        <v>76</v>
      </c>
      <c r="AY631" s="221" t="s">
        <v>182</v>
      </c>
    </row>
    <row r="632" spans="2:51" s="14" customFormat="1" ht="11.25">
      <c r="B632" s="211"/>
      <c r="C632" s="212"/>
      <c r="D632" s="202" t="s">
        <v>193</v>
      </c>
      <c r="E632" s="213" t="s">
        <v>21</v>
      </c>
      <c r="F632" s="214" t="s">
        <v>870</v>
      </c>
      <c r="G632" s="212"/>
      <c r="H632" s="215">
        <v>-2.0019999999999998</v>
      </c>
      <c r="I632" s="216"/>
      <c r="J632" s="212"/>
      <c r="K632" s="212"/>
      <c r="L632" s="217"/>
      <c r="M632" s="218"/>
      <c r="N632" s="219"/>
      <c r="O632" s="219"/>
      <c r="P632" s="219"/>
      <c r="Q632" s="219"/>
      <c r="R632" s="219"/>
      <c r="S632" s="219"/>
      <c r="T632" s="220"/>
      <c r="AT632" s="221" t="s">
        <v>193</v>
      </c>
      <c r="AU632" s="221" t="s">
        <v>85</v>
      </c>
      <c r="AV632" s="14" t="s">
        <v>85</v>
      </c>
      <c r="AW632" s="14" t="s">
        <v>36</v>
      </c>
      <c r="AX632" s="14" t="s">
        <v>76</v>
      </c>
      <c r="AY632" s="221" t="s">
        <v>182</v>
      </c>
    </row>
    <row r="633" spans="2:51" s="13" customFormat="1" ht="11.25">
      <c r="B633" s="200"/>
      <c r="C633" s="201"/>
      <c r="D633" s="202" t="s">
        <v>193</v>
      </c>
      <c r="E633" s="203" t="s">
        <v>21</v>
      </c>
      <c r="F633" s="204" t="s">
        <v>636</v>
      </c>
      <c r="G633" s="201"/>
      <c r="H633" s="203" t="s">
        <v>21</v>
      </c>
      <c r="I633" s="205"/>
      <c r="J633" s="201"/>
      <c r="K633" s="201"/>
      <c r="L633" s="206"/>
      <c r="M633" s="207"/>
      <c r="N633" s="208"/>
      <c r="O633" s="208"/>
      <c r="P633" s="208"/>
      <c r="Q633" s="208"/>
      <c r="R633" s="208"/>
      <c r="S633" s="208"/>
      <c r="T633" s="209"/>
      <c r="AT633" s="210" t="s">
        <v>193</v>
      </c>
      <c r="AU633" s="210" t="s">
        <v>85</v>
      </c>
      <c r="AV633" s="13" t="s">
        <v>83</v>
      </c>
      <c r="AW633" s="13" t="s">
        <v>36</v>
      </c>
      <c r="AX633" s="13" t="s">
        <v>76</v>
      </c>
      <c r="AY633" s="210" t="s">
        <v>182</v>
      </c>
    </row>
    <row r="634" spans="2:51" s="14" customFormat="1" ht="11.25">
      <c r="B634" s="211"/>
      <c r="C634" s="212"/>
      <c r="D634" s="202" t="s">
        <v>193</v>
      </c>
      <c r="E634" s="213" t="s">
        <v>21</v>
      </c>
      <c r="F634" s="214" t="s">
        <v>871</v>
      </c>
      <c r="G634" s="212"/>
      <c r="H634" s="215">
        <v>9.984</v>
      </c>
      <c r="I634" s="216"/>
      <c r="J634" s="212"/>
      <c r="K634" s="212"/>
      <c r="L634" s="217"/>
      <c r="M634" s="218"/>
      <c r="N634" s="219"/>
      <c r="O634" s="219"/>
      <c r="P634" s="219"/>
      <c r="Q634" s="219"/>
      <c r="R634" s="219"/>
      <c r="S634" s="219"/>
      <c r="T634" s="220"/>
      <c r="AT634" s="221" t="s">
        <v>193</v>
      </c>
      <c r="AU634" s="221" t="s">
        <v>85</v>
      </c>
      <c r="AV634" s="14" t="s">
        <v>85</v>
      </c>
      <c r="AW634" s="14" t="s">
        <v>36</v>
      </c>
      <c r="AX634" s="14" t="s">
        <v>76</v>
      </c>
      <c r="AY634" s="221" t="s">
        <v>182</v>
      </c>
    </row>
    <row r="635" spans="2:51" s="14" customFormat="1" ht="11.25">
      <c r="B635" s="211"/>
      <c r="C635" s="212"/>
      <c r="D635" s="202" t="s">
        <v>193</v>
      </c>
      <c r="E635" s="213" t="s">
        <v>21</v>
      </c>
      <c r="F635" s="214" t="s">
        <v>872</v>
      </c>
      <c r="G635" s="212"/>
      <c r="H635" s="215">
        <v>27.398</v>
      </c>
      <c r="I635" s="216"/>
      <c r="J635" s="212"/>
      <c r="K635" s="212"/>
      <c r="L635" s="217"/>
      <c r="M635" s="218"/>
      <c r="N635" s="219"/>
      <c r="O635" s="219"/>
      <c r="P635" s="219"/>
      <c r="Q635" s="219"/>
      <c r="R635" s="219"/>
      <c r="S635" s="219"/>
      <c r="T635" s="220"/>
      <c r="AT635" s="221" t="s">
        <v>193</v>
      </c>
      <c r="AU635" s="221" t="s">
        <v>85</v>
      </c>
      <c r="AV635" s="14" t="s">
        <v>85</v>
      </c>
      <c r="AW635" s="14" t="s">
        <v>36</v>
      </c>
      <c r="AX635" s="14" t="s">
        <v>76</v>
      </c>
      <c r="AY635" s="221" t="s">
        <v>182</v>
      </c>
    </row>
    <row r="636" spans="2:51" s="14" customFormat="1" ht="11.25">
      <c r="B636" s="211"/>
      <c r="C636" s="212"/>
      <c r="D636" s="202" t="s">
        <v>193</v>
      </c>
      <c r="E636" s="213" t="s">
        <v>21</v>
      </c>
      <c r="F636" s="214" t="s">
        <v>873</v>
      </c>
      <c r="G636" s="212"/>
      <c r="H636" s="215">
        <v>52.744</v>
      </c>
      <c r="I636" s="216"/>
      <c r="J636" s="212"/>
      <c r="K636" s="212"/>
      <c r="L636" s="217"/>
      <c r="M636" s="218"/>
      <c r="N636" s="219"/>
      <c r="O636" s="219"/>
      <c r="P636" s="219"/>
      <c r="Q636" s="219"/>
      <c r="R636" s="219"/>
      <c r="S636" s="219"/>
      <c r="T636" s="220"/>
      <c r="AT636" s="221" t="s">
        <v>193</v>
      </c>
      <c r="AU636" s="221" t="s">
        <v>85</v>
      </c>
      <c r="AV636" s="14" t="s">
        <v>85</v>
      </c>
      <c r="AW636" s="14" t="s">
        <v>36</v>
      </c>
      <c r="AX636" s="14" t="s">
        <v>76</v>
      </c>
      <c r="AY636" s="221" t="s">
        <v>182</v>
      </c>
    </row>
    <row r="637" spans="2:51" s="14" customFormat="1" ht="11.25">
      <c r="B637" s="211"/>
      <c r="C637" s="212"/>
      <c r="D637" s="202" t="s">
        <v>193</v>
      </c>
      <c r="E637" s="213" t="s">
        <v>21</v>
      </c>
      <c r="F637" s="214" t="s">
        <v>874</v>
      </c>
      <c r="G637" s="212"/>
      <c r="H637" s="215">
        <v>-15.488</v>
      </c>
      <c r="I637" s="216"/>
      <c r="J637" s="212"/>
      <c r="K637" s="212"/>
      <c r="L637" s="217"/>
      <c r="M637" s="218"/>
      <c r="N637" s="219"/>
      <c r="O637" s="219"/>
      <c r="P637" s="219"/>
      <c r="Q637" s="219"/>
      <c r="R637" s="219"/>
      <c r="S637" s="219"/>
      <c r="T637" s="220"/>
      <c r="AT637" s="221" t="s">
        <v>193</v>
      </c>
      <c r="AU637" s="221" t="s">
        <v>85</v>
      </c>
      <c r="AV637" s="14" t="s">
        <v>85</v>
      </c>
      <c r="AW637" s="14" t="s">
        <v>36</v>
      </c>
      <c r="AX637" s="14" t="s">
        <v>76</v>
      </c>
      <c r="AY637" s="221" t="s">
        <v>182</v>
      </c>
    </row>
    <row r="638" spans="2:51" s="14" customFormat="1" ht="11.25">
      <c r="B638" s="211"/>
      <c r="C638" s="212"/>
      <c r="D638" s="202" t="s">
        <v>193</v>
      </c>
      <c r="E638" s="213" t="s">
        <v>21</v>
      </c>
      <c r="F638" s="214" t="s">
        <v>847</v>
      </c>
      <c r="G638" s="212"/>
      <c r="H638" s="215">
        <v>-1.5760000000000001</v>
      </c>
      <c r="I638" s="216"/>
      <c r="J638" s="212"/>
      <c r="K638" s="212"/>
      <c r="L638" s="217"/>
      <c r="M638" s="218"/>
      <c r="N638" s="219"/>
      <c r="O638" s="219"/>
      <c r="P638" s="219"/>
      <c r="Q638" s="219"/>
      <c r="R638" s="219"/>
      <c r="S638" s="219"/>
      <c r="T638" s="220"/>
      <c r="AT638" s="221" t="s">
        <v>193</v>
      </c>
      <c r="AU638" s="221" t="s">
        <v>85</v>
      </c>
      <c r="AV638" s="14" t="s">
        <v>85</v>
      </c>
      <c r="AW638" s="14" t="s">
        <v>36</v>
      </c>
      <c r="AX638" s="14" t="s">
        <v>76</v>
      </c>
      <c r="AY638" s="221" t="s">
        <v>182</v>
      </c>
    </row>
    <row r="639" spans="2:51" s="14" customFormat="1" ht="11.25">
      <c r="B639" s="211"/>
      <c r="C639" s="212"/>
      <c r="D639" s="202" t="s">
        <v>193</v>
      </c>
      <c r="E639" s="213" t="s">
        <v>21</v>
      </c>
      <c r="F639" s="214" t="s">
        <v>875</v>
      </c>
      <c r="G639" s="212"/>
      <c r="H639" s="215">
        <v>-3.9910000000000001</v>
      </c>
      <c r="I639" s="216"/>
      <c r="J639" s="212"/>
      <c r="K639" s="212"/>
      <c r="L639" s="217"/>
      <c r="M639" s="218"/>
      <c r="N639" s="219"/>
      <c r="O639" s="219"/>
      <c r="P639" s="219"/>
      <c r="Q639" s="219"/>
      <c r="R639" s="219"/>
      <c r="S639" s="219"/>
      <c r="T639" s="220"/>
      <c r="AT639" s="221" t="s">
        <v>193</v>
      </c>
      <c r="AU639" s="221" t="s">
        <v>85</v>
      </c>
      <c r="AV639" s="14" t="s">
        <v>85</v>
      </c>
      <c r="AW639" s="14" t="s">
        <v>36</v>
      </c>
      <c r="AX639" s="14" t="s">
        <v>76</v>
      </c>
      <c r="AY639" s="221" t="s">
        <v>182</v>
      </c>
    </row>
    <row r="640" spans="2:51" s="14" customFormat="1" ht="11.25">
      <c r="B640" s="211"/>
      <c r="C640" s="212"/>
      <c r="D640" s="202" t="s">
        <v>193</v>
      </c>
      <c r="E640" s="213" t="s">
        <v>21</v>
      </c>
      <c r="F640" s="214" t="s">
        <v>876</v>
      </c>
      <c r="G640" s="212"/>
      <c r="H640" s="215">
        <v>-2.0009999999999999</v>
      </c>
      <c r="I640" s="216"/>
      <c r="J640" s="212"/>
      <c r="K640" s="212"/>
      <c r="L640" s="217"/>
      <c r="M640" s="218"/>
      <c r="N640" s="219"/>
      <c r="O640" s="219"/>
      <c r="P640" s="219"/>
      <c r="Q640" s="219"/>
      <c r="R640" s="219"/>
      <c r="S640" s="219"/>
      <c r="T640" s="220"/>
      <c r="AT640" s="221" t="s">
        <v>193</v>
      </c>
      <c r="AU640" s="221" t="s">
        <v>85</v>
      </c>
      <c r="AV640" s="14" t="s">
        <v>85</v>
      </c>
      <c r="AW640" s="14" t="s">
        <v>36</v>
      </c>
      <c r="AX640" s="14" t="s">
        <v>76</v>
      </c>
      <c r="AY640" s="221" t="s">
        <v>182</v>
      </c>
    </row>
    <row r="641" spans="2:51" s="13" customFormat="1" ht="11.25">
      <c r="B641" s="200"/>
      <c r="C641" s="201"/>
      <c r="D641" s="202" t="s">
        <v>193</v>
      </c>
      <c r="E641" s="203" t="s">
        <v>21</v>
      </c>
      <c r="F641" s="204" t="s">
        <v>194</v>
      </c>
      <c r="G641" s="201"/>
      <c r="H641" s="203" t="s">
        <v>21</v>
      </c>
      <c r="I641" s="205"/>
      <c r="J641" s="201"/>
      <c r="K641" s="201"/>
      <c r="L641" s="206"/>
      <c r="M641" s="207"/>
      <c r="N641" s="208"/>
      <c r="O641" s="208"/>
      <c r="P641" s="208"/>
      <c r="Q641" s="208"/>
      <c r="R641" s="208"/>
      <c r="S641" s="208"/>
      <c r="T641" s="209"/>
      <c r="AT641" s="210" t="s">
        <v>193</v>
      </c>
      <c r="AU641" s="210" t="s">
        <v>85</v>
      </c>
      <c r="AV641" s="13" t="s">
        <v>83</v>
      </c>
      <c r="AW641" s="13" t="s">
        <v>36</v>
      </c>
      <c r="AX641" s="13" t="s">
        <v>76</v>
      </c>
      <c r="AY641" s="210" t="s">
        <v>182</v>
      </c>
    </row>
    <row r="642" spans="2:51" s="14" customFormat="1" ht="11.25">
      <c r="B642" s="211"/>
      <c r="C642" s="212"/>
      <c r="D642" s="202" t="s">
        <v>193</v>
      </c>
      <c r="E642" s="213" t="s">
        <v>21</v>
      </c>
      <c r="F642" s="214" t="s">
        <v>877</v>
      </c>
      <c r="G642" s="212"/>
      <c r="H642" s="215">
        <v>54.293999999999997</v>
      </c>
      <c r="I642" s="216"/>
      <c r="J642" s="212"/>
      <c r="K642" s="212"/>
      <c r="L642" s="217"/>
      <c r="M642" s="218"/>
      <c r="N642" s="219"/>
      <c r="O642" s="219"/>
      <c r="P642" s="219"/>
      <c r="Q642" s="219"/>
      <c r="R642" s="219"/>
      <c r="S642" s="219"/>
      <c r="T642" s="220"/>
      <c r="AT642" s="221" t="s">
        <v>193</v>
      </c>
      <c r="AU642" s="221" t="s">
        <v>85</v>
      </c>
      <c r="AV642" s="14" t="s">
        <v>85</v>
      </c>
      <c r="AW642" s="14" t="s">
        <v>36</v>
      </c>
      <c r="AX642" s="14" t="s">
        <v>76</v>
      </c>
      <c r="AY642" s="221" t="s">
        <v>182</v>
      </c>
    </row>
    <row r="643" spans="2:51" s="14" customFormat="1" ht="11.25">
      <c r="B643" s="211"/>
      <c r="C643" s="212"/>
      <c r="D643" s="202" t="s">
        <v>193</v>
      </c>
      <c r="E643" s="213" t="s">
        <v>21</v>
      </c>
      <c r="F643" s="214" t="s">
        <v>878</v>
      </c>
      <c r="G643" s="212"/>
      <c r="H643" s="215">
        <v>4.0049999999999999</v>
      </c>
      <c r="I643" s="216"/>
      <c r="J643" s="212"/>
      <c r="K643" s="212"/>
      <c r="L643" s="217"/>
      <c r="M643" s="218"/>
      <c r="N643" s="219"/>
      <c r="O643" s="219"/>
      <c r="P643" s="219"/>
      <c r="Q643" s="219"/>
      <c r="R643" s="219"/>
      <c r="S643" s="219"/>
      <c r="T643" s="220"/>
      <c r="AT643" s="221" t="s">
        <v>193</v>
      </c>
      <c r="AU643" s="221" t="s">
        <v>85</v>
      </c>
      <c r="AV643" s="14" t="s">
        <v>85</v>
      </c>
      <c r="AW643" s="14" t="s">
        <v>36</v>
      </c>
      <c r="AX643" s="14" t="s">
        <v>76</v>
      </c>
      <c r="AY643" s="221" t="s">
        <v>182</v>
      </c>
    </row>
    <row r="644" spans="2:51" s="14" customFormat="1" ht="11.25">
      <c r="B644" s="211"/>
      <c r="C644" s="212"/>
      <c r="D644" s="202" t="s">
        <v>193</v>
      </c>
      <c r="E644" s="213" t="s">
        <v>21</v>
      </c>
      <c r="F644" s="214" t="s">
        <v>879</v>
      </c>
      <c r="G644" s="212"/>
      <c r="H644" s="215">
        <v>-2.8679999999999999</v>
      </c>
      <c r="I644" s="216"/>
      <c r="J644" s="212"/>
      <c r="K644" s="212"/>
      <c r="L644" s="217"/>
      <c r="M644" s="218"/>
      <c r="N644" s="219"/>
      <c r="O644" s="219"/>
      <c r="P644" s="219"/>
      <c r="Q644" s="219"/>
      <c r="R644" s="219"/>
      <c r="S644" s="219"/>
      <c r="T644" s="220"/>
      <c r="AT644" s="221" t="s">
        <v>193</v>
      </c>
      <c r="AU644" s="221" t="s">
        <v>85</v>
      </c>
      <c r="AV644" s="14" t="s">
        <v>85</v>
      </c>
      <c r="AW644" s="14" t="s">
        <v>36</v>
      </c>
      <c r="AX644" s="14" t="s">
        <v>76</v>
      </c>
      <c r="AY644" s="221" t="s">
        <v>182</v>
      </c>
    </row>
    <row r="645" spans="2:51" s="14" customFormat="1" ht="11.25">
      <c r="B645" s="211"/>
      <c r="C645" s="212"/>
      <c r="D645" s="202" t="s">
        <v>193</v>
      </c>
      <c r="E645" s="213" t="s">
        <v>21</v>
      </c>
      <c r="F645" s="214" t="s">
        <v>870</v>
      </c>
      <c r="G645" s="212"/>
      <c r="H645" s="215">
        <v>-2.0019999999999998</v>
      </c>
      <c r="I645" s="216"/>
      <c r="J645" s="212"/>
      <c r="K645" s="212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193</v>
      </c>
      <c r="AU645" s="221" t="s">
        <v>85</v>
      </c>
      <c r="AV645" s="14" t="s">
        <v>85</v>
      </c>
      <c r="AW645" s="14" t="s">
        <v>36</v>
      </c>
      <c r="AX645" s="14" t="s">
        <v>76</v>
      </c>
      <c r="AY645" s="221" t="s">
        <v>182</v>
      </c>
    </row>
    <row r="646" spans="2:51" s="14" customFormat="1" ht="11.25">
      <c r="B646" s="211"/>
      <c r="C646" s="212"/>
      <c r="D646" s="202" t="s">
        <v>193</v>
      </c>
      <c r="E646" s="213" t="s">
        <v>21</v>
      </c>
      <c r="F646" s="214" t="s">
        <v>880</v>
      </c>
      <c r="G646" s="212"/>
      <c r="H646" s="215">
        <v>-1.996</v>
      </c>
      <c r="I646" s="216"/>
      <c r="J646" s="212"/>
      <c r="K646" s="212"/>
      <c r="L646" s="217"/>
      <c r="M646" s="218"/>
      <c r="N646" s="219"/>
      <c r="O646" s="219"/>
      <c r="P646" s="219"/>
      <c r="Q646" s="219"/>
      <c r="R646" s="219"/>
      <c r="S646" s="219"/>
      <c r="T646" s="220"/>
      <c r="AT646" s="221" t="s">
        <v>193</v>
      </c>
      <c r="AU646" s="221" t="s">
        <v>85</v>
      </c>
      <c r="AV646" s="14" t="s">
        <v>85</v>
      </c>
      <c r="AW646" s="14" t="s">
        <v>36</v>
      </c>
      <c r="AX646" s="14" t="s">
        <v>76</v>
      </c>
      <c r="AY646" s="221" t="s">
        <v>182</v>
      </c>
    </row>
    <row r="647" spans="2:51" s="13" customFormat="1" ht="11.25">
      <c r="B647" s="200"/>
      <c r="C647" s="201"/>
      <c r="D647" s="202" t="s">
        <v>193</v>
      </c>
      <c r="E647" s="203" t="s">
        <v>21</v>
      </c>
      <c r="F647" s="204" t="s">
        <v>639</v>
      </c>
      <c r="G647" s="201"/>
      <c r="H647" s="203" t="s">
        <v>21</v>
      </c>
      <c r="I647" s="205"/>
      <c r="J647" s="201"/>
      <c r="K647" s="201"/>
      <c r="L647" s="206"/>
      <c r="M647" s="207"/>
      <c r="N647" s="208"/>
      <c r="O647" s="208"/>
      <c r="P647" s="208"/>
      <c r="Q647" s="208"/>
      <c r="R647" s="208"/>
      <c r="S647" s="208"/>
      <c r="T647" s="209"/>
      <c r="AT647" s="210" t="s">
        <v>193</v>
      </c>
      <c r="AU647" s="210" t="s">
        <v>85</v>
      </c>
      <c r="AV647" s="13" t="s">
        <v>83</v>
      </c>
      <c r="AW647" s="13" t="s">
        <v>36</v>
      </c>
      <c r="AX647" s="13" t="s">
        <v>76</v>
      </c>
      <c r="AY647" s="210" t="s">
        <v>182</v>
      </c>
    </row>
    <row r="648" spans="2:51" s="14" customFormat="1" ht="11.25">
      <c r="B648" s="211"/>
      <c r="C648" s="212"/>
      <c r="D648" s="202" t="s">
        <v>193</v>
      </c>
      <c r="E648" s="213" t="s">
        <v>21</v>
      </c>
      <c r="F648" s="214" t="s">
        <v>881</v>
      </c>
      <c r="G648" s="212"/>
      <c r="H648" s="215">
        <v>52.902999999999999</v>
      </c>
      <c r="I648" s="216"/>
      <c r="J648" s="212"/>
      <c r="K648" s="212"/>
      <c r="L648" s="217"/>
      <c r="M648" s="218"/>
      <c r="N648" s="219"/>
      <c r="O648" s="219"/>
      <c r="P648" s="219"/>
      <c r="Q648" s="219"/>
      <c r="R648" s="219"/>
      <c r="S648" s="219"/>
      <c r="T648" s="220"/>
      <c r="AT648" s="221" t="s">
        <v>193</v>
      </c>
      <c r="AU648" s="221" t="s">
        <v>85</v>
      </c>
      <c r="AV648" s="14" t="s">
        <v>85</v>
      </c>
      <c r="AW648" s="14" t="s">
        <v>36</v>
      </c>
      <c r="AX648" s="14" t="s">
        <v>76</v>
      </c>
      <c r="AY648" s="221" t="s">
        <v>182</v>
      </c>
    </row>
    <row r="649" spans="2:51" s="14" customFormat="1" ht="11.25">
      <c r="B649" s="211"/>
      <c r="C649" s="212"/>
      <c r="D649" s="202" t="s">
        <v>193</v>
      </c>
      <c r="E649" s="213" t="s">
        <v>21</v>
      </c>
      <c r="F649" s="214" t="s">
        <v>847</v>
      </c>
      <c r="G649" s="212"/>
      <c r="H649" s="215">
        <v>-1.5760000000000001</v>
      </c>
      <c r="I649" s="216"/>
      <c r="J649" s="212"/>
      <c r="K649" s="212"/>
      <c r="L649" s="217"/>
      <c r="M649" s="218"/>
      <c r="N649" s="219"/>
      <c r="O649" s="219"/>
      <c r="P649" s="219"/>
      <c r="Q649" s="219"/>
      <c r="R649" s="219"/>
      <c r="S649" s="219"/>
      <c r="T649" s="220"/>
      <c r="AT649" s="221" t="s">
        <v>193</v>
      </c>
      <c r="AU649" s="221" t="s">
        <v>85</v>
      </c>
      <c r="AV649" s="14" t="s">
        <v>85</v>
      </c>
      <c r="AW649" s="14" t="s">
        <v>36</v>
      </c>
      <c r="AX649" s="14" t="s">
        <v>76</v>
      </c>
      <c r="AY649" s="221" t="s">
        <v>182</v>
      </c>
    </row>
    <row r="650" spans="2:51" s="14" customFormat="1" ht="11.25">
      <c r="B650" s="211"/>
      <c r="C650" s="212"/>
      <c r="D650" s="202" t="s">
        <v>193</v>
      </c>
      <c r="E650" s="213" t="s">
        <v>21</v>
      </c>
      <c r="F650" s="214" t="s">
        <v>882</v>
      </c>
      <c r="G650" s="212"/>
      <c r="H650" s="215">
        <v>-3.9969999999999999</v>
      </c>
      <c r="I650" s="216"/>
      <c r="J650" s="212"/>
      <c r="K650" s="212"/>
      <c r="L650" s="217"/>
      <c r="M650" s="218"/>
      <c r="N650" s="219"/>
      <c r="O650" s="219"/>
      <c r="P650" s="219"/>
      <c r="Q650" s="219"/>
      <c r="R650" s="219"/>
      <c r="S650" s="219"/>
      <c r="T650" s="220"/>
      <c r="AT650" s="221" t="s">
        <v>193</v>
      </c>
      <c r="AU650" s="221" t="s">
        <v>85</v>
      </c>
      <c r="AV650" s="14" t="s">
        <v>85</v>
      </c>
      <c r="AW650" s="14" t="s">
        <v>36</v>
      </c>
      <c r="AX650" s="14" t="s">
        <v>76</v>
      </c>
      <c r="AY650" s="221" t="s">
        <v>182</v>
      </c>
    </row>
    <row r="651" spans="2:51" s="13" customFormat="1" ht="11.25">
      <c r="B651" s="200"/>
      <c r="C651" s="201"/>
      <c r="D651" s="202" t="s">
        <v>193</v>
      </c>
      <c r="E651" s="203" t="s">
        <v>21</v>
      </c>
      <c r="F651" s="204" t="s">
        <v>653</v>
      </c>
      <c r="G651" s="201"/>
      <c r="H651" s="203" t="s">
        <v>21</v>
      </c>
      <c r="I651" s="205"/>
      <c r="J651" s="201"/>
      <c r="K651" s="201"/>
      <c r="L651" s="206"/>
      <c r="M651" s="207"/>
      <c r="N651" s="208"/>
      <c r="O651" s="208"/>
      <c r="P651" s="208"/>
      <c r="Q651" s="208"/>
      <c r="R651" s="208"/>
      <c r="S651" s="208"/>
      <c r="T651" s="209"/>
      <c r="AT651" s="210" t="s">
        <v>193</v>
      </c>
      <c r="AU651" s="210" t="s">
        <v>85</v>
      </c>
      <c r="AV651" s="13" t="s">
        <v>83</v>
      </c>
      <c r="AW651" s="13" t="s">
        <v>36</v>
      </c>
      <c r="AX651" s="13" t="s">
        <v>76</v>
      </c>
      <c r="AY651" s="210" t="s">
        <v>182</v>
      </c>
    </row>
    <row r="652" spans="2:51" s="14" customFormat="1" ht="11.25">
      <c r="B652" s="211"/>
      <c r="C652" s="212"/>
      <c r="D652" s="202" t="s">
        <v>193</v>
      </c>
      <c r="E652" s="213" t="s">
        <v>21</v>
      </c>
      <c r="F652" s="214" t="s">
        <v>883</v>
      </c>
      <c r="G652" s="212"/>
      <c r="H652" s="215">
        <v>53.692999999999998</v>
      </c>
      <c r="I652" s="216"/>
      <c r="J652" s="212"/>
      <c r="K652" s="212"/>
      <c r="L652" s="217"/>
      <c r="M652" s="218"/>
      <c r="N652" s="219"/>
      <c r="O652" s="219"/>
      <c r="P652" s="219"/>
      <c r="Q652" s="219"/>
      <c r="R652" s="219"/>
      <c r="S652" s="219"/>
      <c r="T652" s="220"/>
      <c r="AT652" s="221" t="s">
        <v>193</v>
      </c>
      <c r="AU652" s="221" t="s">
        <v>85</v>
      </c>
      <c r="AV652" s="14" t="s">
        <v>85</v>
      </c>
      <c r="AW652" s="14" t="s">
        <v>36</v>
      </c>
      <c r="AX652" s="14" t="s">
        <v>76</v>
      </c>
      <c r="AY652" s="221" t="s">
        <v>182</v>
      </c>
    </row>
    <row r="653" spans="2:51" s="14" customFormat="1" ht="11.25">
      <c r="B653" s="211"/>
      <c r="C653" s="212"/>
      <c r="D653" s="202" t="s">
        <v>193</v>
      </c>
      <c r="E653" s="213" t="s">
        <v>21</v>
      </c>
      <c r="F653" s="214" t="s">
        <v>847</v>
      </c>
      <c r="G653" s="212"/>
      <c r="H653" s="215">
        <v>-1.5760000000000001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193</v>
      </c>
      <c r="AU653" s="221" t="s">
        <v>85</v>
      </c>
      <c r="AV653" s="14" t="s">
        <v>85</v>
      </c>
      <c r="AW653" s="14" t="s">
        <v>36</v>
      </c>
      <c r="AX653" s="14" t="s">
        <v>76</v>
      </c>
      <c r="AY653" s="221" t="s">
        <v>182</v>
      </c>
    </row>
    <row r="654" spans="2:51" s="14" customFormat="1" ht="11.25">
      <c r="B654" s="211"/>
      <c r="C654" s="212"/>
      <c r="D654" s="202" t="s">
        <v>193</v>
      </c>
      <c r="E654" s="213" t="s">
        <v>21</v>
      </c>
      <c r="F654" s="214" t="s">
        <v>882</v>
      </c>
      <c r="G654" s="212"/>
      <c r="H654" s="215">
        <v>-3.9969999999999999</v>
      </c>
      <c r="I654" s="216"/>
      <c r="J654" s="212"/>
      <c r="K654" s="212"/>
      <c r="L654" s="217"/>
      <c r="M654" s="218"/>
      <c r="N654" s="219"/>
      <c r="O654" s="219"/>
      <c r="P654" s="219"/>
      <c r="Q654" s="219"/>
      <c r="R654" s="219"/>
      <c r="S654" s="219"/>
      <c r="T654" s="220"/>
      <c r="AT654" s="221" t="s">
        <v>193</v>
      </c>
      <c r="AU654" s="221" t="s">
        <v>85</v>
      </c>
      <c r="AV654" s="14" t="s">
        <v>85</v>
      </c>
      <c r="AW654" s="14" t="s">
        <v>36</v>
      </c>
      <c r="AX654" s="14" t="s">
        <v>76</v>
      </c>
      <c r="AY654" s="221" t="s">
        <v>182</v>
      </c>
    </row>
    <row r="655" spans="2:51" s="13" customFormat="1" ht="11.25">
      <c r="B655" s="200"/>
      <c r="C655" s="201"/>
      <c r="D655" s="202" t="s">
        <v>193</v>
      </c>
      <c r="E655" s="203" t="s">
        <v>21</v>
      </c>
      <c r="F655" s="204" t="s">
        <v>654</v>
      </c>
      <c r="G655" s="201"/>
      <c r="H655" s="203" t="s">
        <v>21</v>
      </c>
      <c r="I655" s="205"/>
      <c r="J655" s="201"/>
      <c r="K655" s="201"/>
      <c r="L655" s="206"/>
      <c r="M655" s="207"/>
      <c r="N655" s="208"/>
      <c r="O655" s="208"/>
      <c r="P655" s="208"/>
      <c r="Q655" s="208"/>
      <c r="R655" s="208"/>
      <c r="S655" s="208"/>
      <c r="T655" s="209"/>
      <c r="AT655" s="210" t="s">
        <v>193</v>
      </c>
      <c r="AU655" s="210" t="s">
        <v>85</v>
      </c>
      <c r="AV655" s="13" t="s">
        <v>83</v>
      </c>
      <c r="AW655" s="13" t="s">
        <v>36</v>
      </c>
      <c r="AX655" s="13" t="s">
        <v>76</v>
      </c>
      <c r="AY655" s="210" t="s">
        <v>182</v>
      </c>
    </row>
    <row r="656" spans="2:51" s="14" customFormat="1" ht="11.25">
      <c r="B656" s="211"/>
      <c r="C656" s="212"/>
      <c r="D656" s="202" t="s">
        <v>193</v>
      </c>
      <c r="E656" s="213" t="s">
        <v>21</v>
      </c>
      <c r="F656" s="214" t="s">
        <v>884</v>
      </c>
      <c r="G656" s="212"/>
      <c r="H656" s="215">
        <v>54.37</v>
      </c>
      <c r="I656" s="216"/>
      <c r="J656" s="212"/>
      <c r="K656" s="212"/>
      <c r="L656" s="217"/>
      <c r="M656" s="218"/>
      <c r="N656" s="219"/>
      <c r="O656" s="219"/>
      <c r="P656" s="219"/>
      <c r="Q656" s="219"/>
      <c r="R656" s="219"/>
      <c r="S656" s="219"/>
      <c r="T656" s="220"/>
      <c r="AT656" s="221" t="s">
        <v>193</v>
      </c>
      <c r="AU656" s="221" t="s">
        <v>85</v>
      </c>
      <c r="AV656" s="14" t="s">
        <v>85</v>
      </c>
      <c r="AW656" s="14" t="s">
        <v>36</v>
      </c>
      <c r="AX656" s="14" t="s">
        <v>76</v>
      </c>
      <c r="AY656" s="221" t="s">
        <v>182</v>
      </c>
    </row>
    <row r="657" spans="2:51" s="14" customFormat="1" ht="11.25">
      <c r="B657" s="211"/>
      <c r="C657" s="212"/>
      <c r="D657" s="202" t="s">
        <v>193</v>
      </c>
      <c r="E657" s="213" t="s">
        <v>21</v>
      </c>
      <c r="F657" s="214" t="s">
        <v>885</v>
      </c>
      <c r="G657" s="212"/>
      <c r="H657" s="215">
        <v>4.0049999999999999</v>
      </c>
      <c r="I657" s="216"/>
      <c r="J657" s="212"/>
      <c r="K657" s="212"/>
      <c r="L657" s="217"/>
      <c r="M657" s="218"/>
      <c r="N657" s="219"/>
      <c r="O657" s="219"/>
      <c r="P657" s="219"/>
      <c r="Q657" s="219"/>
      <c r="R657" s="219"/>
      <c r="S657" s="219"/>
      <c r="T657" s="220"/>
      <c r="AT657" s="221" t="s">
        <v>193</v>
      </c>
      <c r="AU657" s="221" t="s">
        <v>85</v>
      </c>
      <c r="AV657" s="14" t="s">
        <v>85</v>
      </c>
      <c r="AW657" s="14" t="s">
        <v>36</v>
      </c>
      <c r="AX657" s="14" t="s">
        <v>76</v>
      </c>
      <c r="AY657" s="221" t="s">
        <v>182</v>
      </c>
    </row>
    <row r="658" spans="2:51" s="14" customFormat="1" ht="11.25">
      <c r="B658" s="211"/>
      <c r="C658" s="212"/>
      <c r="D658" s="202" t="s">
        <v>193</v>
      </c>
      <c r="E658" s="213" t="s">
        <v>21</v>
      </c>
      <c r="F658" s="214" t="s">
        <v>847</v>
      </c>
      <c r="G658" s="212"/>
      <c r="H658" s="215">
        <v>-1.5760000000000001</v>
      </c>
      <c r="I658" s="216"/>
      <c r="J658" s="212"/>
      <c r="K658" s="212"/>
      <c r="L658" s="217"/>
      <c r="M658" s="218"/>
      <c r="N658" s="219"/>
      <c r="O658" s="219"/>
      <c r="P658" s="219"/>
      <c r="Q658" s="219"/>
      <c r="R658" s="219"/>
      <c r="S658" s="219"/>
      <c r="T658" s="220"/>
      <c r="AT658" s="221" t="s">
        <v>193</v>
      </c>
      <c r="AU658" s="221" t="s">
        <v>85</v>
      </c>
      <c r="AV658" s="14" t="s">
        <v>85</v>
      </c>
      <c r="AW658" s="14" t="s">
        <v>36</v>
      </c>
      <c r="AX658" s="14" t="s">
        <v>76</v>
      </c>
      <c r="AY658" s="221" t="s">
        <v>182</v>
      </c>
    </row>
    <row r="659" spans="2:51" s="14" customFormat="1" ht="11.25">
      <c r="B659" s="211"/>
      <c r="C659" s="212"/>
      <c r="D659" s="202" t="s">
        <v>193</v>
      </c>
      <c r="E659" s="213" t="s">
        <v>21</v>
      </c>
      <c r="F659" s="214" t="s">
        <v>886</v>
      </c>
      <c r="G659" s="212"/>
      <c r="H659" s="215">
        <v>-1.994</v>
      </c>
      <c r="I659" s="216"/>
      <c r="J659" s="212"/>
      <c r="K659" s="212"/>
      <c r="L659" s="217"/>
      <c r="M659" s="218"/>
      <c r="N659" s="219"/>
      <c r="O659" s="219"/>
      <c r="P659" s="219"/>
      <c r="Q659" s="219"/>
      <c r="R659" s="219"/>
      <c r="S659" s="219"/>
      <c r="T659" s="220"/>
      <c r="AT659" s="221" t="s">
        <v>193</v>
      </c>
      <c r="AU659" s="221" t="s">
        <v>85</v>
      </c>
      <c r="AV659" s="14" t="s">
        <v>85</v>
      </c>
      <c r="AW659" s="14" t="s">
        <v>36</v>
      </c>
      <c r="AX659" s="14" t="s">
        <v>76</v>
      </c>
      <c r="AY659" s="221" t="s">
        <v>182</v>
      </c>
    </row>
    <row r="660" spans="2:51" s="14" customFormat="1" ht="11.25">
      <c r="B660" s="211"/>
      <c r="C660" s="212"/>
      <c r="D660" s="202" t="s">
        <v>193</v>
      </c>
      <c r="E660" s="213" t="s">
        <v>21</v>
      </c>
      <c r="F660" s="214" t="s">
        <v>887</v>
      </c>
      <c r="G660" s="212"/>
      <c r="H660" s="215">
        <v>-2.0019999999999998</v>
      </c>
      <c r="I660" s="216"/>
      <c r="J660" s="212"/>
      <c r="K660" s="212"/>
      <c r="L660" s="217"/>
      <c r="M660" s="218"/>
      <c r="N660" s="219"/>
      <c r="O660" s="219"/>
      <c r="P660" s="219"/>
      <c r="Q660" s="219"/>
      <c r="R660" s="219"/>
      <c r="S660" s="219"/>
      <c r="T660" s="220"/>
      <c r="AT660" s="221" t="s">
        <v>193</v>
      </c>
      <c r="AU660" s="221" t="s">
        <v>85</v>
      </c>
      <c r="AV660" s="14" t="s">
        <v>85</v>
      </c>
      <c r="AW660" s="14" t="s">
        <v>36</v>
      </c>
      <c r="AX660" s="14" t="s">
        <v>76</v>
      </c>
      <c r="AY660" s="221" t="s">
        <v>182</v>
      </c>
    </row>
    <row r="661" spans="2:51" s="13" customFormat="1" ht="11.25">
      <c r="B661" s="200"/>
      <c r="C661" s="201"/>
      <c r="D661" s="202" t="s">
        <v>193</v>
      </c>
      <c r="E661" s="203" t="s">
        <v>21</v>
      </c>
      <c r="F661" s="204" t="s">
        <v>656</v>
      </c>
      <c r="G661" s="201"/>
      <c r="H661" s="203" t="s">
        <v>21</v>
      </c>
      <c r="I661" s="205"/>
      <c r="J661" s="201"/>
      <c r="K661" s="201"/>
      <c r="L661" s="206"/>
      <c r="M661" s="207"/>
      <c r="N661" s="208"/>
      <c r="O661" s="208"/>
      <c r="P661" s="208"/>
      <c r="Q661" s="208"/>
      <c r="R661" s="208"/>
      <c r="S661" s="208"/>
      <c r="T661" s="209"/>
      <c r="AT661" s="210" t="s">
        <v>193</v>
      </c>
      <c r="AU661" s="210" t="s">
        <v>85</v>
      </c>
      <c r="AV661" s="13" t="s">
        <v>83</v>
      </c>
      <c r="AW661" s="13" t="s">
        <v>36</v>
      </c>
      <c r="AX661" s="13" t="s">
        <v>76</v>
      </c>
      <c r="AY661" s="210" t="s">
        <v>182</v>
      </c>
    </row>
    <row r="662" spans="2:51" s="14" customFormat="1" ht="11.25">
      <c r="B662" s="211"/>
      <c r="C662" s="212"/>
      <c r="D662" s="202" t="s">
        <v>193</v>
      </c>
      <c r="E662" s="213" t="s">
        <v>21</v>
      </c>
      <c r="F662" s="214" t="s">
        <v>881</v>
      </c>
      <c r="G662" s="212"/>
      <c r="H662" s="215">
        <v>52.902999999999999</v>
      </c>
      <c r="I662" s="216"/>
      <c r="J662" s="212"/>
      <c r="K662" s="212"/>
      <c r="L662" s="217"/>
      <c r="M662" s="218"/>
      <c r="N662" s="219"/>
      <c r="O662" s="219"/>
      <c r="P662" s="219"/>
      <c r="Q662" s="219"/>
      <c r="R662" s="219"/>
      <c r="S662" s="219"/>
      <c r="T662" s="220"/>
      <c r="AT662" s="221" t="s">
        <v>193</v>
      </c>
      <c r="AU662" s="221" t="s">
        <v>85</v>
      </c>
      <c r="AV662" s="14" t="s">
        <v>85</v>
      </c>
      <c r="AW662" s="14" t="s">
        <v>36</v>
      </c>
      <c r="AX662" s="14" t="s">
        <v>76</v>
      </c>
      <c r="AY662" s="221" t="s">
        <v>182</v>
      </c>
    </row>
    <row r="663" spans="2:51" s="14" customFormat="1" ht="11.25">
      <c r="B663" s="211"/>
      <c r="C663" s="212"/>
      <c r="D663" s="202" t="s">
        <v>193</v>
      </c>
      <c r="E663" s="213" t="s">
        <v>21</v>
      </c>
      <c r="F663" s="214" t="s">
        <v>847</v>
      </c>
      <c r="G663" s="212"/>
      <c r="H663" s="215">
        <v>-1.5760000000000001</v>
      </c>
      <c r="I663" s="216"/>
      <c r="J663" s="212"/>
      <c r="K663" s="212"/>
      <c r="L663" s="217"/>
      <c r="M663" s="218"/>
      <c r="N663" s="219"/>
      <c r="O663" s="219"/>
      <c r="P663" s="219"/>
      <c r="Q663" s="219"/>
      <c r="R663" s="219"/>
      <c r="S663" s="219"/>
      <c r="T663" s="220"/>
      <c r="AT663" s="221" t="s">
        <v>193</v>
      </c>
      <c r="AU663" s="221" t="s">
        <v>85</v>
      </c>
      <c r="AV663" s="14" t="s">
        <v>85</v>
      </c>
      <c r="AW663" s="14" t="s">
        <v>36</v>
      </c>
      <c r="AX663" s="14" t="s">
        <v>76</v>
      </c>
      <c r="AY663" s="221" t="s">
        <v>182</v>
      </c>
    </row>
    <row r="664" spans="2:51" s="14" customFormat="1" ht="11.25">
      <c r="B664" s="211"/>
      <c r="C664" s="212"/>
      <c r="D664" s="202" t="s">
        <v>193</v>
      </c>
      <c r="E664" s="213" t="s">
        <v>21</v>
      </c>
      <c r="F664" s="214" t="s">
        <v>888</v>
      </c>
      <c r="G664" s="212"/>
      <c r="H664" s="215">
        <v>-2</v>
      </c>
      <c r="I664" s="216"/>
      <c r="J664" s="212"/>
      <c r="K664" s="212"/>
      <c r="L664" s="217"/>
      <c r="M664" s="218"/>
      <c r="N664" s="219"/>
      <c r="O664" s="219"/>
      <c r="P664" s="219"/>
      <c r="Q664" s="219"/>
      <c r="R664" s="219"/>
      <c r="S664" s="219"/>
      <c r="T664" s="220"/>
      <c r="AT664" s="221" t="s">
        <v>193</v>
      </c>
      <c r="AU664" s="221" t="s">
        <v>85</v>
      </c>
      <c r="AV664" s="14" t="s">
        <v>85</v>
      </c>
      <c r="AW664" s="14" t="s">
        <v>36</v>
      </c>
      <c r="AX664" s="14" t="s">
        <v>76</v>
      </c>
      <c r="AY664" s="221" t="s">
        <v>182</v>
      </c>
    </row>
    <row r="665" spans="2:51" s="14" customFormat="1" ht="11.25">
      <c r="B665" s="211"/>
      <c r="C665" s="212"/>
      <c r="D665" s="202" t="s">
        <v>193</v>
      </c>
      <c r="E665" s="213" t="s">
        <v>21</v>
      </c>
      <c r="F665" s="214" t="s">
        <v>876</v>
      </c>
      <c r="G665" s="212"/>
      <c r="H665" s="215">
        <v>-2.0009999999999999</v>
      </c>
      <c r="I665" s="216"/>
      <c r="J665" s="212"/>
      <c r="K665" s="212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193</v>
      </c>
      <c r="AU665" s="221" t="s">
        <v>85</v>
      </c>
      <c r="AV665" s="14" t="s">
        <v>85</v>
      </c>
      <c r="AW665" s="14" t="s">
        <v>36</v>
      </c>
      <c r="AX665" s="14" t="s">
        <v>76</v>
      </c>
      <c r="AY665" s="221" t="s">
        <v>182</v>
      </c>
    </row>
    <row r="666" spans="2:51" s="13" customFormat="1" ht="11.25">
      <c r="B666" s="200"/>
      <c r="C666" s="201"/>
      <c r="D666" s="202" t="s">
        <v>193</v>
      </c>
      <c r="E666" s="203" t="s">
        <v>21</v>
      </c>
      <c r="F666" s="204" t="s">
        <v>657</v>
      </c>
      <c r="G666" s="201"/>
      <c r="H666" s="203" t="s">
        <v>21</v>
      </c>
      <c r="I666" s="205"/>
      <c r="J666" s="201"/>
      <c r="K666" s="201"/>
      <c r="L666" s="206"/>
      <c r="M666" s="207"/>
      <c r="N666" s="208"/>
      <c r="O666" s="208"/>
      <c r="P666" s="208"/>
      <c r="Q666" s="208"/>
      <c r="R666" s="208"/>
      <c r="S666" s="208"/>
      <c r="T666" s="209"/>
      <c r="AT666" s="210" t="s">
        <v>193</v>
      </c>
      <c r="AU666" s="210" t="s">
        <v>85</v>
      </c>
      <c r="AV666" s="13" t="s">
        <v>83</v>
      </c>
      <c r="AW666" s="13" t="s">
        <v>36</v>
      </c>
      <c r="AX666" s="13" t="s">
        <v>76</v>
      </c>
      <c r="AY666" s="210" t="s">
        <v>182</v>
      </c>
    </row>
    <row r="667" spans="2:51" s="14" customFormat="1" ht="11.25">
      <c r="B667" s="211"/>
      <c r="C667" s="212"/>
      <c r="D667" s="202" t="s">
        <v>193</v>
      </c>
      <c r="E667" s="213" t="s">
        <v>21</v>
      </c>
      <c r="F667" s="214" t="s">
        <v>889</v>
      </c>
      <c r="G667" s="212"/>
      <c r="H667" s="215">
        <v>54.112000000000002</v>
      </c>
      <c r="I667" s="216"/>
      <c r="J667" s="212"/>
      <c r="K667" s="212"/>
      <c r="L667" s="217"/>
      <c r="M667" s="218"/>
      <c r="N667" s="219"/>
      <c r="O667" s="219"/>
      <c r="P667" s="219"/>
      <c r="Q667" s="219"/>
      <c r="R667" s="219"/>
      <c r="S667" s="219"/>
      <c r="T667" s="220"/>
      <c r="AT667" s="221" t="s">
        <v>193</v>
      </c>
      <c r="AU667" s="221" t="s">
        <v>85</v>
      </c>
      <c r="AV667" s="14" t="s">
        <v>85</v>
      </c>
      <c r="AW667" s="14" t="s">
        <v>36</v>
      </c>
      <c r="AX667" s="14" t="s">
        <v>76</v>
      </c>
      <c r="AY667" s="221" t="s">
        <v>182</v>
      </c>
    </row>
    <row r="668" spans="2:51" s="14" customFormat="1" ht="11.25">
      <c r="B668" s="211"/>
      <c r="C668" s="212"/>
      <c r="D668" s="202" t="s">
        <v>193</v>
      </c>
      <c r="E668" s="213" t="s">
        <v>21</v>
      </c>
      <c r="F668" s="214" t="s">
        <v>890</v>
      </c>
      <c r="G668" s="212"/>
      <c r="H668" s="215">
        <v>3.9649999999999999</v>
      </c>
      <c r="I668" s="216"/>
      <c r="J668" s="212"/>
      <c r="K668" s="212"/>
      <c r="L668" s="217"/>
      <c r="M668" s="218"/>
      <c r="N668" s="219"/>
      <c r="O668" s="219"/>
      <c r="P668" s="219"/>
      <c r="Q668" s="219"/>
      <c r="R668" s="219"/>
      <c r="S668" s="219"/>
      <c r="T668" s="220"/>
      <c r="AT668" s="221" t="s">
        <v>193</v>
      </c>
      <c r="AU668" s="221" t="s">
        <v>85</v>
      </c>
      <c r="AV668" s="14" t="s">
        <v>85</v>
      </c>
      <c r="AW668" s="14" t="s">
        <v>36</v>
      </c>
      <c r="AX668" s="14" t="s">
        <v>76</v>
      </c>
      <c r="AY668" s="221" t="s">
        <v>182</v>
      </c>
    </row>
    <row r="669" spans="2:51" s="14" customFormat="1" ht="11.25">
      <c r="B669" s="211"/>
      <c r="C669" s="212"/>
      <c r="D669" s="202" t="s">
        <v>193</v>
      </c>
      <c r="E669" s="213" t="s">
        <v>21</v>
      </c>
      <c r="F669" s="214" t="s">
        <v>847</v>
      </c>
      <c r="G669" s="212"/>
      <c r="H669" s="215">
        <v>-1.5760000000000001</v>
      </c>
      <c r="I669" s="216"/>
      <c r="J669" s="212"/>
      <c r="K669" s="212"/>
      <c r="L669" s="217"/>
      <c r="M669" s="218"/>
      <c r="N669" s="219"/>
      <c r="O669" s="219"/>
      <c r="P669" s="219"/>
      <c r="Q669" s="219"/>
      <c r="R669" s="219"/>
      <c r="S669" s="219"/>
      <c r="T669" s="220"/>
      <c r="AT669" s="221" t="s">
        <v>193</v>
      </c>
      <c r="AU669" s="221" t="s">
        <v>85</v>
      </c>
      <c r="AV669" s="14" t="s">
        <v>85</v>
      </c>
      <c r="AW669" s="14" t="s">
        <v>36</v>
      </c>
      <c r="AX669" s="14" t="s">
        <v>76</v>
      </c>
      <c r="AY669" s="221" t="s">
        <v>182</v>
      </c>
    </row>
    <row r="670" spans="2:51" s="14" customFormat="1" ht="11.25">
      <c r="B670" s="211"/>
      <c r="C670" s="212"/>
      <c r="D670" s="202" t="s">
        <v>193</v>
      </c>
      <c r="E670" s="213" t="s">
        <v>21</v>
      </c>
      <c r="F670" s="214" t="s">
        <v>891</v>
      </c>
      <c r="G670" s="212"/>
      <c r="H670" s="215">
        <v>-1.996</v>
      </c>
      <c r="I670" s="216"/>
      <c r="J670" s="212"/>
      <c r="K670" s="212"/>
      <c r="L670" s="217"/>
      <c r="M670" s="218"/>
      <c r="N670" s="219"/>
      <c r="O670" s="219"/>
      <c r="P670" s="219"/>
      <c r="Q670" s="219"/>
      <c r="R670" s="219"/>
      <c r="S670" s="219"/>
      <c r="T670" s="220"/>
      <c r="AT670" s="221" t="s">
        <v>193</v>
      </c>
      <c r="AU670" s="221" t="s">
        <v>85</v>
      </c>
      <c r="AV670" s="14" t="s">
        <v>85</v>
      </c>
      <c r="AW670" s="14" t="s">
        <v>36</v>
      </c>
      <c r="AX670" s="14" t="s">
        <v>76</v>
      </c>
      <c r="AY670" s="221" t="s">
        <v>182</v>
      </c>
    </row>
    <row r="671" spans="2:51" s="14" customFormat="1" ht="11.25">
      <c r="B671" s="211"/>
      <c r="C671" s="212"/>
      <c r="D671" s="202" t="s">
        <v>193</v>
      </c>
      <c r="E671" s="213" t="s">
        <v>21</v>
      </c>
      <c r="F671" s="214" t="s">
        <v>880</v>
      </c>
      <c r="G671" s="212"/>
      <c r="H671" s="215">
        <v>-1.996</v>
      </c>
      <c r="I671" s="216"/>
      <c r="J671" s="212"/>
      <c r="K671" s="212"/>
      <c r="L671" s="217"/>
      <c r="M671" s="218"/>
      <c r="N671" s="219"/>
      <c r="O671" s="219"/>
      <c r="P671" s="219"/>
      <c r="Q671" s="219"/>
      <c r="R671" s="219"/>
      <c r="S671" s="219"/>
      <c r="T671" s="220"/>
      <c r="AT671" s="221" t="s">
        <v>193</v>
      </c>
      <c r="AU671" s="221" t="s">
        <v>85</v>
      </c>
      <c r="AV671" s="14" t="s">
        <v>85</v>
      </c>
      <c r="AW671" s="14" t="s">
        <v>36</v>
      </c>
      <c r="AX671" s="14" t="s">
        <v>76</v>
      </c>
      <c r="AY671" s="221" t="s">
        <v>182</v>
      </c>
    </row>
    <row r="672" spans="2:51" s="13" customFormat="1" ht="11.25">
      <c r="B672" s="200"/>
      <c r="C672" s="201"/>
      <c r="D672" s="202" t="s">
        <v>193</v>
      </c>
      <c r="E672" s="203" t="s">
        <v>21</v>
      </c>
      <c r="F672" s="204" t="s">
        <v>196</v>
      </c>
      <c r="G672" s="201"/>
      <c r="H672" s="203" t="s">
        <v>21</v>
      </c>
      <c r="I672" s="205"/>
      <c r="J672" s="201"/>
      <c r="K672" s="201"/>
      <c r="L672" s="206"/>
      <c r="M672" s="207"/>
      <c r="N672" s="208"/>
      <c r="O672" s="208"/>
      <c r="P672" s="208"/>
      <c r="Q672" s="208"/>
      <c r="R672" s="208"/>
      <c r="S672" s="208"/>
      <c r="T672" s="209"/>
      <c r="AT672" s="210" t="s">
        <v>193</v>
      </c>
      <c r="AU672" s="210" t="s">
        <v>85</v>
      </c>
      <c r="AV672" s="13" t="s">
        <v>83</v>
      </c>
      <c r="AW672" s="13" t="s">
        <v>36</v>
      </c>
      <c r="AX672" s="13" t="s">
        <v>76</v>
      </c>
      <c r="AY672" s="210" t="s">
        <v>182</v>
      </c>
    </row>
    <row r="673" spans="2:51" s="14" customFormat="1" ht="11.25">
      <c r="B673" s="211"/>
      <c r="C673" s="212"/>
      <c r="D673" s="202" t="s">
        <v>193</v>
      </c>
      <c r="E673" s="213" t="s">
        <v>21</v>
      </c>
      <c r="F673" s="214" t="s">
        <v>892</v>
      </c>
      <c r="G673" s="212"/>
      <c r="H673" s="215">
        <v>174.572</v>
      </c>
      <c r="I673" s="216"/>
      <c r="J673" s="212"/>
      <c r="K673" s="212"/>
      <c r="L673" s="217"/>
      <c r="M673" s="218"/>
      <c r="N673" s="219"/>
      <c r="O673" s="219"/>
      <c r="P673" s="219"/>
      <c r="Q673" s="219"/>
      <c r="R673" s="219"/>
      <c r="S673" s="219"/>
      <c r="T673" s="220"/>
      <c r="AT673" s="221" t="s">
        <v>193</v>
      </c>
      <c r="AU673" s="221" t="s">
        <v>85</v>
      </c>
      <c r="AV673" s="14" t="s">
        <v>85</v>
      </c>
      <c r="AW673" s="14" t="s">
        <v>36</v>
      </c>
      <c r="AX673" s="14" t="s">
        <v>76</v>
      </c>
      <c r="AY673" s="221" t="s">
        <v>182</v>
      </c>
    </row>
    <row r="674" spans="2:51" s="14" customFormat="1" ht="11.25">
      <c r="B674" s="211"/>
      <c r="C674" s="212"/>
      <c r="D674" s="202" t="s">
        <v>193</v>
      </c>
      <c r="E674" s="213" t="s">
        <v>21</v>
      </c>
      <c r="F674" s="214" t="s">
        <v>893</v>
      </c>
      <c r="G674" s="212"/>
      <c r="H674" s="215">
        <v>172.09100000000001</v>
      </c>
      <c r="I674" s="216"/>
      <c r="J674" s="212"/>
      <c r="K674" s="212"/>
      <c r="L674" s="217"/>
      <c r="M674" s="218"/>
      <c r="N674" s="219"/>
      <c r="O674" s="219"/>
      <c r="P674" s="219"/>
      <c r="Q674" s="219"/>
      <c r="R674" s="219"/>
      <c r="S674" s="219"/>
      <c r="T674" s="220"/>
      <c r="AT674" s="221" t="s">
        <v>193</v>
      </c>
      <c r="AU674" s="221" t="s">
        <v>85</v>
      </c>
      <c r="AV674" s="14" t="s">
        <v>85</v>
      </c>
      <c r="AW674" s="14" t="s">
        <v>36</v>
      </c>
      <c r="AX674" s="14" t="s">
        <v>76</v>
      </c>
      <c r="AY674" s="221" t="s">
        <v>182</v>
      </c>
    </row>
    <row r="675" spans="2:51" s="14" customFormat="1" ht="11.25">
      <c r="B675" s="211"/>
      <c r="C675" s="212"/>
      <c r="D675" s="202" t="s">
        <v>193</v>
      </c>
      <c r="E675" s="213" t="s">
        <v>21</v>
      </c>
      <c r="F675" s="214" t="s">
        <v>894</v>
      </c>
      <c r="G675" s="212"/>
      <c r="H675" s="215">
        <v>-31.716999999999999</v>
      </c>
      <c r="I675" s="216"/>
      <c r="J675" s="212"/>
      <c r="K675" s="212"/>
      <c r="L675" s="217"/>
      <c r="M675" s="218"/>
      <c r="N675" s="219"/>
      <c r="O675" s="219"/>
      <c r="P675" s="219"/>
      <c r="Q675" s="219"/>
      <c r="R675" s="219"/>
      <c r="S675" s="219"/>
      <c r="T675" s="220"/>
      <c r="AT675" s="221" t="s">
        <v>193</v>
      </c>
      <c r="AU675" s="221" t="s">
        <v>85</v>
      </c>
      <c r="AV675" s="14" t="s">
        <v>85</v>
      </c>
      <c r="AW675" s="14" t="s">
        <v>36</v>
      </c>
      <c r="AX675" s="14" t="s">
        <v>76</v>
      </c>
      <c r="AY675" s="221" t="s">
        <v>182</v>
      </c>
    </row>
    <row r="676" spans="2:51" s="13" customFormat="1" ht="11.25">
      <c r="B676" s="200"/>
      <c r="C676" s="201"/>
      <c r="D676" s="202" t="s">
        <v>193</v>
      </c>
      <c r="E676" s="203" t="s">
        <v>21</v>
      </c>
      <c r="F676" s="204" t="s">
        <v>660</v>
      </c>
      <c r="G676" s="201"/>
      <c r="H676" s="203" t="s">
        <v>21</v>
      </c>
      <c r="I676" s="205"/>
      <c r="J676" s="201"/>
      <c r="K676" s="201"/>
      <c r="L676" s="206"/>
      <c r="M676" s="207"/>
      <c r="N676" s="208"/>
      <c r="O676" s="208"/>
      <c r="P676" s="208"/>
      <c r="Q676" s="208"/>
      <c r="R676" s="208"/>
      <c r="S676" s="208"/>
      <c r="T676" s="209"/>
      <c r="AT676" s="210" t="s">
        <v>193</v>
      </c>
      <c r="AU676" s="210" t="s">
        <v>85</v>
      </c>
      <c r="AV676" s="13" t="s">
        <v>83</v>
      </c>
      <c r="AW676" s="13" t="s">
        <v>36</v>
      </c>
      <c r="AX676" s="13" t="s">
        <v>76</v>
      </c>
      <c r="AY676" s="210" t="s">
        <v>182</v>
      </c>
    </row>
    <row r="677" spans="2:51" s="14" customFormat="1" ht="11.25">
      <c r="B677" s="211"/>
      <c r="C677" s="212"/>
      <c r="D677" s="202" t="s">
        <v>193</v>
      </c>
      <c r="E677" s="213" t="s">
        <v>21</v>
      </c>
      <c r="F677" s="214" t="s">
        <v>895</v>
      </c>
      <c r="G677" s="212"/>
      <c r="H677" s="215">
        <v>51.642000000000003</v>
      </c>
      <c r="I677" s="216"/>
      <c r="J677" s="212"/>
      <c r="K677" s="212"/>
      <c r="L677" s="217"/>
      <c r="M677" s="218"/>
      <c r="N677" s="219"/>
      <c r="O677" s="219"/>
      <c r="P677" s="219"/>
      <c r="Q677" s="219"/>
      <c r="R677" s="219"/>
      <c r="S677" s="219"/>
      <c r="T677" s="220"/>
      <c r="AT677" s="221" t="s">
        <v>193</v>
      </c>
      <c r="AU677" s="221" t="s">
        <v>85</v>
      </c>
      <c r="AV677" s="14" t="s">
        <v>85</v>
      </c>
      <c r="AW677" s="14" t="s">
        <v>36</v>
      </c>
      <c r="AX677" s="14" t="s">
        <v>76</v>
      </c>
      <c r="AY677" s="221" t="s">
        <v>182</v>
      </c>
    </row>
    <row r="678" spans="2:51" s="14" customFormat="1" ht="11.25">
      <c r="B678" s="211"/>
      <c r="C678" s="212"/>
      <c r="D678" s="202" t="s">
        <v>193</v>
      </c>
      <c r="E678" s="213" t="s">
        <v>21</v>
      </c>
      <c r="F678" s="214" t="s">
        <v>847</v>
      </c>
      <c r="G678" s="212"/>
      <c r="H678" s="215">
        <v>-1.5760000000000001</v>
      </c>
      <c r="I678" s="216"/>
      <c r="J678" s="212"/>
      <c r="K678" s="212"/>
      <c r="L678" s="217"/>
      <c r="M678" s="218"/>
      <c r="N678" s="219"/>
      <c r="O678" s="219"/>
      <c r="P678" s="219"/>
      <c r="Q678" s="219"/>
      <c r="R678" s="219"/>
      <c r="S678" s="219"/>
      <c r="T678" s="220"/>
      <c r="AT678" s="221" t="s">
        <v>193</v>
      </c>
      <c r="AU678" s="221" t="s">
        <v>85</v>
      </c>
      <c r="AV678" s="14" t="s">
        <v>85</v>
      </c>
      <c r="AW678" s="14" t="s">
        <v>36</v>
      </c>
      <c r="AX678" s="14" t="s">
        <v>76</v>
      </c>
      <c r="AY678" s="221" t="s">
        <v>182</v>
      </c>
    </row>
    <row r="679" spans="2:51" s="14" customFormat="1" ht="11.25">
      <c r="B679" s="211"/>
      <c r="C679" s="212"/>
      <c r="D679" s="202" t="s">
        <v>193</v>
      </c>
      <c r="E679" s="213" t="s">
        <v>21</v>
      </c>
      <c r="F679" s="214" t="s">
        <v>896</v>
      </c>
      <c r="G679" s="212"/>
      <c r="H679" s="215">
        <v>-2.8330000000000002</v>
      </c>
      <c r="I679" s="216"/>
      <c r="J679" s="212"/>
      <c r="K679" s="212"/>
      <c r="L679" s="217"/>
      <c r="M679" s="218"/>
      <c r="N679" s="219"/>
      <c r="O679" s="219"/>
      <c r="P679" s="219"/>
      <c r="Q679" s="219"/>
      <c r="R679" s="219"/>
      <c r="S679" s="219"/>
      <c r="T679" s="220"/>
      <c r="AT679" s="221" t="s">
        <v>193</v>
      </c>
      <c r="AU679" s="221" t="s">
        <v>85</v>
      </c>
      <c r="AV679" s="14" t="s">
        <v>85</v>
      </c>
      <c r="AW679" s="14" t="s">
        <v>36</v>
      </c>
      <c r="AX679" s="14" t="s">
        <v>76</v>
      </c>
      <c r="AY679" s="221" t="s">
        <v>182</v>
      </c>
    </row>
    <row r="680" spans="2:51" s="14" customFormat="1" ht="11.25">
      <c r="B680" s="211"/>
      <c r="C680" s="212"/>
      <c r="D680" s="202" t="s">
        <v>193</v>
      </c>
      <c r="E680" s="213" t="s">
        <v>21</v>
      </c>
      <c r="F680" s="214" t="s">
        <v>897</v>
      </c>
      <c r="G680" s="212"/>
      <c r="H680" s="215">
        <v>-2.8330000000000002</v>
      </c>
      <c r="I680" s="216"/>
      <c r="J680" s="212"/>
      <c r="K680" s="212"/>
      <c r="L680" s="217"/>
      <c r="M680" s="218"/>
      <c r="N680" s="219"/>
      <c r="O680" s="219"/>
      <c r="P680" s="219"/>
      <c r="Q680" s="219"/>
      <c r="R680" s="219"/>
      <c r="S680" s="219"/>
      <c r="T680" s="220"/>
      <c r="AT680" s="221" t="s">
        <v>193</v>
      </c>
      <c r="AU680" s="221" t="s">
        <v>85</v>
      </c>
      <c r="AV680" s="14" t="s">
        <v>85</v>
      </c>
      <c r="AW680" s="14" t="s">
        <v>36</v>
      </c>
      <c r="AX680" s="14" t="s">
        <v>76</v>
      </c>
      <c r="AY680" s="221" t="s">
        <v>182</v>
      </c>
    </row>
    <row r="681" spans="2:51" s="13" customFormat="1" ht="11.25">
      <c r="B681" s="200"/>
      <c r="C681" s="201"/>
      <c r="D681" s="202" t="s">
        <v>193</v>
      </c>
      <c r="E681" s="203" t="s">
        <v>21</v>
      </c>
      <c r="F681" s="204" t="s">
        <v>661</v>
      </c>
      <c r="G681" s="201"/>
      <c r="H681" s="203" t="s">
        <v>21</v>
      </c>
      <c r="I681" s="205"/>
      <c r="J681" s="201"/>
      <c r="K681" s="201"/>
      <c r="L681" s="206"/>
      <c r="M681" s="207"/>
      <c r="N681" s="208"/>
      <c r="O681" s="208"/>
      <c r="P681" s="208"/>
      <c r="Q681" s="208"/>
      <c r="R681" s="208"/>
      <c r="S681" s="208"/>
      <c r="T681" s="209"/>
      <c r="AT681" s="210" t="s">
        <v>193</v>
      </c>
      <c r="AU681" s="210" t="s">
        <v>85</v>
      </c>
      <c r="AV681" s="13" t="s">
        <v>83</v>
      </c>
      <c r="AW681" s="13" t="s">
        <v>36</v>
      </c>
      <c r="AX681" s="13" t="s">
        <v>76</v>
      </c>
      <c r="AY681" s="210" t="s">
        <v>182</v>
      </c>
    </row>
    <row r="682" spans="2:51" s="14" customFormat="1" ht="11.25">
      <c r="B682" s="211"/>
      <c r="C682" s="212"/>
      <c r="D682" s="202" t="s">
        <v>193</v>
      </c>
      <c r="E682" s="213" t="s">
        <v>21</v>
      </c>
      <c r="F682" s="214" t="s">
        <v>898</v>
      </c>
      <c r="G682" s="212"/>
      <c r="H682" s="215">
        <v>51.718000000000004</v>
      </c>
      <c r="I682" s="216"/>
      <c r="J682" s="212"/>
      <c r="K682" s="212"/>
      <c r="L682" s="217"/>
      <c r="M682" s="218"/>
      <c r="N682" s="219"/>
      <c r="O682" s="219"/>
      <c r="P682" s="219"/>
      <c r="Q682" s="219"/>
      <c r="R682" s="219"/>
      <c r="S682" s="219"/>
      <c r="T682" s="220"/>
      <c r="AT682" s="221" t="s">
        <v>193</v>
      </c>
      <c r="AU682" s="221" t="s">
        <v>85</v>
      </c>
      <c r="AV682" s="14" t="s">
        <v>85</v>
      </c>
      <c r="AW682" s="14" t="s">
        <v>36</v>
      </c>
      <c r="AX682" s="14" t="s">
        <v>76</v>
      </c>
      <c r="AY682" s="221" t="s">
        <v>182</v>
      </c>
    </row>
    <row r="683" spans="2:51" s="14" customFormat="1" ht="11.25">
      <c r="B683" s="211"/>
      <c r="C683" s="212"/>
      <c r="D683" s="202" t="s">
        <v>193</v>
      </c>
      <c r="E683" s="213" t="s">
        <v>21</v>
      </c>
      <c r="F683" s="214" t="s">
        <v>847</v>
      </c>
      <c r="G683" s="212"/>
      <c r="H683" s="215">
        <v>-1.5760000000000001</v>
      </c>
      <c r="I683" s="216"/>
      <c r="J683" s="212"/>
      <c r="K683" s="212"/>
      <c r="L683" s="217"/>
      <c r="M683" s="218"/>
      <c r="N683" s="219"/>
      <c r="O683" s="219"/>
      <c r="P683" s="219"/>
      <c r="Q683" s="219"/>
      <c r="R683" s="219"/>
      <c r="S683" s="219"/>
      <c r="T683" s="220"/>
      <c r="AT683" s="221" t="s">
        <v>193</v>
      </c>
      <c r="AU683" s="221" t="s">
        <v>85</v>
      </c>
      <c r="AV683" s="14" t="s">
        <v>85</v>
      </c>
      <c r="AW683" s="14" t="s">
        <v>36</v>
      </c>
      <c r="AX683" s="14" t="s">
        <v>76</v>
      </c>
      <c r="AY683" s="221" t="s">
        <v>182</v>
      </c>
    </row>
    <row r="684" spans="2:51" s="14" customFormat="1" ht="11.25">
      <c r="B684" s="211"/>
      <c r="C684" s="212"/>
      <c r="D684" s="202" t="s">
        <v>193</v>
      </c>
      <c r="E684" s="213" t="s">
        <v>21</v>
      </c>
      <c r="F684" s="214" t="s">
        <v>899</v>
      </c>
      <c r="G684" s="212"/>
      <c r="H684" s="215">
        <v>-2.84</v>
      </c>
      <c r="I684" s="216"/>
      <c r="J684" s="212"/>
      <c r="K684" s="212"/>
      <c r="L684" s="217"/>
      <c r="M684" s="218"/>
      <c r="N684" s="219"/>
      <c r="O684" s="219"/>
      <c r="P684" s="219"/>
      <c r="Q684" s="219"/>
      <c r="R684" s="219"/>
      <c r="S684" s="219"/>
      <c r="T684" s="220"/>
      <c r="AT684" s="221" t="s">
        <v>193</v>
      </c>
      <c r="AU684" s="221" t="s">
        <v>85</v>
      </c>
      <c r="AV684" s="14" t="s">
        <v>85</v>
      </c>
      <c r="AW684" s="14" t="s">
        <v>36</v>
      </c>
      <c r="AX684" s="14" t="s">
        <v>76</v>
      </c>
      <c r="AY684" s="221" t="s">
        <v>182</v>
      </c>
    </row>
    <row r="685" spans="2:51" s="14" customFormat="1" ht="11.25">
      <c r="B685" s="211"/>
      <c r="C685" s="212"/>
      <c r="D685" s="202" t="s">
        <v>193</v>
      </c>
      <c r="E685" s="213" t="s">
        <v>21</v>
      </c>
      <c r="F685" s="214" t="s">
        <v>897</v>
      </c>
      <c r="G685" s="212"/>
      <c r="H685" s="215">
        <v>-2.8330000000000002</v>
      </c>
      <c r="I685" s="216"/>
      <c r="J685" s="212"/>
      <c r="K685" s="212"/>
      <c r="L685" s="217"/>
      <c r="M685" s="218"/>
      <c r="N685" s="219"/>
      <c r="O685" s="219"/>
      <c r="P685" s="219"/>
      <c r="Q685" s="219"/>
      <c r="R685" s="219"/>
      <c r="S685" s="219"/>
      <c r="T685" s="220"/>
      <c r="AT685" s="221" t="s">
        <v>193</v>
      </c>
      <c r="AU685" s="221" t="s">
        <v>85</v>
      </c>
      <c r="AV685" s="14" t="s">
        <v>85</v>
      </c>
      <c r="AW685" s="14" t="s">
        <v>36</v>
      </c>
      <c r="AX685" s="14" t="s">
        <v>76</v>
      </c>
      <c r="AY685" s="221" t="s">
        <v>182</v>
      </c>
    </row>
    <row r="686" spans="2:51" s="14" customFormat="1" ht="11.25">
      <c r="B686" s="211"/>
      <c r="C686" s="212"/>
      <c r="D686" s="202" t="s">
        <v>193</v>
      </c>
      <c r="E686" s="213" t="s">
        <v>21</v>
      </c>
      <c r="F686" s="214" t="s">
        <v>900</v>
      </c>
      <c r="G686" s="212"/>
      <c r="H686" s="215">
        <v>0.995</v>
      </c>
      <c r="I686" s="216"/>
      <c r="J686" s="212"/>
      <c r="K686" s="212"/>
      <c r="L686" s="217"/>
      <c r="M686" s="218"/>
      <c r="N686" s="219"/>
      <c r="O686" s="219"/>
      <c r="P686" s="219"/>
      <c r="Q686" s="219"/>
      <c r="R686" s="219"/>
      <c r="S686" s="219"/>
      <c r="T686" s="220"/>
      <c r="AT686" s="221" t="s">
        <v>193</v>
      </c>
      <c r="AU686" s="221" t="s">
        <v>85</v>
      </c>
      <c r="AV686" s="14" t="s">
        <v>85</v>
      </c>
      <c r="AW686" s="14" t="s">
        <v>36</v>
      </c>
      <c r="AX686" s="14" t="s">
        <v>76</v>
      </c>
      <c r="AY686" s="221" t="s">
        <v>182</v>
      </c>
    </row>
    <row r="687" spans="2:51" s="13" customFormat="1" ht="11.25">
      <c r="B687" s="200"/>
      <c r="C687" s="201"/>
      <c r="D687" s="202" t="s">
        <v>193</v>
      </c>
      <c r="E687" s="203" t="s">
        <v>21</v>
      </c>
      <c r="F687" s="204" t="s">
        <v>662</v>
      </c>
      <c r="G687" s="201"/>
      <c r="H687" s="203" t="s">
        <v>21</v>
      </c>
      <c r="I687" s="205"/>
      <c r="J687" s="201"/>
      <c r="K687" s="201"/>
      <c r="L687" s="206"/>
      <c r="M687" s="207"/>
      <c r="N687" s="208"/>
      <c r="O687" s="208"/>
      <c r="P687" s="208"/>
      <c r="Q687" s="208"/>
      <c r="R687" s="208"/>
      <c r="S687" s="208"/>
      <c r="T687" s="209"/>
      <c r="AT687" s="210" t="s">
        <v>193</v>
      </c>
      <c r="AU687" s="210" t="s">
        <v>85</v>
      </c>
      <c r="AV687" s="13" t="s">
        <v>83</v>
      </c>
      <c r="AW687" s="13" t="s">
        <v>36</v>
      </c>
      <c r="AX687" s="13" t="s">
        <v>76</v>
      </c>
      <c r="AY687" s="210" t="s">
        <v>182</v>
      </c>
    </row>
    <row r="688" spans="2:51" s="14" customFormat="1" ht="11.25">
      <c r="B688" s="211"/>
      <c r="C688" s="212"/>
      <c r="D688" s="202" t="s">
        <v>193</v>
      </c>
      <c r="E688" s="213" t="s">
        <v>21</v>
      </c>
      <c r="F688" s="214" t="s">
        <v>901</v>
      </c>
      <c r="G688" s="212"/>
      <c r="H688" s="215">
        <v>51.49</v>
      </c>
      <c r="I688" s="216"/>
      <c r="J688" s="212"/>
      <c r="K688" s="212"/>
      <c r="L688" s="217"/>
      <c r="M688" s="218"/>
      <c r="N688" s="219"/>
      <c r="O688" s="219"/>
      <c r="P688" s="219"/>
      <c r="Q688" s="219"/>
      <c r="R688" s="219"/>
      <c r="S688" s="219"/>
      <c r="T688" s="220"/>
      <c r="AT688" s="221" t="s">
        <v>193</v>
      </c>
      <c r="AU688" s="221" t="s">
        <v>85</v>
      </c>
      <c r="AV688" s="14" t="s">
        <v>85</v>
      </c>
      <c r="AW688" s="14" t="s">
        <v>36</v>
      </c>
      <c r="AX688" s="14" t="s">
        <v>76</v>
      </c>
      <c r="AY688" s="221" t="s">
        <v>182</v>
      </c>
    </row>
    <row r="689" spans="2:51" s="14" customFormat="1" ht="11.25">
      <c r="B689" s="211"/>
      <c r="C689" s="212"/>
      <c r="D689" s="202" t="s">
        <v>193</v>
      </c>
      <c r="E689" s="213" t="s">
        <v>21</v>
      </c>
      <c r="F689" s="214" t="s">
        <v>902</v>
      </c>
      <c r="G689" s="212"/>
      <c r="H689" s="215">
        <v>2.9889999999999999</v>
      </c>
      <c r="I689" s="216"/>
      <c r="J689" s="212"/>
      <c r="K689" s="212"/>
      <c r="L689" s="217"/>
      <c r="M689" s="218"/>
      <c r="N689" s="219"/>
      <c r="O689" s="219"/>
      <c r="P689" s="219"/>
      <c r="Q689" s="219"/>
      <c r="R689" s="219"/>
      <c r="S689" s="219"/>
      <c r="T689" s="220"/>
      <c r="AT689" s="221" t="s">
        <v>193</v>
      </c>
      <c r="AU689" s="221" t="s">
        <v>85</v>
      </c>
      <c r="AV689" s="14" t="s">
        <v>85</v>
      </c>
      <c r="AW689" s="14" t="s">
        <v>36</v>
      </c>
      <c r="AX689" s="14" t="s">
        <v>76</v>
      </c>
      <c r="AY689" s="221" t="s">
        <v>182</v>
      </c>
    </row>
    <row r="690" spans="2:51" s="14" customFormat="1" ht="11.25">
      <c r="B690" s="211"/>
      <c r="C690" s="212"/>
      <c r="D690" s="202" t="s">
        <v>193</v>
      </c>
      <c r="E690" s="213" t="s">
        <v>21</v>
      </c>
      <c r="F690" s="214" t="s">
        <v>847</v>
      </c>
      <c r="G690" s="212"/>
      <c r="H690" s="215">
        <v>-1.5760000000000001</v>
      </c>
      <c r="I690" s="216"/>
      <c r="J690" s="212"/>
      <c r="K690" s="212"/>
      <c r="L690" s="217"/>
      <c r="M690" s="218"/>
      <c r="N690" s="219"/>
      <c r="O690" s="219"/>
      <c r="P690" s="219"/>
      <c r="Q690" s="219"/>
      <c r="R690" s="219"/>
      <c r="S690" s="219"/>
      <c r="T690" s="220"/>
      <c r="AT690" s="221" t="s">
        <v>193</v>
      </c>
      <c r="AU690" s="221" t="s">
        <v>85</v>
      </c>
      <c r="AV690" s="14" t="s">
        <v>85</v>
      </c>
      <c r="AW690" s="14" t="s">
        <v>36</v>
      </c>
      <c r="AX690" s="14" t="s">
        <v>76</v>
      </c>
      <c r="AY690" s="221" t="s">
        <v>182</v>
      </c>
    </row>
    <row r="691" spans="2:51" s="14" customFormat="1" ht="11.25">
      <c r="B691" s="211"/>
      <c r="C691" s="212"/>
      <c r="D691" s="202" t="s">
        <v>193</v>
      </c>
      <c r="E691" s="213" t="s">
        <v>21</v>
      </c>
      <c r="F691" s="214" t="s">
        <v>897</v>
      </c>
      <c r="G691" s="212"/>
      <c r="H691" s="215">
        <v>-2.8330000000000002</v>
      </c>
      <c r="I691" s="216"/>
      <c r="J691" s="212"/>
      <c r="K691" s="212"/>
      <c r="L691" s="217"/>
      <c r="M691" s="218"/>
      <c r="N691" s="219"/>
      <c r="O691" s="219"/>
      <c r="P691" s="219"/>
      <c r="Q691" s="219"/>
      <c r="R691" s="219"/>
      <c r="S691" s="219"/>
      <c r="T691" s="220"/>
      <c r="AT691" s="221" t="s">
        <v>193</v>
      </c>
      <c r="AU691" s="221" t="s">
        <v>85</v>
      </c>
      <c r="AV691" s="14" t="s">
        <v>85</v>
      </c>
      <c r="AW691" s="14" t="s">
        <v>36</v>
      </c>
      <c r="AX691" s="14" t="s">
        <v>76</v>
      </c>
      <c r="AY691" s="221" t="s">
        <v>182</v>
      </c>
    </row>
    <row r="692" spans="2:51" s="13" customFormat="1" ht="11.25">
      <c r="B692" s="200"/>
      <c r="C692" s="201"/>
      <c r="D692" s="202" t="s">
        <v>193</v>
      </c>
      <c r="E692" s="203" t="s">
        <v>21</v>
      </c>
      <c r="F692" s="204" t="s">
        <v>664</v>
      </c>
      <c r="G692" s="201"/>
      <c r="H692" s="203" t="s">
        <v>21</v>
      </c>
      <c r="I692" s="205"/>
      <c r="J692" s="201"/>
      <c r="K692" s="201"/>
      <c r="L692" s="206"/>
      <c r="M692" s="207"/>
      <c r="N692" s="208"/>
      <c r="O692" s="208"/>
      <c r="P692" s="208"/>
      <c r="Q692" s="208"/>
      <c r="R692" s="208"/>
      <c r="S692" s="208"/>
      <c r="T692" s="209"/>
      <c r="AT692" s="210" t="s">
        <v>193</v>
      </c>
      <c r="AU692" s="210" t="s">
        <v>85</v>
      </c>
      <c r="AV692" s="13" t="s">
        <v>83</v>
      </c>
      <c r="AW692" s="13" t="s">
        <v>36</v>
      </c>
      <c r="AX692" s="13" t="s">
        <v>76</v>
      </c>
      <c r="AY692" s="210" t="s">
        <v>182</v>
      </c>
    </row>
    <row r="693" spans="2:51" s="14" customFormat="1" ht="11.25">
      <c r="B693" s="211"/>
      <c r="C693" s="212"/>
      <c r="D693" s="202" t="s">
        <v>193</v>
      </c>
      <c r="E693" s="213" t="s">
        <v>21</v>
      </c>
      <c r="F693" s="214" t="s">
        <v>903</v>
      </c>
      <c r="G693" s="212"/>
      <c r="H693" s="215">
        <v>52.554000000000002</v>
      </c>
      <c r="I693" s="216"/>
      <c r="J693" s="212"/>
      <c r="K693" s="212"/>
      <c r="L693" s="217"/>
      <c r="M693" s="218"/>
      <c r="N693" s="219"/>
      <c r="O693" s="219"/>
      <c r="P693" s="219"/>
      <c r="Q693" s="219"/>
      <c r="R693" s="219"/>
      <c r="S693" s="219"/>
      <c r="T693" s="220"/>
      <c r="AT693" s="221" t="s">
        <v>193</v>
      </c>
      <c r="AU693" s="221" t="s">
        <v>85</v>
      </c>
      <c r="AV693" s="14" t="s">
        <v>85</v>
      </c>
      <c r="AW693" s="14" t="s">
        <v>36</v>
      </c>
      <c r="AX693" s="14" t="s">
        <v>76</v>
      </c>
      <c r="AY693" s="221" t="s">
        <v>182</v>
      </c>
    </row>
    <row r="694" spans="2:51" s="14" customFormat="1" ht="11.25">
      <c r="B694" s="211"/>
      <c r="C694" s="212"/>
      <c r="D694" s="202" t="s">
        <v>193</v>
      </c>
      <c r="E694" s="213" t="s">
        <v>21</v>
      </c>
      <c r="F694" s="214" t="s">
        <v>904</v>
      </c>
      <c r="G694" s="212"/>
      <c r="H694" s="215">
        <v>6.4790000000000001</v>
      </c>
      <c r="I694" s="216"/>
      <c r="J694" s="212"/>
      <c r="K694" s="212"/>
      <c r="L694" s="217"/>
      <c r="M694" s="218"/>
      <c r="N694" s="219"/>
      <c r="O694" s="219"/>
      <c r="P694" s="219"/>
      <c r="Q694" s="219"/>
      <c r="R694" s="219"/>
      <c r="S694" s="219"/>
      <c r="T694" s="220"/>
      <c r="AT694" s="221" t="s">
        <v>193</v>
      </c>
      <c r="AU694" s="221" t="s">
        <v>85</v>
      </c>
      <c r="AV694" s="14" t="s">
        <v>85</v>
      </c>
      <c r="AW694" s="14" t="s">
        <v>36</v>
      </c>
      <c r="AX694" s="14" t="s">
        <v>76</v>
      </c>
      <c r="AY694" s="221" t="s">
        <v>182</v>
      </c>
    </row>
    <row r="695" spans="2:51" s="14" customFormat="1" ht="11.25">
      <c r="B695" s="211"/>
      <c r="C695" s="212"/>
      <c r="D695" s="202" t="s">
        <v>193</v>
      </c>
      <c r="E695" s="213" t="s">
        <v>21</v>
      </c>
      <c r="F695" s="214" t="s">
        <v>847</v>
      </c>
      <c r="G695" s="212"/>
      <c r="H695" s="215">
        <v>-1.5760000000000001</v>
      </c>
      <c r="I695" s="216"/>
      <c r="J695" s="212"/>
      <c r="K695" s="212"/>
      <c r="L695" s="217"/>
      <c r="M695" s="218"/>
      <c r="N695" s="219"/>
      <c r="O695" s="219"/>
      <c r="P695" s="219"/>
      <c r="Q695" s="219"/>
      <c r="R695" s="219"/>
      <c r="S695" s="219"/>
      <c r="T695" s="220"/>
      <c r="AT695" s="221" t="s">
        <v>193</v>
      </c>
      <c r="AU695" s="221" t="s">
        <v>85</v>
      </c>
      <c r="AV695" s="14" t="s">
        <v>85</v>
      </c>
      <c r="AW695" s="14" t="s">
        <v>36</v>
      </c>
      <c r="AX695" s="14" t="s">
        <v>76</v>
      </c>
      <c r="AY695" s="221" t="s">
        <v>182</v>
      </c>
    </row>
    <row r="696" spans="2:51" s="14" customFormat="1" ht="11.25">
      <c r="B696" s="211"/>
      <c r="C696" s="212"/>
      <c r="D696" s="202" t="s">
        <v>193</v>
      </c>
      <c r="E696" s="213" t="s">
        <v>21</v>
      </c>
      <c r="F696" s="214" t="s">
        <v>905</v>
      </c>
      <c r="G696" s="212"/>
      <c r="H696" s="215">
        <v>-5.665</v>
      </c>
      <c r="I696" s="216"/>
      <c r="J696" s="212"/>
      <c r="K696" s="212"/>
      <c r="L696" s="217"/>
      <c r="M696" s="218"/>
      <c r="N696" s="219"/>
      <c r="O696" s="219"/>
      <c r="P696" s="219"/>
      <c r="Q696" s="219"/>
      <c r="R696" s="219"/>
      <c r="S696" s="219"/>
      <c r="T696" s="220"/>
      <c r="AT696" s="221" t="s">
        <v>193</v>
      </c>
      <c r="AU696" s="221" t="s">
        <v>85</v>
      </c>
      <c r="AV696" s="14" t="s">
        <v>85</v>
      </c>
      <c r="AW696" s="14" t="s">
        <v>36</v>
      </c>
      <c r="AX696" s="14" t="s">
        <v>76</v>
      </c>
      <c r="AY696" s="221" t="s">
        <v>182</v>
      </c>
    </row>
    <row r="697" spans="2:51" s="14" customFormat="1" ht="11.25">
      <c r="B697" s="211"/>
      <c r="C697" s="212"/>
      <c r="D697" s="202" t="s">
        <v>193</v>
      </c>
      <c r="E697" s="213" t="s">
        <v>21</v>
      </c>
      <c r="F697" s="214" t="s">
        <v>906</v>
      </c>
      <c r="G697" s="212"/>
      <c r="H697" s="215">
        <v>2.0369999999999999</v>
      </c>
      <c r="I697" s="216"/>
      <c r="J697" s="212"/>
      <c r="K697" s="212"/>
      <c r="L697" s="217"/>
      <c r="M697" s="218"/>
      <c r="N697" s="219"/>
      <c r="O697" s="219"/>
      <c r="P697" s="219"/>
      <c r="Q697" s="219"/>
      <c r="R697" s="219"/>
      <c r="S697" s="219"/>
      <c r="T697" s="220"/>
      <c r="AT697" s="221" t="s">
        <v>193</v>
      </c>
      <c r="AU697" s="221" t="s">
        <v>85</v>
      </c>
      <c r="AV697" s="14" t="s">
        <v>85</v>
      </c>
      <c r="AW697" s="14" t="s">
        <v>36</v>
      </c>
      <c r="AX697" s="14" t="s">
        <v>76</v>
      </c>
      <c r="AY697" s="221" t="s">
        <v>182</v>
      </c>
    </row>
    <row r="698" spans="2:51" s="13" customFormat="1" ht="11.25">
      <c r="B698" s="200"/>
      <c r="C698" s="201"/>
      <c r="D698" s="202" t="s">
        <v>193</v>
      </c>
      <c r="E698" s="203" t="s">
        <v>21</v>
      </c>
      <c r="F698" s="204" t="s">
        <v>666</v>
      </c>
      <c r="G698" s="201"/>
      <c r="H698" s="203" t="s">
        <v>21</v>
      </c>
      <c r="I698" s="205"/>
      <c r="J698" s="201"/>
      <c r="K698" s="201"/>
      <c r="L698" s="206"/>
      <c r="M698" s="207"/>
      <c r="N698" s="208"/>
      <c r="O698" s="208"/>
      <c r="P698" s="208"/>
      <c r="Q698" s="208"/>
      <c r="R698" s="208"/>
      <c r="S698" s="208"/>
      <c r="T698" s="209"/>
      <c r="AT698" s="210" t="s">
        <v>193</v>
      </c>
      <c r="AU698" s="210" t="s">
        <v>85</v>
      </c>
      <c r="AV698" s="13" t="s">
        <v>83</v>
      </c>
      <c r="AW698" s="13" t="s">
        <v>36</v>
      </c>
      <c r="AX698" s="13" t="s">
        <v>76</v>
      </c>
      <c r="AY698" s="210" t="s">
        <v>182</v>
      </c>
    </row>
    <row r="699" spans="2:51" s="14" customFormat="1" ht="11.25">
      <c r="B699" s="211"/>
      <c r="C699" s="212"/>
      <c r="D699" s="202" t="s">
        <v>193</v>
      </c>
      <c r="E699" s="213" t="s">
        <v>21</v>
      </c>
      <c r="F699" s="214" t="s">
        <v>907</v>
      </c>
      <c r="G699" s="212"/>
      <c r="H699" s="215">
        <v>51.656999999999996</v>
      </c>
      <c r="I699" s="216"/>
      <c r="J699" s="212"/>
      <c r="K699" s="212"/>
      <c r="L699" s="217"/>
      <c r="M699" s="218"/>
      <c r="N699" s="219"/>
      <c r="O699" s="219"/>
      <c r="P699" s="219"/>
      <c r="Q699" s="219"/>
      <c r="R699" s="219"/>
      <c r="S699" s="219"/>
      <c r="T699" s="220"/>
      <c r="AT699" s="221" t="s">
        <v>193</v>
      </c>
      <c r="AU699" s="221" t="s">
        <v>85</v>
      </c>
      <c r="AV699" s="14" t="s">
        <v>85</v>
      </c>
      <c r="AW699" s="14" t="s">
        <v>36</v>
      </c>
      <c r="AX699" s="14" t="s">
        <v>76</v>
      </c>
      <c r="AY699" s="221" t="s">
        <v>182</v>
      </c>
    </row>
    <row r="700" spans="2:51" s="14" customFormat="1" ht="11.25">
      <c r="B700" s="211"/>
      <c r="C700" s="212"/>
      <c r="D700" s="202" t="s">
        <v>193</v>
      </c>
      <c r="E700" s="213" t="s">
        <v>21</v>
      </c>
      <c r="F700" s="214" t="s">
        <v>908</v>
      </c>
      <c r="G700" s="212"/>
      <c r="H700" s="215">
        <v>6.431</v>
      </c>
      <c r="I700" s="216"/>
      <c r="J700" s="212"/>
      <c r="K700" s="212"/>
      <c r="L700" s="217"/>
      <c r="M700" s="218"/>
      <c r="N700" s="219"/>
      <c r="O700" s="219"/>
      <c r="P700" s="219"/>
      <c r="Q700" s="219"/>
      <c r="R700" s="219"/>
      <c r="S700" s="219"/>
      <c r="T700" s="220"/>
      <c r="AT700" s="221" t="s">
        <v>193</v>
      </c>
      <c r="AU700" s="221" t="s">
        <v>85</v>
      </c>
      <c r="AV700" s="14" t="s">
        <v>85</v>
      </c>
      <c r="AW700" s="14" t="s">
        <v>36</v>
      </c>
      <c r="AX700" s="14" t="s">
        <v>76</v>
      </c>
      <c r="AY700" s="221" t="s">
        <v>182</v>
      </c>
    </row>
    <row r="701" spans="2:51" s="14" customFormat="1" ht="11.25">
      <c r="B701" s="211"/>
      <c r="C701" s="212"/>
      <c r="D701" s="202" t="s">
        <v>193</v>
      </c>
      <c r="E701" s="213" t="s">
        <v>21</v>
      </c>
      <c r="F701" s="214" t="s">
        <v>847</v>
      </c>
      <c r="G701" s="212"/>
      <c r="H701" s="215">
        <v>-1.5760000000000001</v>
      </c>
      <c r="I701" s="216"/>
      <c r="J701" s="212"/>
      <c r="K701" s="212"/>
      <c r="L701" s="217"/>
      <c r="M701" s="218"/>
      <c r="N701" s="219"/>
      <c r="O701" s="219"/>
      <c r="P701" s="219"/>
      <c r="Q701" s="219"/>
      <c r="R701" s="219"/>
      <c r="S701" s="219"/>
      <c r="T701" s="220"/>
      <c r="AT701" s="221" t="s">
        <v>193</v>
      </c>
      <c r="AU701" s="221" t="s">
        <v>85</v>
      </c>
      <c r="AV701" s="14" t="s">
        <v>85</v>
      </c>
      <c r="AW701" s="14" t="s">
        <v>36</v>
      </c>
      <c r="AX701" s="14" t="s">
        <v>76</v>
      </c>
      <c r="AY701" s="221" t="s">
        <v>182</v>
      </c>
    </row>
    <row r="702" spans="2:51" s="14" customFormat="1" ht="11.25">
      <c r="B702" s="211"/>
      <c r="C702" s="212"/>
      <c r="D702" s="202" t="s">
        <v>193</v>
      </c>
      <c r="E702" s="213" t="s">
        <v>21</v>
      </c>
      <c r="F702" s="214" t="s">
        <v>909</v>
      </c>
      <c r="G702" s="212"/>
      <c r="H702" s="215">
        <v>-2.7909999999999999</v>
      </c>
      <c r="I702" s="216"/>
      <c r="J702" s="212"/>
      <c r="K702" s="212"/>
      <c r="L702" s="217"/>
      <c r="M702" s="218"/>
      <c r="N702" s="219"/>
      <c r="O702" s="219"/>
      <c r="P702" s="219"/>
      <c r="Q702" s="219"/>
      <c r="R702" s="219"/>
      <c r="S702" s="219"/>
      <c r="T702" s="220"/>
      <c r="AT702" s="221" t="s">
        <v>193</v>
      </c>
      <c r="AU702" s="221" t="s">
        <v>85</v>
      </c>
      <c r="AV702" s="14" t="s">
        <v>85</v>
      </c>
      <c r="AW702" s="14" t="s">
        <v>36</v>
      </c>
      <c r="AX702" s="14" t="s">
        <v>76</v>
      </c>
      <c r="AY702" s="221" t="s">
        <v>182</v>
      </c>
    </row>
    <row r="703" spans="2:51" s="14" customFormat="1" ht="11.25">
      <c r="B703" s="211"/>
      <c r="C703" s="212"/>
      <c r="D703" s="202" t="s">
        <v>193</v>
      </c>
      <c r="E703" s="213" t="s">
        <v>21</v>
      </c>
      <c r="F703" s="214" t="s">
        <v>910</v>
      </c>
      <c r="G703" s="212"/>
      <c r="H703" s="215">
        <v>-2.8359999999999999</v>
      </c>
      <c r="I703" s="216"/>
      <c r="J703" s="212"/>
      <c r="K703" s="212"/>
      <c r="L703" s="217"/>
      <c r="M703" s="218"/>
      <c r="N703" s="219"/>
      <c r="O703" s="219"/>
      <c r="P703" s="219"/>
      <c r="Q703" s="219"/>
      <c r="R703" s="219"/>
      <c r="S703" s="219"/>
      <c r="T703" s="220"/>
      <c r="AT703" s="221" t="s">
        <v>193</v>
      </c>
      <c r="AU703" s="221" t="s">
        <v>85</v>
      </c>
      <c r="AV703" s="14" t="s">
        <v>85</v>
      </c>
      <c r="AW703" s="14" t="s">
        <v>36</v>
      </c>
      <c r="AX703" s="14" t="s">
        <v>76</v>
      </c>
      <c r="AY703" s="221" t="s">
        <v>182</v>
      </c>
    </row>
    <row r="704" spans="2:51" s="14" customFormat="1" ht="11.25">
      <c r="B704" s="211"/>
      <c r="C704" s="212"/>
      <c r="D704" s="202" t="s">
        <v>193</v>
      </c>
      <c r="E704" s="213" t="s">
        <v>21</v>
      </c>
      <c r="F704" s="214" t="s">
        <v>906</v>
      </c>
      <c r="G704" s="212"/>
      <c r="H704" s="215">
        <v>2.0369999999999999</v>
      </c>
      <c r="I704" s="216"/>
      <c r="J704" s="212"/>
      <c r="K704" s="212"/>
      <c r="L704" s="217"/>
      <c r="M704" s="218"/>
      <c r="N704" s="219"/>
      <c r="O704" s="219"/>
      <c r="P704" s="219"/>
      <c r="Q704" s="219"/>
      <c r="R704" s="219"/>
      <c r="S704" s="219"/>
      <c r="T704" s="220"/>
      <c r="AT704" s="221" t="s">
        <v>193</v>
      </c>
      <c r="AU704" s="221" t="s">
        <v>85</v>
      </c>
      <c r="AV704" s="14" t="s">
        <v>85</v>
      </c>
      <c r="AW704" s="14" t="s">
        <v>36</v>
      </c>
      <c r="AX704" s="14" t="s">
        <v>76</v>
      </c>
      <c r="AY704" s="221" t="s">
        <v>182</v>
      </c>
    </row>
    <row r="705" spans="2:51" s="13" customFormat="1" ht="11.25">
      <c r="B705" s="200"/>
      <c r="C705" s="201"/>
      <c r="D705" s="202" t="s">
        <v>193</v>
      </c>
      <c r="E705" s="203" t="s">
        <v>21</v>
      </c>
      <c r="F705" s="204" t="s">
        <v>668</v>
      </c>
      <c r="G705" s="201"/>
      <c r="H705" s="203" t="s">
        <v>21</v>
      </c>
      <c r="I705" s="205"/>
      <c r="J705" s="201"/>
      <c r="K705" s="201"/>
      <c r="L705" s="206"/>
      <c r="M705" s="207"/>
      <c r="N705" s="208"/>
      <c r="O705" s="208"/>
      <c r="P705" s="208"/>
      <c r="Q705" s="208"/>
      <c r="R705" s="208"/>
      <c r="S705" s="208"/>
      <c r="T705" s="209"/>
      <c r="AT705" s="210" t="s">
        <v>193</v>
      </c>
      <c r="AU705" s="210" t="s">
        <v>85</v>
      </c>
      <c r="AV705" s="13" t="s">
        <v>83</v>
      </c>
      <c r="AW705" s="13" t="s">
        <v>36</v>
      </c>
      <c r="AX705" s="13" t="s">
        <v>76</v>
      </c>
      <c r="AY705" s="210" t="s">
        <v>182</v>
      </c>
    </row>
    <row r="706" spans="2:51" s="14" customFormat="1" ht="11.25">
      <c r="B706" s="211"/>
      <c r="C706" s="212"/>
      <c r="D706" s="202" t="s">
        <v>193</v>
      </c>
      <c r="E706" s="213" t="s">
        <v>21</v>
      </c>
      <c r="F706" s="214" t="s">
        <v>911</v>
      </c>
      <c r="G706" s="212"/>
      <c r="H706" s="215">
        <v>52.311</v>
      </c>
      <c r="I706" s="216"/>
      <c r="J706" s="212"/>
      <c r="K706" s="212"/>
      <c r="L706" s="217"/>
      <c r="M706" s="218"/>
      <c r="N706" s="219"/>
      <c r="O706" s="219"/>
      <c r="P706" s="219"/>
      <c r="Q706" s="219"/>
      <c r="R706" s="219"/>
      <c r="S706" s="219"/>
      <c r="T706" s="220"/>
      <c r="AT706" s="221" t="s">
        <v>193</v>
      </c>
      <c r="AU706" s="221" t="s">
        <v>85</v>
      </c>
      <c r="AV706" s="14" t="s">
        <v>85</v>
      </c>
      <c r="AW706" s="14" t="s">
        <v>36</v>
      </c>
      <c r="AX706" s="14" t="s">
        <v>76</v>
      </c>
      <c r="AY706" s="221" t="s">
        <v>182</v>
      </c>
    </row>
    <row r="707" spans="2:51" s="14" customFormat="1" ht="11.25">
      <c r="B707" s="211"/>
      <c r="C707" s="212"/>
      <c r="D707" s="202" t="s">
        <v>193</v>
      </c>
      <c r="E707" s="213" t="s">
        <v>21</v>
      </c>
      <c r="F707" s="214" t="s">
        <v>912</v>
      </c>
      <c r="G707" s="212"/>
      <c r="H707" s="215">
        <v>6.4669999999999996</v>
      </c>
      <c r="I707" s="216"/>
      <c r="J707" s="212"/>
      <c r="K707" s="212"/>
      <c r="L707" s="217"/>
      <c r="M707" s="218"/>
      <c r="N707" s="219"/>
      <c r="O707" s="219"/>
      <c r="P707" s="219"/>
      <c r="Q707" s="219"/>
      <c r="R707" s="219"/>
      <c r="S707" s="219"/>
      <c r="T707" s="220"/>
      <c r="AT707" s="221" t="s">
        <v>193</v>
      </c>
      <c r="AU707" s="221" t="s">
        <v>85</v>
      </c>
      <c r="AV707" s="14" t="s">
        <v>85</v>
      </c>
      <c r="AW707" s="14" t="s">
        <v>36</v>
      </c>
      <c r="AX707" s="14" t="s">
        <v>76</v>
      </c>
      <c r="AY707" s="221" t="s">
        <v>182</v>
      </c>
    </row>
    <row r="708" spans="2:51" s="14" customFormat="1" ht="11.25">
      <c r="B708" s="211"/>
      <c r="C708" s="212"/>
      <c r="D708" s="202" t="s">
        <v>193</v>
      </c>
      <c r="E708" s="213" t="s">
        <v>21</v>
      </c>
      <c r="F708" s="214" t="s">
        <v>847</v>
      </c>
      <c r="G708" s="212"/>
      <c r="H708" s="215">
        <v>-1.5760000000000001</v>
      </c>
      <c r="I708" s="216"/>
      <c r="J708" s="212"/>
      <c r="K708" s="212"/>
      <c r="L708" s="217"/>
      <c r="M708" s="218"/>
      <c r="N708" s="219"/>
      <c r="O708" s="219"/>
      <c r="P708" s="219"/>
      <c r="Q708" s="219"/>
      <c r="R708" s="219"/>
      <c r="S708" s="219"/>
      <c r="T708" s="220"/>
      <c r="AT708" s="221" t="s">
        <v>193</v>
      </c>
      <c r="AU708" s="221" t="s">
        <v>85</v>
      </c>
      <c r="AV708" s="14" t="s">
        <v>85</v>
      </c>
      <c r="AW708" s="14" t="s">
        <v>36</v>
      </c>
      <c r="AX708" s="14" t="s">
        <v>76</v>
      </c>
      <c r="AY708" s="221" t="s">
        <v>182</v>
      </c>
    </row>
    <row r="709" spans="2:51" s="14" customFormat="1" ht="11.25">
      <c r="B709" s="211"/>
      <c r="C709" s="212"/>
      <c r="D709" s="202" t="s">
        <v>193</v>
      </c>
      <c r="E709" s="213" t="s">
        <v>21</v>
      </c>
      <c r="F709" s="214" t="s">
        <v>910</v>
      </c>
      <c r="G709" s="212"/>
      <c r="H709" s="215">
        <v>-2.8359999999999999</v>
      </c>
      <c r="I709" s="216"/>
      <c r="J709" s="212"/>
      <c r="K709" s="212"/>
      <c r="L709" s="217"/>
      <c r="M709" s="218"/>
      <c r="N709" s="219"/>
      <c r="O709" s="219"/>
      <c r="P709" s="219"/>
      <c r="Q709" s="219"/>
      <c r="R709" s="219"/>
      <c r="S709" s="219"/>
      <c r="T709" s="220"/>
      <c r="AT709" s="221" t="s">
        <v>193</v>
      </c>
      <c r="AU709" s="221" t="s">
        <v>85</v>
      </c>
      <c r="AV709" s="14" t="s">
        <v>85</v>
      </c>
      <c r="AW709" s="14" t="s">
        <v>36</v>
      </c>
      <c r="AX709" s="14" t="s">
        <v>76</v>
      </c>
      <c r="AY709" s="221" t="s">
        <v>182</v>
      </c>
    </row>
    <row r="710" spans="2:51" s="14" customFormat="1" ht="11.25">
      <c r="B710" s="211"/>
      <c r="C710" s="212"/>
      <c r="D710" s="202" t="s">
        <v>193</v>
      </c>
      <c r="E710" s="213" t="s">
        <v>21</v>
      </c>
      <c r="F710" s="214" t="s">
        <v>913</v>
      </c>
      <c r="G710" s="212"/>
      <c r="H710" s="215">
        <v>-2.8410000000000002</v>
      </c>
      <c r="I710" s="216"/>
      <c r="J710" s="212"/>
      <c r="K710" s="212"/>
      <c r="L710" s="217"/>
      <c r="M710" s="218"/>
      <c r="N710" s="219"/>
      <c r="O710" s="219"/>
      <c r="P710" s="219"/>
      <c r="Q710" s="219"/>
      <c r="R710" s="219"/>
      <c r="S710" s="219"/>
      <c r="T710" s="220"/>
      <c r="AT710" s="221" t="s">
        <v>193</v>
      </c>
      <c r="AU710" s="221" t="s">
        <v>85</v>
      </c>
      <c r="AV710" s="14" t="s">
        <v>85</v>
      </c>
      <c r="AW710" s="14" t="s">
        <v>36</v>
      </c>
      <c r="AX710" s="14" t="s">
        <v>76</v>
      </c>
      <c r="AY710" s="221" t="s">
        <v>182</v>
      </c>
    </row>
    <row r="711" spans="2:51" s="14" customFormat="1" ht="11.25">
      <c r="B711" s="211"/>
      <c r="C711" s="212"/>
      <c r="D711" s="202" t="s">
        <v>193</v>
      </c>
      <c r="E711" s="213" t="s">
        <v>21</v>
      </c>
      <c r="F711" s="214" t="s">
        <v>906</v>
      </c>
      <c r="G711" s="212"/>
      <c r="H711" s="215">
        <v>2.0369999999999999</v>
      </c>
      <c r="I711" s="216"/>
      <c r="J711" s="212"/>
      <c r="K711" s="212"/>
      <c r="L711" s="217"/>
      <c r="M711" s="218"/>
      <c r="N711" s="219"/>
      <c r="O711" s="219"/>
      <c r="P711" s="219"/>
      <c r="Q711" s="219"/>
      <c r="R711" s="219"/>
      <c r="S711" s="219"/>
      <c r="T711" s="220"/>
      <c r="AT711" s="221" t="s">
        <v>193</v>
      </c>
      <c r="AU711" s="221" t="s">
        <v>85</v>
      </c>
      <c r="AV711" s="14" t="s">
        <v>85</v>
      </c>
      <c r="AW711" s="14" t="s">
        <v>36</v>
      </c>
      <c r="AX711" s="14" t="s">
        <v>76</v>
      </c>
      <c r="AY711" s="221" t="s">
        <v>182</v>
      </c>
    </row>
    <row r="712" spans="2:51" s="13" customFormat="1" ht="11.25">
      <c r="B712" s="200"/>
      <c r="C712" s="201"/>
      <c r="D712" s="202" t="s">
        <v>193</v>
      </c>
      <c r="E712" s="203" t="s">
        <v>21</v>
      </c>
      <c r="F712" s="204" t="s">
        <v>670</v>
      </c>
      <c r="G712" s="201"/>
      <c r="H712" s="203" t="s">
        <v>21</v>
      </c>
      <c r="I712" s="205"/>
      <c r="J712" s="201"/>
      <c r="K712" s="201"/>
      <c r="L712" s="206"/>
      <c r="M712" s="207"/>
      <c r="N712" s="208"/>
      <c r="O712" s="208"/>
      <c r="P712" s="208"/>
      <c r="Q712" s="208"/>
      <c r="R712" s="208"/>
      <c r="S712" s="208"/>
      <c r="T712" s="209"/>
      <c r="AT712" s="210" t="s">
        <v>193</v>
      </c>
      <c r="AU712" s="210" t="s">
        <v>85</v>
      </c>
      <c r="AV712" s="13" t="s">
        <v>83</v>
      </c>
      <c r="AW712" s="13" t="s">
        <v>36</v>
      </c>
      <c r="AX712" s="13" t="s">
        <v>76</v>
      </c>
      <c r="AY712" s="210" t="s">
        <v>182</v>
      </c>
    </row>
    <row r="713" spans="2:51" s="14" customFormat="1" ht="11.25">
      <c r="B713" s="211"/>
      <c r="C713" s="212"/>
      <c r="D713" s="202" t="s">
        <v>193</v>
      </c>
      <c r="E713" s="213" t="s">
        <v>21</v>
      </c>
      <c r="F713" s="214" t="s">
        <v>889</v>
      </c>
      <c r="G713" s="212"/>
      <c r="H713" s="215">
        <v>54.112000000000002</v>
      </c>
      <c r="I713" s="216"/>
      <c r="J713" s="212"/>
      <c r="K713" s="212"/>
      <c r="L713" s="217"/>
      <c r="M713" s="218"/>
      <c r="N713" s="219"/>
      <c r="O713" s="219"/>
      <c r="P713" s="219"/>
      <c r="Q713" s="219"/>
      <c r="R713" s="219"/>
      <c r="S713" s="219"/>
      <c r="T713" s="220"/>
      <c r="AT713" s="221" t="s">
        <v>193</v>
      </c>
      <c r="AU713" s="221" t="s">
        <v>85</v>
      </c>
      <c r="AV713" s="14" t="s">
        <v>85</v>
      </c>
      <c r="AW713" s="14" t="s">
        <v>36</v>
      </c>
      <c r="AX713" s="14" t="s">
        <v>76</v>
      </c>
      <c r="AY713" s="221" t="s">
        <v>182</v>
      </c>
    </row>
    <row r="714" spans="2:51" s="14" customFormat="1" ht="11.25">
      <c r="B714" s="211"/>
      <c r="C714" s="212"/>
      <c r="D714" s="202" t="s">
        <v>193</v>
      </c>
      <c r="E714" s="213" t="s">
        <v>21</v>
      </c>
      <c r="F714" s="214" t="s">
        <v>914</v>
      </c>
      <c r="G714" s="212"/>
      <c r="H714" s="215">
        <v>3.6219999999999999</v>
      </c>
      <c r="I714" s="216"/>
      <c r="J714" s="212"/>
      <c r="K714" s="212"/>
      <c r="L714" s="217"/>
      <c r="M714" s="218"/>
      <c r="N714" s="219"/>
      <c r="O714" s="219"/>
      <c r="P714" s="219"/>
      <c r="Q714" s="219"/>
      <c r="R714" s="219"/>
      <c r="S714" s="219"/>
      <c r="T714" s="220"/>
      <c r="AT714" s="221" t="s">
        <v>193</v>
      </c>
      <c r="AU714" s="221" t="s">
        <v>85</v>
      </c>
      <c r="AV714" s="14" t="s">
        <v>85</v>
      </c>
      <c r="AW714" s="14" t="s">
        <v>36</v>
      </c>
      <c r="AX714" s="14" t="s">
        <v>76</v>
      </c>
      <c r="AY714" s="221" t="s">
        <v>182</v>
      </c>
    </row>
    <row r="715" spans="2:51" s="14" customFormat="1" ht="11.25">
      <c r="B715" s="211"/>
      <c r="C715" s="212"/>
      <c r="D715" s="202" t="s">
        <v>193</v>
      </c>
      <c r="E715" s="213" t="s">
        <v>21</v>
      </c>
      <c r="F715" s="214" t="s">
        <v>847</v>
      </c>
      <c r="G715" s="212"/>
      <c r="H715" s="215">
        <v>-1.5760000000000001</v>
      </c>
      <c r="I715" s="216"/>
      <c r="J715" s="212"/>
      <c r="K715" s="212"/>
      <c r="L715" s="217"/>
      <c r="M715" s="218"/>
      <c r="N715" s="219"/>
      <c r="O715" s="219"/>
      <c r="P715" s="219"/>
      <c r="Q715" s="219"/>
      <c r="R715" s="219"/>
      <c r="S715" s="219"/>
      <c r="T715" s="220"/>
      <c r="AT715" s="221" t="s">
        <v>193</v>
      </c>
      <c r="AU715" s="221" t="s">
        <v>85</v>
      </c>
      <c r="AV715" s="14" t="s">
        <v>85</v>
      </c>
      <c r="AW715" s="14" t="s">
        <v>36</v>
      </c>
      <c r="AX715" s="14" t="s">
        <v>76</v>
      </c>
      <c r="AY715" s="221" t="s">
        <v>182</v>
      </c>
    </row>
    <row r="716" spans="2:51" s="14" customFormat="1" ht="11.25">
      <c r="B716" s="211"/>
      <c r="C716" s="212"/>
      <c r="D716" s="202" t="s">
        <v>193</v>
      </c>
      <c r="E716" s="213" t="s">
        <v>21</v>
      </c>
      <c r="F716" s="214" t="s">
        <v>915</v>
      </c>
      <c r="G716" s="212"/>
      <c r="H716" s="215">
        <v>-2.056</v>
      </c>
      <c r="I716" s="216"/>
      <c r="J716" s="212"/>
      <c r="K716" s="212"/>
      <c r="L716" s="217"/>
      <c r="M716" s="218"/>
      <c r="N716" s="219"/>
      <c r="O716" s="219"/>
      <c r="P716" s="219"/>
      <c r="Q716" s="219"/>
      <c r="R716" s="219"/>
      <c r="S716" s="219"/>
      <c r="T716" s="220"/>
      <c r="AT716" s="221" t="s">
        <v>193</v>
      </c>
      <c r="AU716" s="221" t="s">
        <v>85</v>
      </c>
      <c r="AV716" s="14" t="s">
        <v>85</v>
      </c>
      <c r="AW716" s="14" t="s">
        <v>36</v>
      </c>
      <c r="AX716" s="14" t="s">
        <v>76</v>
      </c>
      <c r="AY716" s="221" t="s">
        <v>182</v>
      </c>
    </row>
    <row r="717" spans="2:51" s="14" customFormat="1" ht="11.25">
      <c r="B717" s="211"/>
      <c r="C717" s="212"/>
      <c r="D717" s="202" t="s">
        <v>193</v>
      </c>
      <c r="E717" s="213" t="s">
        <v>21</v>
      </c>
      <c r="F717" s="214" t="s">
        <v>916</v>
      </c>
      <c r="G717" s="212"/>
      <c r="H717" s="215">
        <v>-2.056</v>
      </c>
      <c r="I717" s="216"/>
      <c r="J717" s="212"/>
      <c r="K717" s="212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193</v>
      </c>
      <c r="AU717" s="221" t="s">
        <v>85</v>
      </c>
      <c r="AV717" s="14" t="s">
        <v>85</v>
      </c>
      <c r="AW717" s="14" t="s">
        <v>36</v>
      </c>
      <c r="AX717" s="14" t="s">
        <v>76</v>
      </c>
      <c r="AY717" s="221" t="s">
        <v>182</v>
      </c>
    </row>
    <row r="718" spans="2:51" s="13" customFormat="1" ht="11.25">
      <c r="B718" s="200"/>
      <c r="C718" s="201"/>
      <c r="D718" s="202" t="s">
        <v>193</v>
      </c>
      <c r="E718" s="203" t="s">
        <v>21</v>
      </c>
      <c r="F718" s="204" t="s">
        <v>672</v>
      </c>
      <c r="G718" s="201"/>
      <c r="H718" s="203" t="s">
        <v>21</v>
      </c>
      <c r="I718" s="205"/>
      <c r="J718" s="201"/>
      <c r="K718" s="201"/>
      <c r="L718" s="206"/>
      <c r="M718" s="207"/>
      <c r="N718" s="208"/>
      <c r="O718" s="208"/>
      <c r="P718" s="208"/>
      <c r="Q718" s="208"/>
      <c r="R718" s="208"/>
      <c r="S718" s="208"/>
      <c r="T718" s="209"/>
      <c r="AT718" s="210" t="s">
        <v>193</v>
      </c>
      <c r="AU718" s="210" t="s">
        <v>85</v>
      </c>
      <c r="AV718" s="13" t="s">
        <v>83</v>
      </c>
      <c r="AW718" s="13" t="s">
        <v>36</v>
      </c>
      <c r="AX718" s="13" t="s">
        <v>76</v>
      </c>
      <c r="AY718" s="210" t="s">
        <v>182</v>
      </c>
    </row>
    <row r="719" spans="2:51" s="14" customFormat="1" ht="11.25">
      <c r="B719" s="211"/>
      <c r="C719" s="212"/>
      <c r="D719" s="202" t="s">
        <v>193</v>
      </c>
      <c r="E719" s="213" t="s">
        <v>21</v>
      </c>
      <c r="F719" s="214" t="s">
        <v>917</v>
      </c>
      <c r="G719" s="212"/>
      <c r="H719" s="215">
        <v>74.290000000000006</v>
      </c>
      <c r="I719" s="216"/>
      <c r="J719" s="212"/>
      <c r="K719" s="212"/>
      <c r="L719" s="217"/>
      <c r="M719" s="218"/>
      <c r="N719" s="219"/>
      <c r="O719" s="219"/>
      <c r="P719" s="219"/>
      <c r="Q719" s="219"/>
      <c r="R719" s="219"/>
      <c r="S719" s="219"/>
      <c r="T719" s="220"/>
      <c r="AT719" s="221" t="s">
        <v>193</v>
      </c>
      <c r="AU719" s="221" t="s">
        <v>85</v>
      </c>
      <c r="AV719" s="14" t="s">
        <v>85</v>
      </c>
      <c r="AW719" s="14" t="s">
        <v>36</v>
      </c>
      <c r="AX719" s="14" t="s">
        <v>76</v>
      </c>
      <c r="AY719" s="221" t="s">
        <v>182</v>
      </c>
    </row>
    <row r="720" spans="2:51" s="14" customFormat="1" ht="11.25">
      <c r="B720" s="211"/>
      <c r="C720" s="212"/>
      <c r="D720" s="202" t="s">
        <v>193</v>
      </c>
      <c r="E720" s="213" t="s">
        <v>21</v>
      </c>
      <c r="F720" s="214" t="s">
        <v>918</v>
      </c>
      <c r="G720" s="212"/>
      <c r="H720" s="215">
        <v>41.875999999999998</v>
      </c>
      <c r="I720" s="216"/>
      <c r="J720" s="212"/>
      <c r="K720" s="212"/>
      <c r="L720" s="217"/>
      <c r="M720" s="218"/>
      <c r="N720" s="219"/>
      <c r="O720" s="219"/>
      <c r="P720" s="219"/>
      <c r="Q720" s="219"/>
      <c r="R720" s="219"/>
      <c r="S720" s="219"/>
      <c r="T720" s="220"/>
      <c r="AT720" s="221" t="s">
        <v>193</v>
      </c>
      <c r="AU720" s="221" t="s">
        <v>85</v>
      </c>
      <c r="AV720" s="14" t="s">
        <v>85</v>
      </c>
      <c r="AW720" s="14" t="s">
        <v>36</v>
      </c>
      <c r="AX720" s="14" t="s">
        <v>76</v>
      </c>
      <c r="AY720" s="221" t="s">
        <v>182</v>
      </c>
    </row>
    <row r="721" spans="2:51" s="14" customFormat="1" ht="11.25">
      <c r="B721" s="211"/>
      <c r="C721" s="212"/>
      <c r="D721" s="202" t="s">
        <v>193</v>
      </c>
      <c r="E721" s="213" t="s">
        <v>21</v>
      </c>
      <c r="F721" s="214" t="s">
        <v>919</v>
      </c>
      <c r="G721" s="212"/>
      <c r="H721" s="215">
        <v>-17.297999999999998</v>
      </c>
      <c r="I721" s="216"/>
      <c r="J721" s="212"/>
      <c r="K721" s="212"/>
      <c r="L721" s="217"/>
      <c r="M721" s="218"/>
      <c r="N721" s="219"/>
      <c r="O721" s="219"/>
      <c r="P721" s="219"/>
      <c r="Q721" s="219"/>
      <c r="R721" s="219"/>
      <c r="S721" s="219"/>
      <c r="T721" s="220"/>
      <c r="AT721" s="221" t="s">
        <v>193</v>
      </c>
      <c r="AU721" s="221" t="s">
        <v>85</v>
      </c>
      <c r="AV721" s="14" t="s">
        <v>85</v>
      </c>
      <c r="AW721" s="14" t="s">
        <v>36</v>
      </c>
      <c r="AX721" s="14" t="s">
        <v>76</v>
      </c>
      <c r="AY721" s="221" t="s">
        <v>182</v>
      </c>
    </row>
    <row r="722" spans="2:51" s="14" customFormat="1" ht="11.25">
      <c r="B722" s="211"/>
      <c r="C722" s="212"/>
      <c r="D722" s="202" t="s">
        <v>193</v>
      </c>
      <c r="E722" s="213" t="s">
        <v>21</v>
      </c>
      <c r="F722" s="214" t="s">
        <v>920</v>
      </c>
      <c r="G722" s="212"/>
      <c r="H722" s="215">
        <v>3.1779999999999999</v>
      </c>
      <c r="I722" s="216"/>
      <c r="J722" s="212"/>
      <c r="K722" s="212"/>
      <c r="L722" s="217"/>
      <c r="M722" s="218"/>
      <c r="N722" s="219"/>
      <c r="O722" s="219"/>
      <c r="P722" s="219"/>
      <c r="Q722" s="219"/>
      <c r="R722" s="219"/>
      <c r="S722" s="219"/>
      <c r="T722" s="220"/>
      <c r="AT722" s="221" t="s">
        <v>193</v>
      </c>
      <c r="AU722" s="221" t="s">
        <v>85</v>
      </c>
      <c r="AV722" s="14" t="s">
        <v>85</v>
      </c>
      <c r="AW722" s="14" t="s">
        <v>36</v>
      </c>
      <c r="AX722" s="14" t="s">
        <v>76</v>
      </c>
      <c r="AY722" s="221" t="s">
        <v>182</v>
      </c>
    </row>
    <row r="723" spans="2:51" s="14" customFormat="1" ht="11.25">
      <c r="B723" s="211"/>
      <c r="C723" s="212"/>
      <c r="D723" s="202" t="s">
        <v>193</v>
      </c>
      <c r="E723" s="213" t="s">
        <v>21</v>
      </c>
      <c r="F723" s="214" t="s">
        <v>921</v>
      </c>
      <c r="G723" s="212"/>
      <c r="H723" s="215">
        <v>-3.1520000000000001</v>
      </c>
      <c r="I723" s="216"/>
      <c r="J723" s="212"/>
      <c r="K723" s="212"/>
      <c r="L723" s="217"/>
      <c r="M723" s="218"/>
      <c r="N723" s="219"/>
      <c r="O723" s="219"/>
      <c r="P723" s="219"/>
      <c r="Q723" s="219"/>
      <c r="R723" s="219"/>
      <c r="S723" s="219"/>
      <c r="T723" s="220"/>
      <c r="AT723" s="221" t="s">
        <v>193</v>
      </c>
      <c r="AU723" s="221" t="s">
        <v>85</v>
      </c>
      <c r="AV723" s="14" t="s">
        <v>85</v>
      </c>
      <c r="AW723" s="14" t="s">
        <v>36</v>
      </c>
      <c r="AX723" s="14" t="s">
        <v>76</v>
      </c>
      <c r="AY723" s="221" t="s">
        <v>182</v>
      </c>
    </row>
    <row r="724" spans="2:51" s="14" customFormat="1" ht="11.25">
      <c r="B724" s="211"/>
      <c r="C724" s="212"/>
      <c r="D724" s="202" t="s">
        <v>193</v>
      </c>
      <c r="E724" s="213" t="s">
        <v>21</v>
      </c>
      <c r="F724" s="214" t="s">
        <v>922</v>
      </c>
      <c r="G724" s="212"/>
      <c r="H724" s="215">
        <v>-2.83</v>
      </c>
      <c r="I724" s="216"/>
      <c r="J724" s="212"/>
      <c r="K724" s="212"/>
      <c r="L724" s="217"/>
      <c r="M724" s="218"/>
      <c r="N724" s="219"/>
      <c r="O724" s="219"/>
      <c r="P724" s="219"/>
      <c r="Q724" s="219"/>
      <c r="R724" s="219"/>
      <c r="S724" s="219"/>
      <c r="T724" s="220"/>
      <c r="AT724" s="221" t="s">
        <v>193</v>
      </c>
      <c r="AU724" s="221" t="s">
        <v>85</v>
      </c>
      <c r="AV724" s="14" t="s">
        <v>85</v>
      </c>
      <c r="AW724" s="14" t="s">
        <v>36</v>
      </c>
      <c r="AX724" s="14" t="s">
        <v>76</v>
      </c>
      <c r="AY724" s="221" t="s">
        <v>182</v>
      </c>
    </row>
    <row r="725" spans="2:51" s="14" customFormat="1" ht="11.25">
      <c r="B725" s="211"/>
      <c r="C725" s="212"/>
      <c r="D725" s="202" t="s">
        <v>193</v>
      </c>
      <c r="E725" s="213" t="s">
        <v>21</v>
      </c>
      <c r="F725" s="214" t="s">
        <v>923</v>
      </c>
      <c r="G725" s="212"/>
      <c r="H725" s="215">
        <v>-2.83</v>
      </c>
      <c r="I725" s="216"/>
      <c r="J725" s="212"/>
      <c r="K725" s="212"/>
      <c r="L725" s="217"/>
      <c r="M725" s="218"/>
      <c r="N725" s="219"/>
      <c r="O725" s="219"/>
      <c r="P725" s="219"/>
      <c r="Q725" s="219"/>
      <c r="R725" s="219"/>
      <c r="S725" s="219"/>
      <c r="T725" s="220"/>
      <c r="AT725" s="221" t="s">
        <v>193</v>
      </c>
      <c r="AU725" s="221" t="s">
        <v>85</v>
      </c>
      <c r="AV725" s="14" t="s">
        <v>85</v>
      </c>
      <c r="AW725" s="14" t="s">
        <v>36</v>
      </c>
      <c r="AX725" s="14" t="s">
        <v>76</v>
      </c>
      <c r="AY725" s="221" t="s">
        <v>182</v>
      </c>
    </row>
    <row r="726" spans="2:51" s="14" customFormat="1" ht="11.25">
      <c r="B726" s="211"/>
      <c r="C726" s="212"/>
      <c r="D726" s="202" t="s">
        <v>193</v>
      </c>
      <c r="E726" s="213" t="s">
        <v>21</v>
      </c>
      <c r="F726" s="214" t="s">
        <v>924</v>
      </c>
      <c r="G726" s="212"/>
      <c r="H726" s="215">
        <v>-2.835</v>
      </c>
      <c r="I726" s="216"/>
      <c r="J726" s="212"/>
      <c r="K726" s="212"/>
      <c r="L726" s="217"/>
      <c r="M726" s="218"/>
      <c r="N726" s="219"/>
      <c r="O726" s="219"/>
      <c r="P726" s="219"/>
      <c r="Q726" s="219"/>
      <c r="R726" s="219"/>
      <c r="S726" s="219"/>
      <c r="T726" s="220"/>
      <c r="AT726" s="221" t="s">
        <v>193</v>
      </c>
      <c r="AU726" s="221" t="s">
        <v>85</v>
      </c>
      <c r="AV726" s="14" t="s">
        <v>85</v>
      </c>
      <c r="AW726" s="14" t="s">
        <v>36</v>
      </c>
      <c r="AX726" s="14" t="s">
        <v>76</v>
      </c>
      <c r="AY726" s="221" t="s">
        <v>182</v>
      </c>
    </row>
    <row r="727" spans="2:51" s="13" customFormat="1" ht="11.25">
      <c r="B727" s="200"/>
      <c r="C727" s="201"/>
      <c r="D727" s="202" t="s">
        <v>193</v>
      </c>
      <c r="E727" s="203" t="s">
        <v>21</v>
      </c>
      <c r="F727" s="204" t="s">
        <v>674</v>
      </c>
      <c r="G727" s="201"/>
      <c r="H727" s="203" t="s">
        <v>21</v>
      </c>
      <c r="I727" s="205"/>
      <c r="J727" s="201"/>
      <c r="K727" s="201"/>
      <c r="L727" s="206"/>
      <c r="M727" s="207"/>
      <c r="N727" s="208"/>
      <c r="O727" s="208"/>
      <c r="P727" s="208"/>
      <c r="Q727" s="208"/>
      <c r="R727" s="208"/>
      <c r="S727" s="208"/>
      <c r="T727" s="209"/>
      <c r="AT727" s="210" t="s">
        <v>193</v>
      </c>
      <c r="AU727" s="210" t="s">
        <v>85</v>
      </c>
      <c r="AV727" s="13" t="s">
        <v>83</v>
      </c>
      <c r="AW727" s="13" t="s">
        <v>36</v>
      </c>
      <c r="AX727" s="13" t="s">
        <v>76</v>
      </c>
      <c r="AY727" s="210" t="s">
        <v>182</v>
      </c>
    </row>
    <row r="728" spans="2:51" s="14" customFormat="1" ht="11.25">
      <c r="B728" s="211"/>
      <c r="C728" s="212"/>
      <c r="D728" s="202" t="s">
        <v>193</v>
      </c>
      <c r="E728" s="213" t="s">
        <v>21</v>
      </c>
      <c r="F728" s="214" t="s">
        <v>925</v>
      </c>
      <c r="G728" s="212"/>
      <c r="H728" s="215">
        <v>60.929000000000002</v>
      </c>
      <c r="I728" s="216"/>
      <c r="J728" s="212"/>
      <c r="K728" s="212"/>
      <c r="L728" s="217"/>
      <c r="M728" s="218"/>
      <c r="N728" s="219"/>
      <c r="O728" s="219"/>
      <c r="P728" s="219"/>
      <c r="Q728" s="219"/>
      <c r="R728" s="219"/>
      <c r="S728" s="219"/>
      <c r="T728" s="220"/>
      <c r="AT728" s="221" t="s">
        <v>193</v>
      </c>
      <c r="AU728" s="221" t="s">
        <v>85</v>
      </c>
      <c r="AV728" s="14" t="s">
        <v>85</v>
      </c>
      <c r="AW728" s="14" t="s">
        <v>36</v>
      </c>
      <c r="AX728" s="14" t="s">
        <v>76</v>
      </c>
      <c r="AY728" s="221" t="s">
        <v>182</v>
      </c>
    </row>
    <row r="729" spans="2:51" s="14" customFormat="1" ht="11.25">
      <c r="B729" s="211"/>
      <c r="C729" s="212"/>
      <c r="D729" s="202" t="s">
        <v>193</v>
      </c>
      <c r="E729" s="213" t="s">
        <v>21</v>
      </c>
      <c r="F729" s="214" t="s">
        <v>926</v>
      </c>
      <c r="G729" s="212"/>
      <c r="H729" s="215">
        <v>2.1909999999999998</v>
      </c>
      <c r="I729" s="216"/>
      <c r="J729" s="212"/>
      <c r="K729" s="212"/>
      <c r="L729" s="217"/>
      <c r="M729" s="218"/>
      <c r="N729" s="219"/>
      <c r="O729" s="219"/>
      <c r="P729" s="219"/>
      <c r="Q729" s="219"/>
      <c r="R729" s="219"/>
      <c r="S729" s="219"/>
      <c r="T729" s="220"/>
      <c r="AT729" s="221" t="s">
        <v>193</v>
      </c>
      <c r="AU729" s="221" t="s">
        <v>85</v>
      </c>
      <c r="AV729" s="14" t="s">
        <v>85</v>
      </c>
      <c r="AW729" s="14" t="s">
        <v>36</v>
      </c>
      <c r="AX729" s="14" t="s">
        <v>76</v>
      </c>
      <c r="AY729" s="221" t="s">
        <v>182</v>
      </c>
    </row>
    <row r="730" spans="2:51" s="14" customFormat="1" ht="11.25">
      <c r="B730" s="211"/>
      <c r="C730" s="212"/>
      <c r="D730" s="202" t="s">
        <v>193</v>
      </c>
      <c r="E730" s="213" t="s">
        <v>21</v>
      </c>
      <c r="F730" s="214" t="s">
        <v>927</v>
      </c>
      <c r="G730" s="212"/>
      <c r="H730" s="215">
        <v>1.99</v>
      </c>
      <c r="I730" s="216"/>
      <c r="J730" s="212"/>
      <c r="K730" s="212"/>
      <c r="L730" s="217"/>
      <c r="M730" s="218"/>
      <c r="N730" s="219"/>
      <c r="O730" s="219"/>
      <c r="P730" s="219"/>
      <c r="Q730" s="219"/>
      <c r="R730" s="219"/>
      <c r="S730" s="219"/>
      <c r="T730" s="220"/>
      <c r="AT730" s="221" t="s">
        <v>193</v>
      </c>
      <c r="AU730" s="221" t="s">
        <v>85</v>
      </c>
      <c r="AV730" s="14" t="s">
        <v>85</v>
      </c>
      <c r="AW730" s="14" t="s">
        <v>36</v>
      </c>
      <c r="AX730" s="14" t="s">
        <v>76</v>
      </c>
      <c r="AY730" s="221" t="s">
        <v>182</v>
      </c>
    </row>
    <row r="731" spans="2:51" s="14" customFormat="1" ht="11.25">
      <c r="B731" s="211"/>
      <c r="C731" s="212"/>
      <c r="D731" s="202" t="s">
        <v>193</v>
      </c>
      <c r="E731" s="213" t="s">
        <v>21</v>
      </c>
      <c r="F731" s="214" t="s">
        <v>847</v>
      </c>
      <c r="G731" s="212"/>
      <c r="H731" s="215">
        <v>-1.5760000000000001</v>
      </c>
      <c r="I731" s="216"/>
      <c r="J731" s="212"/>
      <c r="K731" s="212"/>
      <c r="L731" s="217"/>
      <c r="M731" s="218"/>
      <c r="N731" s="219"/>
      <c r="O731" s="219"/>
      <c r="P731" s="219"/>
      <c r="Q731" s="219"/>
      <c r="R731" s="219"/>
      <c r="S731" s="219"/>
      <c r="T731" s="220"/>
      <c r="AT731" s="221" t="s">
        <v>193</v>
      </c>
      <c r="AU731" s="221" t="s">
        <v>85</v>
      </c>
      <c r="AV731" s="14" t="s">
        <v>85</v>
      </c>
      <c r="AW731" s="14" t="s">
        <v>36</v>
      </c>
      <c r="AX731" s="14" t="s">
        <v>76</v>
      </c>
      <c r="AY731" s="221" t="s">
        <v>182</v>
      </c>
    </row>
    <row r="732" spans="2:51" s="13" customFormat="1" ht="11.25">
      <c r="B732" s="200"/>
      <c r="C732" s="201"/>
      <c r="D732" s="202" t="s">
        <v>193</v>
      </c>
      <c r="E732" s="203" t="s">
        <v>21</v>
      </c>
      <c r="F732" s="204" t="s">
        <v>520</v>
      </c>
      <c r="G732" s="201"/>
      <c r="H732" s="203" t="s">
        <v>21</v>
      </c>
      <c r="I732" s="205"/>
      <c r="J732" s="201"/>
      <c r="K732" s="201"/>
      <c r="L732" s="206"/>
      <c r="M732" s="207"/>
      <c r="N732" s="208"/>
      <c r="O732" s="208"/>
      <c r="P732" s="208"/>
      <c r="Q732" s="208"/>
      <c r="R732" s="208"/>
      <c r="S732" s="208"/>
      <c r="T732" s="209"/>
      <c r="AT732" s="210" t="s">
        <v>193</v>
      </c>
      <c r="AU732" s="210" t="s">
        <v>85</v>
      </c>
      <c r="AV732" s="13" t="s">
        <v>83</v>
      </c>
      <c r="AW732" s="13" t="s">
        <v>36</v>
      </c>
      <c r="AX732" s="13" t="s">
        <v>76</v>
      </c>
      <c r="AY732" s="210" t="s">
        <v>182</v>
      </c>
    </row>
    <row r="733" spans="2:51" s="14" customFormat="1" ht="11.25">
      <c r="B733" s="211"/>
      <c r="C733" s="212"/>
      <c r="D733" s="202" t="s">
        <v>193</v>
      </c>
      <c r="E733" s="213" t="s">
        <v>21</v>
      </c>
      <c r="F733" s="214" t="s">
        <v>928</v>
      </c>
      <c r="G733" s="212"/>
      <c r="H733" s="215">
        <v>50.35</v>
      </c>
      <c r="I733" s="216"/>
      <c r="J733" s="212"/>
      <c r="K733" s="212"/>
      <c r="L733" s="217"/>
      <c r="M733" s="218"/>
      <c r="N733" s="219"/>
      <c r="O733" s="219"/>
      <c r="P733" s="219"/>
      <c r="Q733" s="219"/>
      <c r="R733" s="219"/>
      <c r="S733" s="219"/>
      <c r="T733" s="220"/>
      <c r="AT733" s="221" t="s">
        <v>193</v>
      </c>
      <c r="AU733" s="221" t="s">
        <v>85</v>
      </c>
      <c r="AV733" s="14" t="s">
        <v>85</v>
      </c>
      <c r="AW733" s="14" t="s">
        <v>36</v>
      </c>
      <c r="AX733" s="14" t="s">
        <v>76</v>
      </c>
      <c r="AY733" s="221" t="s">
        <v>182</v>
      </c>
    </row>
    <row r="734" spans="2:51" s="14" customFormat="1" ht="11.25">
      <c r="B734" s="211"/>
      <c r="C734" s="212"/>
      <c r="D734" s="202" t="s">
        <v>193</v>
      </c>
      <c r="E734" s="213" t="s">
        <v>21</v>
      </c>
      <c r="F734" s="214" t="s">
        <v>847</v>
      </c>
      <c r="G734" s="212"/>
      <c r="H734" s="215">
        <v>-1.5760000000000001</v>
      </c>
      <c r="I734" s="216"/>
      <c r="J734" s="212"/>
      <c r="K734" s="212"/>
      <c r="L734" s="217"/>
      <c r="M734" s="218"/>
      <c r="N734" s="219"/>
      <c r="O734" s="219"/>
      <c r="P734" s="219"/>
      <c r="Q734" s="219"/>
      <c r="R734" s="219"/>
      <c r="S734" s="219"/>
      <c r="T734" s="220"/>
      <c r="AT734" s="221" t="s">
        <v>193</v>
      </c>
      <c r="AU734" s="221" t="s">
        <v>85</v>
      </c>
      <c r="AV734" s="14" t="s">
        <v>85</v>
      </c>
      <c r="AW734" s="14" t="s">
        <v>36</v>
      </c>
      <c r="AX734" s="14" t="s">
        <v>76</v>
      </c>
      <c r="AY734" s="221" t="s">
        <v>182</v>
      </c>
    </row>
    <row r="735" spans="2:51" s="14" customFormat="1" ht="11.25">
      <c r="B735" s="211"/>
      <c r="C735" s="212"/>
      <c r="D735" s="202" t="s">
        <v>193</v>
      </c>
      <c r="E735" s="213" t="s">
        <v>21</v>
      </c>
      <c r="F735" s="214" t="s">
        <v>929</v>
      </c>
      <c r="G735" s="212"/>
      <c r="H735" s="215">
        <v>-5.6680000000000001</v>
      </c>
      <c r="I735" s="216"/>
      <c r="J735" s="212"/>
      <c r="K735" s="212"/>
      <c r="L735" s="217"/>
      <c r="M735" s="218"/>
      <c r="N735" s="219"/>
      <c r="O735" s="219"/>
      <c r="P735" s="219"/>
      <c r="Q735" s="219"/>
      <c r="R735" s="219"/>
      <c r="S735" s="219"/>
      <c r="T735" s="220"/>
      <c r="AT735" s="221" t="s">
        <v>193</v>
      </c>
      <c r="AU735" s="221" t="s">
        <v>85</v>
      </c>
      <c r="AV735" s="14" t="s">
        <v>85</v>
      </c>
      <c r="AW735" s="14" t="s">
        <v>36</v>
      </c>
      <c r="AX735" s="14" t="s">
        <v>76</v>
      </c>
      <c r="AY735" s="221" t="s">
        <v>182</v>
      </c>
    </row>
    <row r="736" spans="2:51" s="13" customFormat="1" ht="11.25">
      <c r="B736" s="200"/>
      <c r="C736" s="201"/>
      <c r="D736" s="202" t="s">
        <v>193</v>
      </c>
      <c r="E736" s="203" t="s">
        <v>21</v>
      </c>
      <c r="F736" s="204" t="s">
        <v>930</v>
      </c>
      <c r="G736" s="201"/>
      <c r="H736" s="203" t="s">
        <v>21</v>
      </c>
      <c r="I736" s="205"/>
      <c r="J736" s="201"/>
      <c r="K736" s="201"/>
      <c r="L736" s="206"/>
      <c r="M736" s="207"/>
      <c r="N736" s="208"/>
      <c r="O736" s="208"/>
      <c r="P736" s="208"/>
      <c r="Q736" s="208"/>
      <c r="R736" s="208"/>
      <c r="S736" s="208"/>
      <c r="T736" s="209"/>
      <c r="AT736" s="210" t="s">
        <v>193</v>
      </c>
      <c r="AU736" s="210" t="s">
        <v>85</v>
      </c>
      <c r="AV736" s="13" t="s">
        <v>83</v>
      </c>
      <c r="AW736" s="13" t="s">
        <v>36</v>
      </c>
      <c r="AX736" s="13" t="s">
        <v>76</v>
      </c>
      <c r="AY736" s="210" t="s">
        <v>182</v>
      </c>
    </row>
    <row r="737" spans="2:51" s="14" customFormat="1" ht="11.25">
      <c r="B737" s="211"/>
      <c r="C737" s="212"/>
      <c r="D737" s="202" t="s">
        <v>193</v>
      </c>
      <c r="E737" s="213" t="s">
        <v>21</v>
      </c>
      <c r="F737" s="214" t="s">
        <v>931</v>
      </c>
      <c r="G737" s="212"/>
      <c r="H737" s="215">
        <v>55.613999999999997</v>
      </c>
      <c r="I737" s="216"/>
      <c r="J737" s="212"/>
      <c r="K737" s="212"/>
      <c r="L737" s="217"/>
      <c r="M737" s="218"/>
      <c r="N737" s="219"/>
      <c r="O737" s="219"/>
      <c r="P737" s="219"/>
      <c r="Q737" s="219"/>
      <c r="R737" s="219"/>
      <c r="S737" s="219"/>
      <c r="T737" s="220"/>
      <c r="AT737" s="221" t="s">
        <v>193</v>
      </c>
      <c r="AU737" s="221" t="s">
        <v>85</v>
      </c>
      <c r="AV737" s="14" t="s">
        <v>85</v>
      </c>
      <c r="AW737" s="14" t="s">
        <v>36</v>
      </c>
      <c r="AX737" s="14" t="s">
        <v>76</v>
      </c>
      <c r="AY737" s="221" t="s">
        <v>182</v>
      </c>
    </row>
    <row r="738" spans="2:51" s="14" customFormat="1" ht="11.25">
      <c r="B738" s="211"/>
      <c r="C738" s="212"/>
      <c r="D738" s="202" t="s">
        <v>193</v>
      </c>
      <c r="E738" s="213" t="s">
        <v>21</v>
      </c>
      <c r="F738" s="214" t="s">
        <v>932</v>
      </c>
      <c r="G738" s="212"/>
      <c r="H738" s="215">
        <v>-3.03</v>
      </c>
      <c r="I738" s="216"/>
      <c r="J738" s="212"/>
      <c r="K738" s="212"/>
      <c r="L738" s="217"/>
      <c r="M738" s="218"/>
      <c r="N738" s="219"/>
      <c r="O738" s="219"/>
      <c r="P738" s="219"/>
      <c r="Q738" s="219"/>
      <c r="R738" s="219"/>
      <c r="S738" s="219"/>
      <c r="T738" s="220"/>
      <c r="AT738" s="221" t="s">
        <v>193</v>
      </c>
      <c r="AU738" s="221" t="s">
        <v>85</v>
      </c>
      <c r="AV738" s="14" t="s">
        <v>85</v>
      </c>
      <c r="AW738" s="14" t="s">
        <v>36</v>
      </c>
      <c r="AX738" s="14" t="s">
        <v>76</v>
      </c>
      <c r="AY738" s="221" t="s">
        <v>182</v>
      </c>
    </row>
    <row r="739" spans="2:51" s="14" customFormat="1" ht="11.25">
      <c r="B739" s="211"/>
      <c r="C739" s="212"/>
      <c r="D739" s="202" t="s">
        <v>193</v>
      </c>
      <c r="E739" s="213" t="s">
        <v>21</v>
      </c>
      <c r="F739" s="214" t="s">
        <v>933</v>
      </c>
      <c r="G739" s="212"/>
      <c r="H739" s="215">
        <v>-10.542</v>
      </c>
      <c r="I739" s="216"/>
      <c r="J739" s="212"/>
      <c r="K739" s="212"/>
      <c r="L739" s="217"/>
      <c r="M739" s="218"/>
      <c r="N739" s="219"/>
      <c r="O739" s="219"/>
      <c r="P739" s="219"/>
      <c r="Q739" s="219"/>
      <c r="R739" s="219"/>
      <c r="S739" s="219"/>
      <c r="T739" s="220"/>
      <c r="AT739" s="221" t="s">
        <v>193</v>
      </c>
      <c r="AU739" s="221" t="s">
        <v>85</v>
      </c>
      <c r="AV739" s="14" t="s">
        <v>85</v>
      </c>
      <c r="AW739" s="14" t="s">
        <v>36</v>
      </c>
      <c r="AX739" s="14" t="s">
        <v>76</v>
      </c>
      <c r="AY739" s="221" t="s">
        <v>182</v>
      </c>
    </row>
    <row r="740" spans="2:51" s="13" customFormat="1" ht="11.25">
      <c r="B740" s="200"/>
      <c r="C740" s="201"/>
      <c r="D740" s="202" t="s">
        <v>193</v>
      </c>
      <c r="E740" s="203" t="s">
        <v>21</v>
      </c>
      <c r="F740" s="204" t="s">
        <v>522</v>
      </c>
      <c r="G740" s="201"/>
      <c r="H740" s="203" t="s">
        <v>21</v>
      </c>
      <c r="I740" s="205"/>
      <c r="J740" s="201"/>
      <c r="K740" s="201"/>
      <c r="L740" s="206"/>
      <c r="M740" s="207"/>
      <c r="N740" s="208"/>
      <c r="O740" s="208"/>
      <c r="P740" s="208"/>
      <c r="Q740" s="208"/>
      <c r="R740" s="208"/>
      <c r="S740" s="208"/>
      <c r="T740" s="209"/>
      <c r="AT740" s="210" t="s">
        <v>193</v>
      </c>
      <c r="AU740" s="210" t="s">
        <v>85</v>
      </c>
      <c r="AV740" s="13" t="s">
        <v>83</v>
      </c>
      <c r="AW740" s="13" t="s">
        <v>36</v>
      </c>
      <c r="AX740" s="13" t="s">
        <v>76</v>
      </c>
      <c r="AY740" s="210" t="s">
        <v>182</v>
      </c>
    </row>
    <row r="741" spans="2:51" s="14" customFormat="1" ht="11.25">
      <c r="B741" s="211"/>
      <c r="C741" s="212"/>
      <c r="D741" s="202" t="s">
        <v>193</v>
      </c>
      <c r="E741" s="213" t="s">
        <v>21</v>
      </c>
      <c r="F741" s="214" t="s">
        <v>934</v>
      </c>
      <c r="G741" s="212"/>
      <c r="H741" s="215">
        <v>50.347999999999999</v>
      </c>
      <c r="I741" s="216"/>
      <c r="J741" s="212"/>
      <c r="K741" s="212"/>
      <c r="L741" s="217"/>
      <c r="M741" s="218"/>
      <c r="N741" s="219"/>
      <c r="O741" s="219"/>
      <c r="P741" s="219"/>
      <c r="Q741" s="219"/>
      <c r="R741" s="219"/>
      <c r="S741" s="219"/>
      <c r="T741" s="220"/>
      <c r="AT741" s="221" t="s">
        <v>193</v>
      </c>
      <c r="AU741" s="221" t="s">
        <v>85</v>
      </c>
      <c r="AV741" s="14" t="s">
        <v>85</v>
      </c>
      <c r="AW741" s="14" t="s">
        <v>36</v>
      </c>
      <c r="AX741" s="14" t="s">
        <v>76</v>
      </c>
      <c r="AY741" s="221" t="s">
        <v>182</v>
      </c>
    </row>
    <row r="742" spans="2:51" s="14" customFormat="1" ht="11.25">
      <c r="B742" s="211"/>
      <c r="C742" s="212"/>
      <c r="D742" s="202" t="s">
        <v>193</v>
      </c>
      <c r="E742" s="213" t="s">
        <v>21</v>
      </c>
      <c r="F742" s="214" t="s">
        <v>935</v>
      </c>
      <c r="G742" s="212"/>
      <c r="H742" s="215">
        <v>1.9319999999999999</v>
      </c>
      <c r="I742" s="216"/>
      <c r="J742" s="212"/>
      <c r="K742" s="212"/>
      <c r="L742" s="217"/>
      <c r="M742" s="218"/>
      <c r="N742" s="219"/>
      <c r="O742" s="219"/>
      <c r="P742" s="219"/>
      <c r="Q742" s="219"/>
      <c r="R742" s="219"/>
      <c r="S742" s="219"/>
      <c r="T742" s="220"/>
      <c r="AT742" s="221" t="s">
        <v>193</v>
      </c>
      <c r="AU742" s="221" t="s">
        <v>85</v>
      </c>
      <c r="AV742" s="14" t="s">
        <v>85</v>
      </c>
      <c r="AW742" s="14" t="s">
        <v>36</v>
      </c>
      <c r="AX742" s="14" t="s">
        <v>76</v>
      </c>
      <c r="AY742" s="221" t="s">
        <v>182</v>
      </c>
    </row>
    <row r="743" spans="2:51" s="14" customFormat="1" ht="11.25">
      <c r="B743" s="211"/>
      <c r="C743" s="212"/>
      <c r="D743" s="202" t="s">
        <v>193</v>
      </c>
      <c r="E743" s="213" t="s">
        <v>21</v>
      </c>
      <c r="F743" s="214" t="s">
        <v>936</v>
      </c>
      <c r="G743" s="212"/>
      <c r="H743" s="215">
        <v>2.2370000000000001</v>
      </c>
      <c r="I743" s="216"/>
      <c r="J743" s="212"/>
      <c r="K743" s="212"/>
      <c r="L743" s="217"/>
      <c r="M743" s="218"/>
      <c r="N743" s="219"/>
      <c r="O743" s="219"/>
      <c r="P743" s="219"/>
      <c r="Q743" s="219"/>
      <c r="R743" s="219"/>
      <c r="S743" s="219"/>
      <c r="T743" s="220"/>
      <c r="AT743" s="221" t="s">
        <v>193</v>
      </c>
      <c r="AU743" s="221" t="s">
        <v>85</v>
      </c>
      <c r="AV743" s="14" t="s">
        <v>85</v>
      </c>
      <c r="AW743" s="14" t="s">
        <v>36</v>
      </c>
      <c r="AX743" s="14" t="s">
        <v>76</v>
      </c>
      <c r="AY743" s="221" t="s">
        <v>182</v>
      </c>
    </row>
    <row r="744" spans="2:51" s="14" customFormat="1" ht="11.25">
      <c r="B744" s="211"/>
      <c r="C744" s="212"/>
      <c r="D744" s="202" t="s">
        <v>193</v>
      </c>
      <c r="E744" s="213" t="s">
        <v>21</v>
      </c>
      <c r="F744" s="214" t="s">
        <v>847</v>
      </c>
      <c r="G744" s="212"/>
      <c r="H744" s="215">
        <v>-1.5760000000000001</v>
      </c>
      <c r="I744" s="216"/>
      <c r="J744" s="212"/>
      <c r="K744" s="212"/>
      <c r="L744" s="217"/>
      <c r="M744" s="218"/>
      <c r="N744" s="219"/>
      <c r="O744" s="219"/>
      <c r="P744" s="219"/>
      <c r="Q744" s="219"/>
      <c r="R744" s="219"/>
      <c r="S744" s="219"/>
      <c r="T744" s="220"/>
      <c r="AT744" s="221" t="s">
        <v>193</v>
      </c>
      <c r="AU744" s="221" t="s">
        <v>85</v>
      </c>
      <c r="AV744" s="14" t="s">
        <v>85</v>
      </c>
      <c r="AW744" s="14" t="s">
        <v>36</v>
      </c>
      <c r="AX744" s="14" t="s">
        <v>76</v>
      </c>
      <c r="AY744" s="221" t="s">
        <v>182</v>
      </c>
    </row>
    <row r="745" spans="2:51" s="14" customFormat="1" ht="11.25">
      <c r="B745" s="211"/>
      <c r="C745" s="212"/>
      <c r="D745" s="202" t="s">
        <v>193</v>
      </c>
      <c r="E745" s="213" t="s">
        <v>21</v>
      </c>
      <c r="F745" s="214" t="s">
        <v>897</v>
      </c>
      <c r="G745" s="212"/>
      <c r="H745" s="215">
        <v>-2.8330000000000002</v>
      </c>
      <c r="I745" s="216"/>
      <c r="J745" s="212"/>
      <c r="K745" s="212"/>
      <c r="L745" s="217"/>
      <c r="M745" s="218"/>
      <c r="N745" s="219"/>
      <c r="O745" s="219"/>
      <c r="P745" s="219"/>
      <c r="Q745" s="219"/>
      <c r="R745" s="219"/>
      <c r="S745" s="219"/>
      <c r="T745" s="220"/>
      <c r="AT745" s="221" t="s">
        <v>193</v>
      </c>
      <c r="AU745" s="221" t="s">
        <v>85</v>
      </c>
      <c r="AV745" s="14" t="s">
        <v>85</v>
      </c>
      <c r="AW745" s="14" t="s">
        <v>36</v>
      </c>
      <c r="AX745" s="14" t="s">
        <v>76</v>
      </c>
      <c r="AY745" s="221" t="s">
        <v>182</v>
      </c>
    </row>
    <row r="746" spans="2:51" s="14" customFormat="1" ht="11.25">
      <c r="B746" s="211"/>
      <c r="C746" s="212"/>
      <c r="D746" s="202" t="s">
        <v>193</v>
      </c>
      <c r="E746" s="213" t="s">
        <v>21</v>
      </c>
      <c r="F746" s="214" t="s">
        <v>937</v>
      </c>
      <c r="G746" s="212"/>
      <c r="H746" s="215">
        <v>-2.8340000000000001</v>
      </c>
      <c r="I746" s="216"/>
      <c r="J746" s="212"/>
      <c r="K746" s="212"/>
      <c r="L746" s="217"/>
      <c r="M746" s="218"/>
      <c r="N746" s="219"/>
      <c r="O746" s="219"/>
      <c r="P746" s="219"/>
      <c r="Q746" s="219"/>
      <c r="R746" s="219"/>
      <c r="S746" s="219"/>
      <c r="T746" s="220"/>
      <c r="AT746" s="221" t="s">
        <v>193</v>
      </c>
      <c r="AU746" s="221" t="s">
        <v>85</v>
      </c>
      <c r="AV746" s="14" t="s">
        <v>85</v>
      </c>
      <c r="AW746" s="14" t="s">
        <v>36</v>
      </c>
      <c r="AX746" s="14" t="s">
        <v>76</v>
      </c>
      <c r="AY746" s="221" t="s">
        <v>182</v>
      </c>
    </row>
    <row r="747" spans="2:51" s="13" customFormat="1" ht="11.25">
      <c r="B747" s="200"/>
      <c r="C747" s="201"/>
      <c r="D747" s="202" t="s">
        <v>193</v>
      </c>
      <c r="E747" s="203" t="s">
        <v>21</v>
      </c>
      <c r="F747" s="204" t="s">
        <v>938</v>
      </c>
      <c r="G747" s="201"/>
      <c r="H747" s="203" t="s">
        <v>21</v>
      </c>
      <c r="I747" s="205"/>
      <c r="J747" s="201"/>
      <c r="K747" s="201"/>
      <c r="L747" s="206"/>
      <c r="M747" s="207"/>
      <c r="N747" s="208"/>
      <c r="O747" s="208"/>
      <c r="P747" s="208"/>
      <c r="Q747" s="208"/>
      <c r="R747" s="208"/>
      <c r="S747" s="208"/>
      <c r="T747" s="209"/>
      <c r="AT747" s="210" t="s">
        <v>193</v>
      </c>
      <c r="AU747" s="210" t="s">
        <v>85</v>
      </c>
      <c r="AV747" s="13" t="s">
        <v>83</v>
      </c>
      <c r="AW747" s="13" t="s">
        <v>36</v>
      </c>
      <c r="AX747" s="13" t="s">
        <v>76</v>
      </c>
      <c r="AY747" s="210" t="s">
        <v>182</v>
      </c>
    </row>
    <row r="748" spans="2:51" s="14" customFormat="1" ht="11.25">
      <c r="B748" s="211"/>
      <c r="C748" s="212"/>
      <c r="D748" s="202" t="s">
        <v>193</v>
      </c>
      <c r="E748" s="213" t="s">
        <v>21</v>
      </c>
      <c r="F748" s="214" t="s">
        <v>939</v>
      </c>
      <c r="G748" s="212"/>
      <c r="H748" s="215">
        <v>-3.1320000000000001</v>
      </c>
      <c r="I748" s="216"/>
      <c r="J748" s="212"/>
      <c r="K748" s="212"/>
      <c r="L748" s="217"/>
      <c r="M748" s="218"/>
      <c r="N748" s="219"/>
      <c r="O748" s="219"/>
      <c r="P748" s="219"/>
      <c r="Q748" s="219"/>
      <c r="R748" s="219"/>
      <c r="S748" s="219"/>
      <c r="T748" s="220"/>
      <c r="AT748" s="221" t="s">
        <v>193</v>
      </c>
      <c r="AU748" s="221" t="s">
        <v>85</v>
      </c>
      <c r="AV748" s="14" t="s">
        <v>85</v>
      </c>
      <c r="AW748" s="14" t="s">
        <v>36</v>
      </c>
      <c r="AX748" s="14" t="s">
        <v>76</v>
      </c>
      <c r="AY748" s="221" t="s">
        <v>182</v>
      </c>
    </row>
    <row r="749" spans="2:51" s="13" customFormat="1" ht="11.25">
      <c r="B749" s="200"/>
      <c r="C749" s="201"/>
      <c r="D749" s="202" t="s">
        <v>193</v>
      </c>
      <c r="E749" s="203" t="s">
        <v>21</v>
      </c>
      <c r="F749" s="204" t="s">
        <v>940</v>
      </c>
      <c r="G749" s="201"/>
      <c r="H749" s="203" t="s">
        <v>21</v>
      </c>
      <c r="I749" s="205"/>
      <c r="J749" s="201"/>
      <c r="K749" s="201"/>
      <c r="L749" s="206"/>
      <c r="M749" s="207"/>
      <c r="N749" s="208"/>
      <c r="O749" s="208"/>
      <c r="P749" s="208"/>
      <c r="Q749" s="208"/>
      <c r="R749" s="208"/>
      <c r="S749" s="208"/>
      <c r="T749" s="209"/>
      <c r="AT749" s="210" t="s">
        <v>193</v>
      </c>
      <c r="AU749" s="210" t="s">
        <v>85</v>
      </c>
      <c r="AV749" s="13" t="s">
        <v>83</v>
      </c>
      <c r="AW749" s="13" t="s">
        <v>36</v>
      </c>
      <c r="AX749" s="13" t="s">
        <v>76</v>
      </c>
      <c r="AY749" s="210" t="s">
        <v>182</v>
      </c>
    </row>
    <row r="750" spans="2:51" s="13" customFormat="1" ht="11.25">
      <c r="B750" s="200"/>
      <c r="C750" s="201"/>
      <c r="D750" s="202" t="s">
        <v>193</v>
      </c>
      <c r="E750" s="203" t="s">
        <v>21</v>
      </c>
      <c r="F750" s="204" t="s">
        <v>843</v>
      </c>
      <c r="G750" s="201"/>
      <c r="H750" s="203" t="s">
        <v>21</v>
      </c>
      <c r="I750" s="205"/>
      <c r="J750" s="201"/>
      <c r="K750" s="201"/>
      <c r="L750" s="206"/>
      <c r="M750" s="207"/>
      <c r="N750" s="208"/>
      <c r="O750" s="208"/>
      <c r="P750" s="208"/>
      <c r="Q750" s="208"/>
      <c r="R750" s="208"/>
      <c r="S750" s="208"/>
      <c r="T750" s="209"/>
      <c r="AT750" s="210" t="s">
        <v>193</v>
      </c>
      <c r="AU750" s="210" t="s">
        <v>85</v>
      </c>
      <c r="AV750" s="13" t="s">
        <v>83</v>
      </c>
      <c r="AW750" s="13" t="s">
        <v>36</v>
      </c>
      <c r="AX750" s="13" t="s">
        <v>76</v>
      </c>
      <c r="AY750" s="210" t="s">
        <v>182</v>
      </c>
    </row>
    <row r="751" spans="2:51" s="14" customFormat="1" ht="11.25">
      <c r="B751" s="211"/>
      <c r="C751" s="212"/>
      <c r="D751" s="202" t="s">
        <v>193</v>
      </c>
      <c r="E751" s="213" t="s">
        <v>21</v>
      </c>
      <c r="F751" s="214" t="s">
        <v>941</v>
      </c>
      <c r="G751" s="212"/>
      <c r="H751" s="215">
        <v>2.7349999999999999</v>
      </c>
      <c r="I751" s="216"/>
      <c r="J751" s="212"/>
      <c r="K751" s="212"/>
      <c r="L751" s="217"/>
      <c r="M751" s="218"/>
      <c r="N751" s="219"/>
      <c r="O751" s="219"/>
      <c r="P751" s="219"/>
      <c r="Q751" s="219"/>
      <c r="R751" s="219"/>
      <c r="S751" s="219"/>
      <c r="T751" s="220"/>
      <c r="AT751" s="221" t="s">
        <v>193</v>
      </c>
      <c r="AU751" s="221" t="s">
        <v>85</v>
      </c>
      <c r="AV751" s="14" t="s">
        <v>85</v>
      </c>
      <c r="AW751" s="14" t="s">
        <v>36</v>
      </c>
      <c r="AX751" s="14" t="s">
        <v>76</v>
      </c>
      <c r="AY751" s="221" t="s">
        <v>182</v>
      </c>
    </row>
    <row r="752" spans="2:51" s="13" customFormat="1" ht="11.25">
      <c r="B752" s="200"/>
      <c r="C752" s="201"/>
      <c r="D752" s="202" t="s">
        <v>193</v>
      </c>
      <c r="E752" s="203" t="s">
        <v>21</v>
      </c>
      <c r="F752" s="204" t="s">
        <v>574</v>
      </c>
      <c r="G752" s="201"/>
      <c r="H752" s="203" t="s">
        <v>21</v>
      </c>
      <c r="I752" s="205"/>
      <c r="J752" s="201"/>
      <c r="K752" s="201"/>
      <c r="L752" s="206"/>
      <c r="M752" s="207"/>
      <c r="N752" s="208"/>
      <c r="O752" s="208"/>
      <c r="P752" s="208"/>
      <c r="Q752" s="208"/>
      <c r="R752" s="208"/>
      <c r="S752" s="208"/>
      <c r="T752" s="209"/>
      <c r="AT752" s="210" t="s">
        <v>193</v>
      </c>
      <c r="AU752" s="210" t="s">
        <v>85</v>
      </c>
      <c r="AV752" s="13" t="s">
        <v>83</v>
      </c>
      <c r="AW752" s="13" t="s">
        <v>36</v>
      </c>
      <c r="AX752" s="13" t="s">
        <v>76</v>
      </c>
      <c r="AY752" s="210" t="s">
        <v>182</v>
      </c>
    </row>
    <row r="753" spans="2:51" s="14" customFormat="1" ht="11.25">
      <c r="B753" s="211"/>
      <c r="C753" s="212"/>
      <c r="D753" s="202" t="s">
        <v>193</v>
      </c>
      <c r="E753" s="213" t="s">
        <v>21</v>
      </c>
      <c r="F753" s="214" t="s">
        <v>254</v>
      </c>
      <c r="G753" s="212"/>
      <c r="H753" s="215">
        <v>12.496</v>
      </c>
      <c r="I753" s="216"/>
      <c r="J753" s="212"/>
      <c r="K753" s="212"/>
      <c r="L753" s="217"/>
      <c r="M753" s="218"/>
      <c r="N753" s="219"/>
      <c r="O753" s="219"/>
      <c r="P753" s="219"/>
      <c r="Q753" s="219"/>
      <c r="R753" s="219"/>
      <c r="S753" s="219"/>
      <c r="T753" s="220"/>
      <c r="AT753" s="221" t="s">
        <v>193</v>
      </c>
      <c r="AU753" s="221" t="s">
        <v>85</v>
      </c>
      <c r="AV753" s="14" t="s">
        <v>85</v>
      </c>
      <c r="AW753" s="14" t="s">
        <v>36</v>
      </c>
      <c r="AX753" s="14" t="s">
        <v>76</v>
      </c>
      <c r="AY753" s="221" t="s">
        <v>182</v>
      </c>
    </row>
    <row r="754" spans="2:51" s="13" customFormat="1" ht="11.25">
      <c r="B754" s="200"/>
      <c r="C754" s="201"/>
      <c r="D754" s="202" t="s">
        <v>193</v>
      </c>
      <c r="E754" s="203" t="s">
        <v>21</v>
      </c>
      <c r="F754" s="204" t="s">
        <v>849</v>
      </c>
      <c r="G754" s="201"/>
      <c r="H754" s="203" t="s">
        <v>21</v>
      </c>
      <c r="I754" s="205"/>
      <c r="J754" s="201"/>
      <c r="K754" s="201"/>
      <c r="L754" s="206"/>
      <c r="M754" s="207"/>
      <c r="N754" s="208"/>
      <c r="O754" s="208"/>
      <c r="P754" s="208"/>
      <c r="Q754" s="208"/>
      <c r="R754" s="208"/>
      <c r="S754" s="208"/>
      <c r="T754" s="209"/>
      <c r="AT754" s="210" t="s">
        <v>193</v>
      </c>
      <c r="AU754" s="210" t="s">
        <v>85</v>
      </c>
      <c r="AV754" s="13" t="s">
        <v>83</v>
      </c>
      <c r="AW754" s="13" t="s">
        <v>36</v>
      </c>
      <c r="AX754" s="13" t="s">
        <v>76</v>
      </c>
      <c r="AY754" s="210" t="s">
        <v>182</v>
      </c>
    </row>
    <row r="755" spans="2:51" s="14" customFormat="1" ht="11.25">
      <c r="B755" s="211"/>
      <c r="C755" s="212"/>
      <c r="D755" s="202" t="s">
        <v>193</v>
      </c>
      <c r="E755" s="213" t="s">
        <v>21</v>
      </c>
      <c r="F755" s="214" t="s">
        <v>255</v>
      </c>
      <c r="G755" s="212"/>
      <c r="H755" s="215">
        <v>3.2389999999999999</v>
      </c>
      <c r="I755" s="216"/>
      <c r="J755" s="212"/>
      <c r="K755" s="212"/>
      <c r="L755" s="217"/>
      <c r="M755" s="218"/>
      <c r="N755" s="219"/>
      <c r="O755" s="219"/>
      <c r="P755" s="219"/>
      <c r="Q755" s="219"/>
      <c r="R755" s="219"/>
      <c r="S755" s="219"/>
      <c r="T755" s="220"/>
      <c r="AT755" s="221" t="s">
        <v>193</v>
      </c>
      <c r="AU755" s="221" t="s">
        <v>85</v>
      </c>
      <c r="AV755" s="14" t="s">
        <v>85</v>
      </c>
      <c r="AW755" s="14" t="s">
        <v>36</v>
      </c>
      <c r="AX755" s="14" t="s">
        <v>76</v>
      </c>
      <c r="AY755" s="221" t="s">
        <v>182</v>
      </c>
    </row>
    <row r="756" spans="2:51" s="13" customFormat="1" ht="11.25">
      <c r="B756" s="200"/>
      <c r="C756" s="201"/>
      <c r="D756" s="202" t="s">
        <v>193</v>
      </c>
      <c r="E756" s="203" t="s">
        <v>21</v>
      </c>
      <c r="F756" s="204" t="s">
        <v>558</v>
      </c>
      <c r="G756" s="201"/>
      <c r="H756" s="203" t="s">
        <v>21</v>
      </c>
      <c r="I756" s="205"/>
      <c r="J756" s="201"/>
      <c r="K756" s="201"/>
      <c r="L756" s="206"/>
      <c r="M756" s="207"/>
      <c r="N756" s="208"/>
      <c r="O756" s="208"/>
      <c r="P756" s="208"/>
      <c r="Q756" s="208"/>
      <c r="R756" s="208"/>
      <c r="S756" s="208"/>
      <c r="T756" s="209"/>
      <c r="AT756" s="210" t="s">
        <v>193</v>
      </c>
      <c r="AU756" s="210" t="s">
        <v>85</v>
      </c>
      <c r="AV756" s="13" t="s">
        <v>83</v>
      </c>
      <c r="AW756" s="13" t="s">
        <v>36</v>
      </c>
      <c r="AX756" s="13" t="s">
        <v>76</v>
      </c>
      <c r="AY756" s="210" t="s">
        <v>182</v>
      </c>
    </row>
    <row r="757" spans="2:51" s="14" customFormat="1" ht="11.25">
      <c r="B757" s="211"/>
      <c r="C757" s="212"/>
      <c r="D757" s="202" t="s">
        <v>193</v>
      </c>
      <c r="E757" s="213" t="s">
        <v>21</v>
      </c>
      <c r="F757" s="214" t="s">
        <v>256</v>
      </c>
      <c r="G757" s="212"/>
      <c r="H757" s="215">
        <v>1.45</v>
      </c>
      <c r="I757" s="216"/>
      <c r="J757" s="212"/>
      <c r="K757" s="212"/>
      <c r="L757" s="217"/>
      <c r="M757" s="218"/>
      <c r="N757" s="219"/>
      <c r="O757" s="219"/>
      <c r="P757" s="219"/>
      <c r="Q757" s="219"/>
      <c r="R757" s="219"/>
      <c r="S757" s="219"/>
      <c r="T757" s="220"/>
      <c r="AT757" s="221" t="s">
        <v>193</v>
      </c>
      <c r="AU757" s="221" t="s">
        <v>85</v>
      </c>
      <c r="AV757" s="14" t="s">
        <v>85</v>
      </c>
      <c r="AW757" s="14" t="s">
        <v>36</v>
      </c>
      <c r="AX757" s="14" t="s">
        <v>76</v>
      </c>
      <c r="AY757" s="221" t="s">
        <v>182</v>
      </c>
    </row>
    <row r="758" spans="2:51" s="13" customFormat="1" ht="11.25">
      <c r="B758" s="200"/>
      <c r="C758" s="201"/>
      <c r="D758" s="202" t="s">
        <v>193</v>
      </c>
      <c r="E758" s="203" t="s">
        <v>21</v>
      </c>
      <c r="F758" s="204" t="s">
        <v>560</v>
      </c>
      <c r="G758" s="201"/>
      <c r="H758" s="203" t="s">
        <v>21</v>
      </c>
      <c r="I758" s="205"/>
      <c r="J758" s="201"/>
      <c r="K758" s="201"/>
      <c r="L758" s="206"/>
      <c r="M758" s="207"/>
      <c r="N758" s="208"/>
      <c r="O758" s="208"/>
      <c r="P758" s="208"/>
      <c r="Q758" s="208"/>
      <c r="R758" s="208"/>
      <c r="S758" s="208"/>
      <c r="T758" s="209"/>
      <c r="AT758" s="210" t="s">
        <v>193</v>
      </c>
      <c r="AU758" s="210" t="s">
        <v>85</v>
      </c>
      <c r="AV758" s="13" t="s">
        <v>83</v>
      </c>
      <c r="AW758" s="13" t="s">
        <v>36</v>
      </c>
      <c r="AX758" s="13" t="s">
        <v>76</v>
      </c>
      <c r="AY758" s="210" t="s">
        <v>182</v>
      </c>
    </row>
    <row r="759" spans="2:51" s="14" customFormat="1" ht="11.25">
      <c r="B759" s="211"/>
      <c r="C759" s="212"/>
      <c r="D759" s="202" t="s">
        <v>193</v>
      </c>
      <c r="E759" s="213" t="s">
        <v>21</v>
      </c>
      <c r="F759" s="214" t="s">
        <v>257</v>
      </c>
      <c r="G759" s="212"/>
      <c r="H759" s="215">
        <v>13.634</v>
      </c>
      <c r="I759" s="216"/>
      <c r="J759" s="212"/>
      <c r="K759" s="212"/>
      <c r="L759" s="217"/>
      <c r="M759" s="218"/>
      <c r="N759" s="219"/>
      <c r="O759" s="219"/>
      <c r="P759" s="219"/>
      <c r="Q759" s="219"/>
      <c r="R759" s="219"/>
      <c r="S759" s="219"/>
      <c r="T759" s="220"/>
      <c r="AT759" s="221" t="s">
        <v>193</v>
      </c>
      <c r="AU759" s="221" t="s">
        <v>85</v>
      </c>
      <c r="AV759" s="14" t="s">
        <v>85</v>
      </c>
      <c r="AW759" s="14" t="s">
        <v>36</v>
      </c>
      <c r="AX759" s="14" t="s">
        <v>76</v>
      </c>
      <c r="AY759" s="221" t="s">
        <v>182</v>
      </c>
    </row>
    <row r="760" spans="2:51" s="13" customFormat="1" ht="11.25">
      <c r="B760" s="200"/>
      <c r="C760" s="201"/>
      <c r="D760" s="202" t="s">
        <v>193</v>
      </c>
      <c r="E760" s="203" t="s">
        <v>21</v>
      </c>
      <c r="F760" s="204" t="s">
        <v>861</v>
      </c>
      <c r="G760" s="201"/>
      <c r="H760" s="203" t="s">
        <v>21</v>
      </c>
      <c r="I760" s="205"/>
      <c r="J760" s="201"/>
      <c r="K760" s="201"/>
      <c r="L760" s="206"/>
      <c r="M760" s="207"/>
      <c r="N760" s="208"/>
      <c r="O760" s="208"/>
      <c r="P760" s="208"/>
      <c r="Q760" s="208"/>
      <c r="R760" s="208"/>
      <c r="S760" s="208"/>
      <c r="T760" s="209"/>
      <c r="AT760" s="210" t="s">
        <v>193</v>
      </c>
      <c r="AU760" s="210" t="s">
        <v>85</v>
      </c>
      <c r="AV760" s="13" t="s">
        <v>83</v>
      </c>
      <c r="AW760" s="13" t="s">
        <v>36</v>
      </c>
      <c r="AX760" s="13" t="s">
        <v>76</v>
      </c>
      <c r="AY760" s="210" t="s">
        <v>182</v>
      </c>
    </row>
    <row r="761" spans="2:51" s="14" customFormat="1" ht="11.25">
      <c r="B761" s="211"/>
      <c r="C761" s="212"/>
      <c r="D761" s="202" t="s">
        <v>193</v>
      </c>
      <c r="E761" s="213" t="s">
        <v>21</v>
      </c>
      <c r="F761" s="214" t="s">
        <v>258</v>
      </c>
      <c r="G761" s="212"/>
      <c r="H761" s="215">
        <v>13.157999999999999</v>
      </c>
      <c r="I761" s="216"/>
      <c r="J761" s="212"/>
      <c r="K761" s="212"/>
      <c r="L761" s="217"/>
      <c r="M761" s="218"/>
      <c r="N761" s="219"/>
      <c r="O761" s="219"/>
      <c r="P761" s="219"/>
      <c r="Q761" s="219"/>
      <c r="R761" s="219"/>
      <c r="S761" s="219"/>
      <c r="T761" s="220"/>
      <c r="AT761" s="221" t="s">
        <v>193</v>
      </c>
      <c r="AU761" s="221" t="s">
        <v>85</v>
      </c>
      <c r="AV761" s="14" t="s">
        <v>85</v>
      </c>
      <c r="AW761" s="14" t="s">
        <v>36</v>
      </c>
      <c r="AX761" s="14" t="s">
        <v>76</v>
      </c>
      <c r="AY761" s="221" t="s">
        <v>182</v>
      </c>
    </row>
    <row r="762" spans="2:51" s="13" customFormat="1" ht="11.25">
      <c r="B762" s="200"/>
      <c r="C762" s="201"/>
      <c r="D762" s="202" t="s">
        <v>193</v>
      </c>
      <c r="E762" s="203" t="s">
        <v>21</v>
      </c>
      <c r="F762" s="204" t="s">
        <v>636</v>
      </c>
      <c r="G762" s="201"/>
      <c r="H762" s="203" t="s">
        <v>21</v>
      </c>
      <c r="I762" s="205"/>
      <c r="J762" s="201"/>
      <c r="K762" s="201"/>
      <c r="L762" s="206"/>
      <c r="M762" s="207"/>
      <c r="N762" s="208"/>
      <c r="O762" s="208"/>
      <c r="P762" s="208"/>
      <c r="Q762" s="208"/>
      <c r="R762" s="208"/>
      <c r="S762" s="208"/>
      <c r="T762" s="209"/>
      <c r="AT762" s="210" t="s">
        <v>193</v>
      </c>
      <c r="AU762" s="210" t="s">
        <v>85</v>
      </c>
      <c r="AV762" s="13" t="s">
        <v>83</v>
      </c>
      <c r="AW762" s="13" t="s">
        <v>36</v>
      </c>
      <c r="AX762" s="13" t="s">
        <v>76</v>
      </c>
      <c r="AY762" s="210" t="s">
        <v>182</v>
      </c>
    </row>
    <row r="763" spans="2:51" s="14" customFormat="1" ht="11.25">
      <c r="B763" s="211"/>
      <c r="C763" s="212"/>
      <c r="D763" s="202" t="s">
        <v>193</v>
      </c>
      <c r="E763" s="213" t="s">
        <v>21</v>
      </c>
      <c r="F763" s="214" t="s">
        <v>259</v>
      </c>
      <c r="G763" s="212"/>
      <c r="H763" s="215">
        <v>18.283999999999999</v>
      </c>
      <c r="I763" s="216"/>
      <c r="J763" s="212"/>
      <c r="K763" s="212"/>
      <c r="L763" s="217"/>
      <c r="M763" s="218"/>
      <c r="N763" s="219"/>
      <c r="O763" s="219"/>
      <c r="P763" s="219"/>
      <c r="Q763" s="219"/>
      <c r="R763" s="219"/>
      <c r="S763" s="219"/>
      <c r="T763" s="220"/>
      <c r="AT763" s="221" t="s">
        <v>193</v>
      </c>
      <c r="AU763" s="221" t="s">
        <v>85</v>
      </c>
      <c r="AV763" s="14" t="s">
        <v>85</v>
      </c>
      <c r="AW763" s="14" t="s">
        <v>36</v>
      </c>
      <c r="AX763" s="14" t="s">
        <v>76</v>
      </c>
      <c r="AY763" s="221" t="s">
        <v>182</v>
      </c>
    </row>
    <row r="764" spans="2:51" s="13" customFormat="1" ht="11.25">
      <c r="B764" s="200"/>
      <c r="C764" s="201"/>
      <c r="D764" s="202" t="s">
        <v>193</v>
      </c>
      <c r="E764" s="203" t="s">
        <v>21</v>
      </c>
      <c r="F764" s="204" t="s">
        <v>194</v>
      </c>
      <c r="G764" s="201"/>
      <c r="H764" s="203" t="s">
        <v>21</v>
      </c>
      <c r="I764" s="205"/>
      <c r="J764" s="201"/>
      <c r="K764" s="201"/>
      <c r="L764" s="206"/>
      <c r="M764" s="207"/>
      <c r="N764" s="208"/>
      <c r="O764" s="208"/>
      <c r="P764" s="208"/>
      <c r="Q764" s="208"/>
      <c r="R764" s="208"/>
      <c r="S764" s="208"/>
      <c r="T764" s="209"/>
      <c r="AT764" s="210" t="s">
        <v>193</v>
      </c>
      <c r="AU764" s="210" t="s">
        <v>85</v>
      </c>
      <c r="AV764" s="13" t="s">
        <v>83</v>
      </c>
      <c r="AW764" s="13" t="s">
        <v>36</v>
      </c>
      <c r="AX764" s="13" t="s">
        <v>76</v>
      </c>
      <c r="AY764" s="210" t="s">
        <v>182</v>
      </c>
    </row>
    <row r="765" spans="2:51" s="14" customFormat="1" ht="11.25">
      <c r="B765" s="211"/>
      <c r="C765" s="212"/>
      <c r="D765" s="202" t="s">
        <v>193</v>
      </c>
      <c r="E765" s="213" t="s">
        <v>21</v>
      </c>
      <c r="F765" s="214" t="s">
        <v>260</v>
      </c>
      <c r="G765" s="212"/>
      <c r="H765" s="215">
        <v>12.911</v>
      </c>
      <c r="I765" s="216"/>
      <c r="J765" s="212"/>
      <c r="K765" s="212"/>
      <c r="L765" s="217"/>
      <c r="M765" s="218"/>
      <c r="N765" s="219"/>
      <c r="O765" s="219"/>
      <c r="P765" s="219"/>
      <c r="Q765" s="219"/>
      <c r="R765" s="219"/>
      <c r="S765" s="219"/>
      <c r="T765" s="220"/>
      <c r="AT765" s="221" t="s">
        <v>193</v>
      </c>
      <c r="AU765" s="221" t="s">
        <v>85</v>
      </c>
      <c r="AV765" s="14" t="s">
        <v>85</v>
      </c>
      <c r="AW765" s="14" t="s">
        <v>36</v>
      </c>
      <c r="AX765" s="14" t="s">
        <v>76</v>
      </c>
      <c r="AY765" s="221" t="s">
        <v>182</v>
      </c>
    </row>
    <row r="766" spans="2:51" s="13" customFormat="1" ht="11.25">
      <c r="B766" s="200"/>
      <c r="C766" s="201"/>
      <c r="D766" s="202" t="s">
        <v>193</v>
      </c>
      <c r="E766" s="203" t="s">
        <v>21</v>
      </c>
      <c r="F766" s="204" t="s">
        <v>639</v>
      </c>
      <c r="G766" s="201"/>
      <c r="H766" s="203" t="s">
        <v>21</v>
      </c>
      <c r="I766" s="205"/>
      <c r="J766" s="201"/>
      <c r="K766" s="201"/>
      <c r="L766" s="206"/>
      <c r="M766" s="207"/>
      <c r="N766" s="208"/>
      <c r="O766" s="208"/>
      <c r="P766" s="208"/>
      <c r="Q766" s="208"/>
      <c r="R766" s="208"/>
      <c r="S766" s="208"/>
      <c r="T766" s="209"/>
      <c r="AT766" s="210" t="s">
        <v>193</v>
      </c>
      <c r="AU766" s="210" t="s">
        <v>85</v>
      </c>
      <c r="AV766" s="13" t="s">
        <v>83</v>
      </c>
      <c r="AW766" s="13" t="s">
        <v>36</v>
      </c>
      <c r="AX766" s="13" t="s">
        <v>76</v>
      </c>
      <c r="AY766" s="210" t="s">
        <v>182</v>
      </c>
    </row>
    <row r="767" spans="2:51" s="14" customFormat="1" ht="11.25">
      <c r="B767" s="211"/>
      <c r="C767" s="212"/>
      <c r="D767" s="202" t="s">
        <v>193</v>
      </c>
      <c r="E767" s="213" t="s">
        <v>21</v>
      </c>
      <c r="F767" s="214" t="s">
        <v>261</v>
      </c>
      <c r="G767" s="212"/>
      <c r="H767" s="215">
        <v>12.343</v>
      </c>
      <c r="I767" s="216"/>
      <c r="J767" s="212"/>
      <c r="K767" s="212"/>
      <c r="L767" s="217"/>
      <c r="M767" s="218"/>
      <c r="N767" s="219"/>
      <c r="O767" s="219"/>
      <c r="P767" s="219"/>
      <c r="Q767" s="219"/>
      <c r="R767" s="219"/>
      <c r="S767" s="219"/>
      <c r="T767" s="220"/>
      <c r="AT767" s="221" t="s">
        <v>193</v>
      </c>
      <c r="AU767" s="221" t="s">
        <v>85</v>
      </c>
      <c r="AV767" s="14" t="s">
        <v>85</v>
      </c>
      <c r="AW767" s="14" t="s">
        <v>36</v>
      </c>
      <c r="AX767" s="14" t="s">
        <v>76</v>
      </c>
      <c r="AY767" s="221" t="s">
        <v>182</v>
      </c>
    </row>
    <row r="768" spans="2:51" s="13" customFormat="1" ht="11.25">
      <c r="B768" s="200"/>
      <c r="C768" s="201"/>
      <c r="D768" s="202" t="s">
        <v>193</v>
      </c>
      <c r="E768" s="203" t="s">
        <v>21</v>
      </c>
      <c r="F768" s="204" t="s">
        <v>653</v>
      </c>
      <c r="G768" s="201"/>
      <c r="H768" s="203" t="s">
        <v>21</v>
      </c>
      <c r="I768" s="205"/>
      <c r="J768" s="201"/>
      <c r="K768" s="201"/>
      <c r="L768" s="206"/>
      <c r="M768" s="207"/>
      <c r="N768" s="208"/>
      <c r="O768" s="208"/>
      <c r="P768" s="208"/>
      <c r="Q768" s="208"/>
      <c r="R768" s="208"/>
      <c r="S768" s="208"/>
      <c r="T768" s="209"/>
      <c r="AT768" s="210" t="s">
        <v>193</v>
      </c>
      <c r="AU768" s="210" t="s">
        <v>85</v>
      </c>
      <c r="AV768" s="13" t="s">
        <v>83</v>
      </c>
      <c r="AW768" s="13" t="s">
        <v>36</v>
      </c>
      <c r="AX768" s="13" t="s">
        <v>76</v>
      </c>
      <c r="AY768" s="210" t="s">
        <v>182</v>
      </c>
    </row>
    <row r="769" spans="2:51" s="14" customFormat="1" ht="11.25">
      <c r="B769" s="211"/>
      <c r="C769" s="212"/>
      <c r="D769" s="202" t="s">
        <v>193</v>
      </c>
      <c r="E769" s="213" t="s">
        <v>21</v>
      </c>
      <c r="F769" s="214" t="s">
        <v>262</v>
      </c>
      <c r="G769" s="212"/>
      <c r="H769" s="215">
        <v>11.597</v>
      </c>
      <c r="I769" s="216"/>
      <c r="J769" s="212"/>
      <c r="K769" s="212"/>
      <c r="L769" s="217"/>
      <c r="M769" s="218"/>
      <c r="N769" s="219"/>
      <c r="O769" s="219"/>
      <c r="P769" s="219"/>
      <c r="Q769" s="219"/>
      <c r="R769" s="219"/>
      <c r="S769" s="219"/>
      <c r="T769" s="220"/>
      <c r="AT769" s="221" t="s">
        <v>193</v>
      </c>
      <c r="AU769" s="221" t="s">
        <v>85</v>
      </c>
      <c r="AV769" s="14" t="s">
        <v>85</v>
      </c>
      <c r="AW769" s="14" t="s">
        <v>36</v>
      </c>
      <c r="AX769" s="14" t="s">
        <v>76</v>
      </c>
      <c r="AY769" s="221" t="s">
        <v>182</v>
      </c>
    </row>
    <row r="770" spans="2:51" s="13" customFormat="1" ht="11.25">
      <c r="B770" s="200"/>
      <c r="C770" s="201"/>
      <c r="D770" s="202" t="s">
        <v>193</v>
      </c>
      <c r="E770" s="203" t="s">
        <v>21</v>
      </c>
      <c r="F770" s="204" t="s">
        <v>654</v>
      </c>
      <c r="G770" s="201"/>
      <c r="H770" s="203" t="s">
        <v>21</v>
      </c>
      <c r="I770" s="205"/>
      <c r="J770" s="201"/>
      <c r="K770" s="201"/>
      <c r="L770" s="206"/>
      <c r="M770" s="207"/>
      <c r="N770" s="208"/>
      <c r="O770" s="208"/>
      <c r="P770" s="208"/>
      <c r="Q770" s="208"/>
      <c r="R770" s="208"/>
      <c r="S770" s="208"/>
      <c r="T770" s="209"/>
      <c r="AT770" s="210" t="s">
        <v>193</v>
      </c>
      <c r="AU770" s="210" t="s">
        <v>85</v>
      </c>
      <c r="AV770" s="13" t="s">
        <v>83</v>
      </c>
      <c r="AW770" s="13" t="s">
        <v>36</v>
      </c>
      <c r="AX770" s="13" t="s">
        <v>76</v>
      </c>
      <c r="AY770" s="210" t="s">
        <v>182</v>
      </c>
    </row>
    <row r="771" spans="2:51" s="14" customFormat="1" ht="11.25">
      <c r="B771" s="211"/>
      <c r="C771" s="212"/>
      <c r="D771" s="202" t="s">
        <v>193</v>
      </c>
      <c r="E771" s="213" t="s">
        <v>21</v>
      </c>
      <c r="F771" s="214" t="s">
        <v>263</v>
      </c>
      <c r="G771" s="212"/>
      <c r="H771" s="215">
        <v>12.805999999999999</v>
      </c>
      <c r="I771" s="216"/>
      <c r="J771" s="212"/>
      <c r="K771" s="212"/>
      <c r="L771" s="217"/>
      <c r="M771" s="218"/>
      <c r="N771" s="219"/>
      <c r="O771" s="219"/>
      <c r="P771" s="219"/>
      <c r="Q771" s="219"/>
      <c r="R771" s="219"/>
      <c r="S771" s="219"/>
      <c r="T771" s="220"/>
      <c r="AT771" s="221" t="s">
        <v>193</v>
      </c>
      <c r="AU771" s="221" t="s">
        <v>85</v>
      </c>
      <c r="AV771" s="14" t="s">
        <v>85</v>
      </c>
      <c r="AW771" s="14" t="s">
        <v>36</v>
      </c>
      <c r="AX771" s="14" t="s">
        <v>76</v>
      </c>
      <c r="AY771" s="221" t="s">
        <v>182</v>
      </c>
    </row>
    <row r="772" spans="2:51" s="13" customFormat="1" ht="11.25">
      <c r="B772" s="200"/>
      <c r="C772" s="201"/>
      <c r="D772" s="202" t="s">
        <v>193</v>
      </c>
      <c r="E772" s="203" t="s">
        <v>21</v>
      </c>
      <c r="F772" s="204" t="s">
        <v>656</v>
      </c>
      <c r="G772" s="201"/>
      <c r="H772" s="203" t="s">
        <v>21</v>
      </c>
      <c r="I772" s="205"/>
      <c r="J772" s="201"/>
      <c r="K772" s="201"/>
      <c r="L772" s="206"/>
      <c r="M772" s="207"/>
      <c r="N772" s="208"/>
      <c r="O772" s="208"/>
      <c r="P772" s="208"/>
      <c r="Q772" s="208"/>
      <c r="R772" s="208"/>
      <c r="S772" s="208"/>
      <c r="T772" s="209"/>
      <c r="AT772" s="210" t="s">
        <v>193</v>
      </c>
      <c r="AU772" s="210" t="s">
        <v>85</v>
      </c>
      <c r="AV772" s="13" t="s">
        <v>83</v>
      </c>
      <c r="AW772" s="13" t="s">
        <v>36</v>
      </c>
      <c r="AX772" s="13" t="s">
        <v>76</v>
      </c>
      <c r="AY772" s="210" t="s">
        <v>182</v>
      </c>
    </row>
    <row r="773" spans="2:51" s="14" customFormat="1" ht="11.25">
      <c r="B773" s="211"/>
      <c r="C773" s="212"/>
      <c r="D773" s="202" t="s">
        <v>193</v>
      </c>
      <c r="E773" s="213" t="s">
        <v>21</v>
      </c>
      <c r="F773" s="214" t="s">
        <v>264</v>
      </c>
      <c r="G773" s="212"/>
      <c r="H773" s="215">
        <v>11.882</v>
      </c>
      <c r="I773" s="216"/>
      <c r="J773" s="212"/>
      <c r="K773" s="212"/>
      <c r="L773" s="217"/>
      <c r="M773" s="218"/>
      <c r="N773" s="219"/>
      <c r="O773" s="219"/>
      <c r="P773" s="219"/>
      <c r="Q773" s="219"/>
      <c r="R773" s="219"/>
      <c r="S773" s="219"/>
      <c r="T773" s="220"/>
      <c r="AT773" s="221" t="s">
        <v>193</v>
      </c>
      <c r="AU773" s="221" t="s">
        <v>85</v>
      </c>
      <c r="AV773" s="14" t="s">
        <v>85</v>
      </c>
      <c r="AW773" s="14" t="s">
        <v>36</v>
      </c>
      <c r="AX773" s="14" t="s">
        <v>76</v>
      </c>
      <c r="AY773" s="221" t="s">
        <v>182</v>
      </c>
    </row>
    <row r="774" spans="2:51" s="13" customFormat="1" ht="11.25">
      <c r="B774" s="200"/>
      <c r="C774" s="201"/>
      <c r="D774" s="202" t="s">
        <v>193</v>
      </c>
      <c r="E774" s="203" t="s">
        <v>21</v>
      </c>
      <c r="F774" s="204" t="s">
        <v>657</v>
      </c>
      <c r="G774" s="201"/>
      <c r="H774" s="203" t="s">
        <v>21</v>
      </c>
      <c r="I774" s="205"/>
      <c r="J774" s="201"/>
      <c r="K774" s="201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193</v>
      </c>
      <c r="AU774" s="210" t="s">
        <v>85</v>
      </c>
      <c r="AV774" s="13" t="s">
        <v>83</v>
      </c>
      <c r="AW774" s="13" t="s">
        <v>36</v>
      </c>
      <c r="AX774" s="13" t="s">
        <v>76</v>
      </c>
      <c r="AY774" s="210" t="s">
        <v>182</v>
      </c>
    </row>
    <row r="775" spans="2:51" s="14" customFormat="1" ht="11.25">
      <c r="B775" s="211"/>
      <c r="C775" s="212"/>
      <c r="D775" s="202" t="s">
        <v>193</v>
      </c>
      <c r="E775" s="213" t="s">
        <v>21</v>
      </c>
      <c r="F775" s="214" t="s">
        <v>265</v>
      </c>
      <c r="G775" s="212"/>
      <c r="H775" s="215">
        <v>12.672000000000001</v>
      </c>
      <c r="I775" s="216"/>
      <c r="J775" s="212"/>
      <c r="K775" s="212"/>
      <c r="L775" s="217"/>
      <c r="M775" s="218"/>
      <c r="N775" s="219"/>
      <c r="O775" s="219"/>
      <c r="P775" s="219"/>
      <c r="Q775" s="219"/>
      <c r="R775" s="219"/>
      <c r="S775" s="219"/>
      <c r="T775" s="220"/>
      <c r="AT775" s="221" t="s">
        <v>193</v>
      </c>
      <c r="AU775" s="221" t="s">
        <v>85</v>
      </c>
      <c r="AV775" s="14" t="s">
        <v>85</v>
      </c>
      <c r="AW775" s="14" t="s">
        <v>36</v>
      </c>
      <c r="AX775" s="14" t="s">
        <v>76</v>
      </c>
      <c r="AY775" s="221" t="s">
        <v>182</v>
      </c>
    </row>
    <row r="776" spans="2:51" s="13" customFormat="1" ht="11.25">
      <c r="B776" s="200"/>
      <c r="C776" s="201"/>
      <c r="D776" s="202" t="s">
        <v>193</v>
      </c>
      <c r="E776" s="203" t="s">
        <v>21</v>
      </c>
      <c r="F776" s="204" t="s">
        <v>196</v>
      </c>
      <c r="G776" s="201"/>
      <c r="H776" s="203" t="s">
        <v>21</v>
      </c>
      <c r="I776" s="205"/>
      <c r="J776" s="201"/>
      <c r="K776" s="201"/>
      <c r="L776" s="206"/>
      <c r="M776" s="207"/>
      <c r="N776" s="208"/>
      <c r="O776" s="208"/>
      <c r="P776" s="208"/>
      <c r="Q776" s="208"/>
      <c r="R776" s="208"/>
      <c r="S776" s="208"/>
      <c r="T776" s="209"/>
      <c r="AT776" s="210" t="s">
        <v>193</v>
      </c>
      <c r="AU776" s="210" t="s">
        <v>85</v>
      </c>
      <c r="AV776" s="13" t="s">
        <v>83</v>
      </c>
      <c r="AW776" s="13" t="s">
        <v>36</v>
      </c>
      <c r="AX776" s="13" t="s">
        <v>76</v>
      </c>
      <c r="AY776" s="210" t="s">
        <v>182</v>
      </c>
    </row>
    <row r="777" spans="2:51" s="14" customFormat="1" ht="22.5">
      <c r="B777" s="211"/>
      <c r="C777" s="212"/>
      <c r="D777" s="202" t="s">
        <v>193</v>
      </c>
      <c r="E777" s="213" t="s">
        <v>21</v>
      </c>
      <c r="F777" s="214" t="s">
        <v>266</v>
      </c>
      <c r="G777" s="212"/>
      <c r="H777" s="215">
        <v>77.138999999999996</v>
      </c>
      <c r="I777" s="216"/>
      <c r="J777" s="212"/>
      <c r="K777" s="212"/>
      <c r="L777" s="217"/>
      <c r="M777" s="218"/>
      <c r="N777" s="219"/>
      <c r="O777" s="219"/>
      <c r="P777" s="219"/>
      <c r="Q777" s="219"/>
      <c r="R777" s="219"/>
      <c r="S777" s="219"/>
      <c r="T777" s="220"/>
      <c r="AT777" s="221" t="s">
        <v>193</v>
      </c>
      <c r="AU777" s="221" t="s">
        <v>85</v>
      </c>
      <c r="AV777" s="14" t="s">
        <v>85</v>
      </c>
      <c r="AW777" s="14" t="s">
        <v>36</v>
      </c>
      <c r="AX777" s="14" t="s">
        <v>76</v>
      </c>
      <c r="AY777" s="221" t="s">
        <v>182</v>
      </c>
    </row>
    <row r="778" spans="2:51" s="13" customFormat="1" ht="11.25">
      <c r="B778" s="200"/>
      <c r="C778" s="201"/>
      <c r="D778" s="202" t="s">
        <v>193</v>
      </c>
      <c r="E778" s="203" t="s">
        <v>21</v>
      </c>
      <c r="F778" s="204" t="s">
        <v>660</v>
      </c>
      <c r="G778" s="201"/>
      <c r="H778" s="203" t="s">
        <v>21</v>
      </c>
      <c r="I778" s="205"/>
      <c r="J778" s="201"/>
      <c r="K778" s="201"/>
      <c r="L778" s="206"/>
      <c r="M778" s="207"/>
      <c r="N778" s="208"/>
      <c r="O778" s="208"/>
      <c r="P778" s="208"/>
      <c r="Q778" s="208"/>
      <c r="R778" s="208"/>
      <c r="S778" s="208"/>
      <c r="T778" s="209"/>
      <c r="AT778" s="210" t="s">
        <v>193</v>
      </c>
      <c r="AU778" s="210" t="s">
        <v>85</v>
      </c>
      <c r="AV778" s="13" t="s">
        <v>83</v>
      </c>
      <c r="AW778" s="13" t="s">
        <v>36</v>
      </c>
      <c r="AX778" s="13" t="s">
        <v>76</v>
      </c>
      <c r="AY778" s="210" t="s">
        <v>182</v>
      </c>
    </row>
    <row r="779" spans="2:51" s="14" customFormat="1" ht="11.25">
      <c r="B779" s="211"/>
      <c r="C779" s="212"/>
      <c r="D779" s="202" t="s">
        <v>193</v>
      </c>
      <c r="E779" s="213" t="s">
        <v>21</v>
      </c>
      <c r="F779" s="214" t="s">
        <v>267</v>
      </c>
      <c r="G779" s="212"/>
      <c r="H779" s="215">
        <v>11.507999999999999</v>
      </c>
      <c r="I779" s="216"/>
      <c r="J779" s="212"/>
      <c r="K779" s="212"/>
      <c r="L779" s="217"/>
      <c r="M779" s="218"/>
      <c r="N779" s="219"/>
      <c r="O779" s="219"/>
      <c r="P779" s="219"/>
      <c r="Q779" s="219"/>
      <c r="R779" s="219"/>
      <c r="S779" s="219"/>
      <c r="T779" s="220"/>
      <c r="AT779" s="221" t="s">
        <v>193</v>
      </c>
      <c r="AU779" s="221" t="s">
        <v>85</v>
      </c>
      <c r="AV779" s="14" t="s">
        <v>85</v>
      </c>
      <c r="AW779" s="14" t="s">
        <v>36</v>
      </c>
      <c r="AX779" s="14" t="s">
        <v>76</v>
      </c>
      <c r="AY779" s="221" t="s">
        <v>182</v>
      </c>
    </row>
    <row r="780" spans="2:51" s="13" customFormat="1" ht="11.25">
      <c r="B780" s="200"/>
      <c r="C780" s="201"/>
      <c r="D780" s="202" t="s">
        <v>193</v>
      </c>
      <c r="E780" s="203" t="s">
        <v>21</v>
      </c>
      <c r="F780" s="204" t="s">
        <v>661</v>
      </c>
      <c r="G780" s="201"/>
      <c r="H780" s="203" t="s">
        <v>21</v>
      </c>
      <c r="I780" s="205"/>
      <c r="J780" s="201"/>
      <c r="K780" s="201"/>
      <c r="L780" s="206"/>
      <c r="M780" s="207"/>
      <c r="N780" s="208"/>
      <c r="O780" s="208"/>
      <c r="P780" s="208"/>
      <c r="Q780" s="208"/>
      <c r="R780" s="208"/>
      <c r="S780" s="208"/>
      <c r="T780" s="209"/>
      <c r="AT780" s="210" t="s">
        <v>193</v>
      </c>
      <c r="AU780" s="210" t="s">
        <v>85</v>
      </c>
      <c r="AV780" s="13" t="s">
        <v>83</v>
      </c>
      <c r="AW780" s="13" t="s">
        <v>36</v>
      </c>
      <c r="AX780" s="13" t="s">
        <v>76</v>
      </c>
      <c r="AY780" s="210" t="s">
        <v>182</v>
      </c>
    </row>
    <row r="781" spans="2:51" s="14" customFormat="1" ht="11.25">
      <c r="B781" s="211"/>
      <c r="C781" s="212"/>
      <c r="D781" s="202" t="s">
        <v>193</v>
      </c>
      <c r="E781" s="213" t="s">
        <v>21</v>
      </c>
      <c r="F781" s="214" t="s">
        <v>268</v>
      </c>
      <c r="G781" s="212"/>
      <c r="H781" s="215">
        <v>11.523999999999999</v>
      </c>
      <c r="I781" s="216"/>
      <c r="J781" s="212"/>
      <c r="K781" s="212"/>
      <c r="L781" s="217"/>
      <c r="M781" s="218"/>
      <c r="N781" s="219"/>
      <c r="O781" s="219"/>
      <c r="P781" s="219"/>
      <c r="Q781" s="219"/>
      <c r="R781" s="219"/>
      <c r="S781" s="219"/>
      <c r="T781" s="220"/>
      <c r="AT781" s="221" t="s">
        <v>193</v>
      </c>
      <c r="AU781" s="221" t="s">
        <v>85</v>
      </c>
      <c r="AV781" s="14" t="s">
        <v>85</v>
      </c>
      <c r="AW781" s="14" t="s">
        <v>36</v>
      </c>
      <c r="AX781" s="14" t="s">
        <v>76</v>
      </c>
      <c r="AY781" s="221" t="s">
        <v>182</v>
      </c>
    </row>
    <row r="782" spans="2:51" s="13" customFormat="1" ht="11.25">
      <c r="B782" s="200"/>
      <c r="C782" s="201"/>
      <c r="D782" s="202" t="s">
        <v>193</v>
      </c>
      <c r="E782" s="203" t="s">
        <v>21</v>
      </c>
      <c r="F782" s="204" t="s">
        <v>662</v>
      </c>
      <c r="G782" s="201"/>
      <c r="H782" s="203" t="s">
        <v>21</v>
      </c>
      <c r="I782" s="205"/>
      <c r="J782" s="201"/>
      <c r="K782" s="201"/>
      <c r="L782" s="206"/>
      <c r="M782" s="207"/>
      <c r="N782" s="208"/>
      <c r="O782" s="208"/>
      <c r="P782" s="208"/>
      <c r="Q782" s="208"/>
      <c r="R782" s="208"/>
      <c r="S782" s="208"/>
      <c r="T782" s="209"/>
      <c r="AT782" s="210" t="s">
        <v>193</v>
      </c>
      <c r="AU782" s="210" t="s">
        <v>85</v>
      </c>
      <c r="AV782" s="13" t="s">
        <v>83</v>
      </c>
      <c r="AW782" s="13" t="s">
        <v>36</v>
      </c>
      <c r="AX782" s="13" t="s">
        <v>76</v>
      </c>
      <c r="AY782" s="210" t="s">
        <v>182</v>
      </c>
    </row>
    <row r="783" spans="2:51" s="14" customFormat="1" ht="11.25">
      <c r="B783" s="211"/>
      <c r="C783" s="212"/>
      <c r="D783" s="202" t="s">
        <v>193</v>
      </c>
      <c r="E783" s="213" t="s">
        <v>21</v>
      </c>
      <c r="F783" s="214" t="s">
        <v>269</v>
      </c>
      <c r="G783" s="212"/>
      <c r="H783" s="215">
        <v>11.45</v>
      </c>
      <c r="I783" s="216"/>
      <c r="J783" s="212"/>
      <c r="K783" s="212"/>
      <c r="L783" s="217"/>
      <c r="M783" s="218"/>
      <c r="N783" s="219"/>
      <c r="O783" s="219"/>
      <c r="P783" s="219"/>
      <c r="Q783" s="219"/>
      <c r="R783" s="219"/>
      <c r="S783" s="219"/>
      <c r="T783" s="220"/>
      <c r="AT783" s="221" t="s">
        <v>193</v>
      </c>
      <c r="AU783" s="221" t="s">
        <v>85</v>
      </c>
      <c r="AV783" s="14" t="s">
        <v>85</v>
      </c>
      <c r="AW783" s="14" t="s">
        <v>36</v>
      </c>
      <c r="AX783" s="14" t="s">
        <v>76</v>
      </c>
      <c r="AY783" s="221" t="s">
        <v>182</v>
      </c>
    </row>
    <row r="784" spans="2:51" s="13" customFormat="1" ht="11.25">
      <c r="B784" s="200"/>
      <c r="C784" s="201"/>
      <c r="D784" s="202" t="s">
        <v>193</v>
      </c>
      <c r="E784" s="203" t="s">
        <v>21</v>
      </c>
      <c r="F784" s="204" t="s">
        <v>664</v>
      </c>
      <c r="G784" s="201"/>
      <c r="H784" s="203" t="s">
        <v>21</v>
      </c>
      <c r="I784" s="205"/>
      <c r="J784" s="201"/>
      <c r="K784" s="201"/>
      <c r="L784" s="206"/>
      <c r="M784" s="207"/>
      <c r="N784" s="208"/>
      <c r="O784" s="208"/>
      <c r="P784" s="208"/>
      <c r="Q784" s="208"/>
      <c r="R784" s="208"/>
      <c r="S784" s="208"/>
      <c r="T784" s="209"/>
      <c r="AT784" s="210" t="s">
        <v>193</v>
      </c>
      <c r="AU784" s="210" t="s">
        <v>85</v>
      </c>
      <c r="AV784" s="13" t="s">
        <v>83</v>
      </c>
      <c r="AW784" s="13" t="s">
        <v>36</v>
      </c>
      <c r="AX784" s="13" t="s">
        <v>76</v>
      </c>
      <c r="AY784" s="210" t="s">
        <v>182</v>
      </c>
    </row>
    <row r="785" spans="2:51" s="14" customFormat="1" ht="11.25">
      <c r="B785" s="211"/>
      <c r="C785" s="212"/>
      <c r="D785" s="202" t="s">
        <v>193</v>
      </c>
      <c r="E785" s="213" t="s">
        <v>21</v>
      </c>
      <c r="F785" s="214" t="s">
        <v>270</v>
      </c>
      <c r="G785" s="212"/>
      <c r="H785" s="215">
        <v>11.928000000000001</v>
      </c>
      <c r="I785" s="216"/>
      <c r="J785" s="212"/>
      <c r="K785" s="212"/>
      <c r="L785" s="217"/>
      <c r="M785" s="218"/>
      <c r="N785" s="219"/>
      <c r="O785" s="219"/>
      <c r="P785" s="219"/>
      <c r="Q785" s="219"/>
      <c r="R785" s="219"/>
      <c r="S785" s="219"/>
      <c r="T785" s="220"/>
      <c r="AT785" s="221" t="s">
        <v>193</v>
      </c>
      <c r="AU785" s="221" t="s">
        <v>85</v>
      </c>
      <c r="AV785" s="14" t="s">
        <v>85</v>
      </c>
      <c r="AW785" s="14" t="s">
        <v>36</v>
      </c>
      <c r="AX785" s="14" t="s">
        <v>76</v>
      </c>
      <c r="AY785" s="221" t="s">
        <v>182</v>
      </c>
    </row>
    <row r="786" spans="2:51" s="13" customFormat="1" ht="11.25">
      <c r="B786" s="200"/>
      <c r="C786" s="201"/>
      <c r="D786" s="202" t="s">
        <v>193</v>
      </c>
      <c r="E786" s="203" t="s">
        <v>21</v>
      </c>
      <c r="F786" s="204" t="s">
        <v>666</v>
      </c>
      <c r="G786" s="201"/>
      <c r="H786" s="203" t="s">
        <v>21</v>
      </c>
      <c r="I786" s="205"/>
      <c r="J786" s="201"/>
      <c r="K786" s="201"/>
      <c r="L786" s="206"/>
      <c r="M786" s="207"/>
      <c r="N786" s="208"/>
      <c r="O786" s="208"/>
      <c r="P786" s="208"/>
      <c r="Q786" s="208"/>
      <c r="R786" s="208"/>
      <c r="S786" s="208"/>
      <c r="T786" s="209"/>
      <c r="AT786" s="210" t="s">
        <v>193</v>
      </c>
      <c r="AU786" s="210" t="s">
        <v>85</v>
      </c>
      <c r="AV786" s="13" t="s">
        <v>83</v>
      </c>
      <c r="AW786" s="13" t="s">
        <v>36</v>
      </c>
      <c r="AX786" s="13" t="s">
        <v>76</v>
      </c>
      <c r="AY786" s="210" t="s">
        <v>182</v>
      </c>
    </row>
    <row r="787" spans="2:51" s="14" customFormat="1" ht="11.25">
      <c r="B787" s="211"/>
      <c r="C787" s="212"/>
      <c r="D787" s="202" t="s">
        <v>193</v>
      </c>
      <c r="E787" s="213" t="s">
        <v>21</v>
      </c>
      <c r="F787" s="214" t="s">
        <v>271</v>
      </c>
      <c r="G787" s="212"/>
      <c r="H787" s="215">
        <v>11.54</v>
      </c>
      <c r="I787" s="216"/>
      <c r="J787" s="212"/>
      <c r="K787" s="212"/>
      <c r="L787" s="217"/>
      <c r="M787" s="218"/>
      <c r="N787" s="219"/>
      <c r="O787" s="219"/>
      <c r="P787" s="219"/>
      <c r="Q787" s="219"/>
      <c r="R787" s="219"/>
      <c r="S787" s="219"/>
      <c r="T787" s="220"/>
      <c r="AT787" s="221" t="s">
        <v>193</v>
      </c>
      <c r="AU787" s="221" t="s">
        <v>85</v>
      </c>
      <c r="AV787" s="14" t="s">
        <v>85</v>
      </c>
      <c r="AW787" s="14" t="s">
        <v>36</v>
      </c>
      <c r="AX787" s="14" t="s">
        <v>76</v>
      </c>
      <c r="AY787" s="221" t="s">
        <v>182</v>
      </c>
    </row>
    <row r="788" spans="2:51" s="13" customFormat="1" ht="11.25">
      <c r="B788" s="200"/>
      <c r="C788" s="201"/>
      <c r="D788" s="202" t="s">
        <v>193</v>
      </c>
      <c r="E788" s="203" t="s">
        <v>21</v>
      </c>
      <c r="F788" s="204" t="s">
        <v>668</v>
      </c>
      <c r="G788" s="201"/>
      <c r="H788" s="203" t="s">
        <v>21</v>
      </c>
      <c r="I788" s="205"/>
      <c r="J788" s="201"/>
      <c r="K788" s="201"/>
      <c r="L788" s="206"/>
      <c r="M788" s="207"/>
      <c r="N788" s="208"/>
      <c r="O788" s="208"/>
      <c r="P788" s="208"/>
      <c r="Q788" s="208"/>
      <c r="R788" s="208"/>
      <c r="S788" s="208"/>
      <c r="T788" s="209"/>
      <c r="AT788" s="210" t="s">
        <v>193</v>
      </c>
      <c r="AU788" s="210" t="s">
        <v>85</v>
      </c>
      <c r="AV788" s="13" t="s">
        <v>83</v>
      </c>
      <c r="AW788" s="13" t="s">
        <v>36</v>
      </c>
      <c r="AX788" s="13" t="s">
        <v>76</v>
      </c>
      <c r="AY788" s="210" t="s">
        <v>182</v>
      </c>
    </row>
    <row r="789" spans="2:51" s="14" customFormat="1" ht="11.25">
      <c r="B789" s="211"/>
      <c r="C789" s="212"/>
      <c r="D789" s="202" t="s">
        <v>193</v>
      </c>
      <c r="E789" s="213" t="s">
        <v>21</v>
      </c>
      <c r="F789" s="214" t="s">
        <v>272</v>
      </c>
      <c r="G789" s="212"/>
      <c r="H789" s="215">
        <v>11.807</v>
      </c>
      <c r="I789" s="216"/>
      <c r="J789" s="212"/>
      <c r="K789" s="212"/>
      <c r="L789" s="217"/>
      <c r="M789" s="218"/>
      <c r="N789" s="219"/>
      <c r="O789" s="219"/>
      <c r="P789" s="219"/>
      <c r="Q789" s="219"/>
      <c r="R789" s="219"/>
      <c r="S789" s="219"/>
      <c r="T789" s="220"/>
      <c r="AT789" s="221" t="s">
        <v>193</v>
      </c>
      <c r="AU789" s="221" t="s">
        <v>85</v>
      </c>
      <c r="AV789" s="14" t="s">
        <v>85</v>
      </c>
      <c r="AW789" s="14" t="s">
        <v>36</v>
      </c>
      <c r="AX789" s="14" t="s">
        <v>76</v>
      </c>
      <c r="AY789" s="221" t="s">
        <v>182</v>
      </c>
    </row>
    <row r="790" spans="2:51" s="13" customFormat="1" ht="11.25">
      <c r="B790" s="200"/>
      <c r="C790" s="201"/>
      <c r="D790" s="202" t="s">
        <v>193</v>
      </c>
      <c r="E790" s="203" t="s">
        <v>21</v>
      </c>
      <c r="F790" s="204" t="s">
        <v>670</v>
      </c>
      <c r="G790" s="201"/>
      <c r="H790" s="203" t="s">
        <v>21</v>
      </c>
      <c r="I790" s="205"/>
      <c r="J790" s="201"/>
      <c r="K790" s="201"/>
      <c r="L790" s="206"/>
      <c r="M790" s="207"/>
      <c r="N790" s="208"/>
      <c r="O790" s="208"/>
      <c r="P790" s="208"/>
      <c r="Q790" s="208"/>
      <c r="R790" s="208"/>
      <c r="S790" s="208"/>
      <c r="T790" s="209"/>
      <c r="AT790" s="210" t="s">
        <v>193</v>
      </c>
      <c r="AU790" s="210" t="s">
        <v>85</v>
      </c>
      <c r="AV790" s="13" t="s">
        <v>83</v>
      </c>
      <c r="AW790" s="13" t="s">
        <v>36</v>
      </c>
      <c r="AX790" s="13" t="s">
        <v>76</v>
      </c>
      <c r="AY790" s="210" t="s">
        <v>182</v>
      </c>
    </row>
    <row r="791" spans="2:51" s="14" customFormat="1" ht="11.25">
      <c r="B791" s="211"/>
      <c r="C791" s="212"/>
      <c r="D791" s="202" t="s">
        <v>193</v>
      </c>
      <c r="E791" s="213" t="s">
        <v>21</v>
      </c>
      <c r="F791" s="214" t="s">
        <v>273</v>
      </c>
      <c r="G791" s="212"/>
      <c r="H791" s="215">
        <v>15.45</v>
      </c>
      <c r="I791" s="216"/>
      <c r="J791" s="212"/>
      <c r="K791" s="212"/>
      <c r="L791" s="217"/>
      <c r="M791" s="218"/>
      <c r="N791" s="219"/>
      <c r="O791" s="219"/>
      <c r="P791" s="219"/>
      <c r="Q791" s="219"/>
      <c r="R791" s="219"/>
      <c r="S791" s="219"/>
      <c r="T791" s="220"/>
      <c r="AT791" s="221" t="s">
        <v>193</v>
      </c>
      <c r="AU791" s="221" t="s">
        <v>85</v>
      </c>
      <c r="AV791" s="14" t="s">
        <v>85</v>
      </c>
      <c r="AW791" s="14" t="s">
        <v>36</v>
      </c>
      <c r="AX791" s="14" t="s">
        <v>76</v>
      </c>
      <c r="AY791" s="221" t="s">
        <v>182</v>
      </c>
    </row>
    <row r="792" spans="2:51" s="13" customFormat="1" ht="11.25">
      <c r="B792" s="200"/>
      <c r="C792" s="201"/>
      <c r="D792" s="202" t="s">
        <v>193</v>
      </c>
      <c r="E792" s="203" t="s">
        <v>21</v>
      </c>
      <c r="F792" s="204" t="s">
        <v>672</v>
      </c>
      <c r="G792" s="201"/>
      <c r="H792" s="203" t="s">
        <v>21</v>
      </c>
      <c r="I792" s="205"/>
      <c r="J792" s="201"/>
      <c r="K792" s="201"/>
      <c r="L792" s="206"/>
      <c r="M792" s="207"/>
      <c r="N792" s="208"/>
      <c r="O792" s="208"/>
      <c r="P792" s="208"/>
      <c r="Q792" s="208"/>
      <c r="R792" s="208"/>
      <c r="S792" s="208"/>
      <c r="T792" s="209"/>
      <c r="AT792" s="210" t="s">
        <v>193</v>
      </c>
      <c r="AU792" s="210" t="s">
        <v>85</v>
      </c>
      <c r="AV792" s="13" t="s">
        <v>83</v>
      </c>
      <c r="AW792" s="13" t="s">
        <v>36</v>
      </c>
      <c r="AX792" s="13" t="s">
        <v>76</v>
      </c>
      <c r="AY792" s="210" t="s">
        <v>182</v>
      </c>
    </row>
    <row r="793" spans="2:51" s="14" customFormat="1" ht="11.25">
      <c r="B793" s="211"/>
      <c r="C793" s="212"/>
      <c r="D793" s="202" t="s">
        <v>193</v>
      </c>
      <c r="E793" s="213" t="s">
        <v>21</v>
      </c>
      <c r="F793" s="214" t="s">
        <v>274</v>
      </c>
      <c r="G793" s="212"/>
      <c r="H793" s="215">
        <v>25.263999999999999</v>
      </c>
      <c r="I793" s="216"/>
      <c r="J793" s="212"/>
      <c r="K793" s="212"/>
      <c r="L793" s="217"/>
      <c r="M793" s="218"/>
      <c r="N793" s="219"/>
      <c r="O793" s="219"/>
      <c r="P793" s="219"/>
      <c r="Q793" s="219"/>
      <c r="R793" s="219"/>
      <c r="S793" s="219"/>
      <c r="T793" s="220"/>
      <c r="AT793" s="221" t="s">
        <v>193</v>
      </c>
      <c r="AU793" s="221" t="s">
        <v>85</v>
      </c>
      <c r="AV793" s="14" t="s">
        <v>85</v>
      </c>
      <c r="AW793" s="14" t="s">
        <v>36</v>
      </c>
      <c r="AX793" s="14" t="s">
        <v>76</v>
      </c>
      <c r="AY793" s="221" t="s">
        <v>182</v>
      </c>
    </row>
    <row r="794" spans="2:51" s="13" customFormat="1" ht="11.25">
      <c r="B794" s="200"/>
      <c r="C794" s="201"/>
      <c r="D794" s="202" t="s">
        <v>193</v>
      </c>
      <c r="E794" s="203" t="s">
        <v>21</v>
      </c>
      <c r="F794" s="204" t="s">
        <v>674</v>
      </c>
      <c r="G794" s="201"/>
      <c r="H794" s="203" t="s">
        <v>21</v>
      </c>
      <c r="I794" s="205"/>
      <c r="J794" s="201"/>
      <c r="K794" s="201"/>
      <c r="L794" s="206"/>
      <c r="M794" s="207"/>
      <c r="N794" s="208"/>
      <c r="O794" s="208"/>
      <c r="P794" s="208"/>
      <c r="Q794" s="208"/>
      <c r="R794" s="208"/>
      <c r="S794" s="208"/>
      <c r="T794" s="209"/>
      <c r="AT794" s="210" t="s">
        <v>193</v>
      </c>
      <c r="AU794" s="210" t="s">
        <v>85</v>
      </c>
      <c r="AV794" s="13" t="s">
        <v>83</v>
      </c>
      <c r="AW794" s="13" t="s">
        <v>36</v>
      </c>
      <c r="AX794" s="13" t="s">
        <v>76</v>
      </c>
      <c r="AY794" s="210" t="s">
        <v>182</v>
      </c>
    </row>
    <row r="795" spans="2:51" s="14" customFormat="1" ht="11.25">
      <c r="B795" s="211"/>
      <c r="C795" s="212"/>
      <c r="D795" s="202" t="s">
        <v>193</v>
      </c>
      <c r="E795" s="213" t="s">
        <v>21</v>
      </c>
      <c r="F795" s="214" t="s">
        <v>275</v>
      </c>
      <c r="G795" s="212"/>
      <c r="H795" s="215">
        <v>16.486999999999998</v>
      </c>
      <c r="I795" s="216"/>
      <c r="J795" s="212"/>
      <c r="K795" s="212"/>
      <c r="L795" s="217"/>
      <c r="M795" s="218"/>
      <c r="N795" s="219"/>
      <c r="O795" s="219"/>
      <c r="P795" s="219"/>
      <c r="Q795" s="219"/>
      <c r="R795" s="219"/>
      <c r="S795" s="219"/>
      <c r="T795" s="220"/>
      <c r="AT795" s="221" t="s">
        <v>193</v>
      </c>
      <c r="AU795" s="221" t="s">
        <v>85</v>
      </c>
      <c r="AV795" s="14" t="s">
        <v>85</v>
      </c>
      <c r="AW795" s="14" t="s">
        <v>36</v>
      </c>
      <c r="AX795" s="14" t="s">
        <v>76</v>
      </c>
      <c r="AY795" s="221" t="s">
        <v>182</v>
      </c>
    </row>
    <row r="796" spans="2:51" s="13" customFormat="1" ht="11.25">
      <c r="B796" s="200"/>
      <c r="C796" s="201"/>
      <c r="D796" s="202" t="s">
        <v>193</v>
      </c>
      <c r="E796" s="203" t="s">
        <v>21</v>
      </c>
      <c r="F796" s="204" t="s">
        <v>520</v>
      </c>
      <c r="G796" s="201"/>
      <c r="H796" s="203" t="s">
        <v>21</v>
      </c>
      <c r="I796" s="205"/>
      <c r="J796" s="201"/>
      <c r="K796" s="201"/>
      <c r="L796" s="206"/>
      <c r="M796" s="207"/>
      <c r="N796" s="208"/>
      <c r="O796" s="208"/>
      <c r="P796" s="208"/>
      <c r="Q796" s="208"/>
      <c r="R796" s="208"/>
      <c r="S796" s="208"/>
      <c r="T796" s="209"/>
      <c r="AT796" s="210" t="s">
        <v>193</v>
      </c>
      <c r="AU796" s="210" t="s">
        <v>85</v>
      </c>
      <c r="AV796" s="13" t="s">
        <v>83</v>
      </c>
      <c r="AW796" s="13" t="s">
        <v>36</v>
      </c>
      <c r="AX796" s="13" t="s">
        <v>76</v>
      </c>
      <c r="AY796" s="210" t="s">
        <v>182</v>
      </c>
    </row>
    <row r="797" spans="2:51" s="14" customFormat="1" ht="11.25">
      <c r="B797" s="211"/>
      <c r="C797" s="212"/>
      <c r="D797" s="202" t="s">
        <v>193</v>
      </c>
      <c r="E797" s="213" t="s">
        <v>21</v>
      </c>
      <c r="F797" s="214" t="s">
        <v>276</v>
      </c>
      <c r="G797" s="212"/>
      <c r="H797" s="215">
        <v>10.962</v>
      </c>
      <c r="I797" s="216"/>
      <c r="J797" s="212"/>
      <c r="K797" s="212"/>
      <c r="L797" s="217"/>
      <c r="M797" s="218"/>
      <c r="N797" s="219"/>
      <c r="O797" s="219"/>
      <c r="P797" s="219"/>
      <c r="Q797" s="219"/>
      <c r="R797" s="219"/>
      <c r="S797" s="219"/>
      <c r="T797" s="220"/>
      <c r="AT797" s="221" t="s">
        <v>193</v>
      </c>
      <c r="AU797" s="221" t="s">
        <v>85</v>
      </c>
      <c r="AV797" s="14" t="s">
        <v>85</v>
      </c>
      <c r="AW797" s="14" t="s">
        <v>36</v>
      </c>
      <c r="AX797" s="14" t="s">
        <v>76</v>
      </c>
      <c r="AY797" s="221" t="s">
        <v>182</v>
      </c>
    </row>
    <row r="798" spans="2:51" s="13" customFormat="1" ht="11.25">
      <c r="B798" s="200"/>
      <c r="C798" s="201"/>
      <c r="D798" s="202" t="s">
        <v>193</v>
      </c>
      <c r="E798" s="203" t="s">
        <v>21</v>
      </c>
      <c r="F798" s="204" t="s">
        <v>930</v>
      </c>
      <c r="G798" s="201"/>
      <c r="H798" s="203" t="s">
        <v>21</v>
      </c>
      <c r="I798" s="205"/>
      <c r="J798" s="201"/>
      <c r="K798" s="201"/>
      <c r="L798" s="206"/>
      <c r="M798" s="207"/>
      <c r="N798" s="208"/>
      <c r="O798" s="208"/>
      <c r="P798" s="208"/>
      <c r="Q798" s="208"/>
      <c r="R798" s="208"/>
      <c r="S798" s="208"/>
      <c r="T798" s="209"/>
      <c r="AT798" s="210" t="s">
        <v>193</v>
      </c>
      <c r="AU798" s="210" t="s">
        <v>85</v>
      </c>
      <c r="AV798" s="13" t="s">
        <v>83</v>
      </c>
      <c r="AW798" s="13" t="s">
        <v>36</v>
      </c>
      <c r="AX798" s="13" t="s">
        <v>76</v>
      </c>
      <c r="AY798" s="210" t="s">
        <v>182</v>
      </c>
    </row>
    <row r="799" spans="2:51" s="14" customFormat="1" ht="11.25">
      <c r="B799" s="211"/>
      <c r="C799" s="212"/>
      <c r="D799" s="202" t="s">
        <v>193</v>
      </c>
      <c r="E799" s="213" t="s">
        <v>21</v>
      </c>
      <c r="F799" s="214" t="s">
        <v>277</v>
      </c>
      <c r="G799" s="212"/>
      <c r="H799" s="215">
        <v>19.545000000000002</v>
      </c>
      <c r="I799" s="216"/>
      <c r="J799" s="212"/>
      <c r="K799" s="212"/>
      <c r="L799" s="217"/>
      <c r="M799" s="218"/>
      <c r="N799" s="219"/>
      <c r="O799" s="219"/>
      <c r="P799" s="219"/>
      <c r="Q799" s="219"/>
      <c r="R799" s="219"/>
      <c r="S799" s="219"/>
      <c r="T799" s="220"/>
      <c r="AT799" s="221" t="s">
        <v>193</v>
      </c>
      <c r="AU799" s="221" t="s">
        <v>85</v>
      </c>
      <c r="AV799" s="14" t="s">
        <v>85</v>
      </c>
      <c r="AW799" s="14" t="s">
        <v>36</v>
      </c>
      <c r="AX799" s="14" t="s">
        <v>76</v>
      </c>
      <c r="AY799" s="221" t="s">
        <v>182</v>
      </c>
    </row>
    <row r="800" spans="2:51" s="13" customFormat="1" ht="11.25">
      <c r="B800" s="200"/>
      <c r="C800" s="201"/>
      <c r="D800" s="202" t="s">
        <v>193</v>
      </c>
      <c r="E800" s="203" t="s">
        <v>21</v>
      </c>
      <c r="F800" s="204" t="s">
        <v>522</v>
      </c>
      <c r="G800" s="201"/>
      <c r="H800" s="203" t="s">
        <v>21</v>
      </c>
      <c r="I800" s="205"/>
      <c r="J800" s="201"/>
      <c r="K800" s="201"/>
      <c r="L800" s="206"/>
      <c r="M800" s="207"/>
      <c r="N800" s="208"/>
      <c r="O800" s="208"/>
      <c r="P800" s="208"/>
      <c r="Q800" s="208"/>
      <c r="R800" s="208"/>
      <c r="S800" s="208"/>
      <c r="T800" s="209"/>
      <c r="AT800" s="210" t="s">
        <v>193</v>
      </c>
      <c r="AU800" s="210" t="s">
        <v>85</v>
      </c>
      <c r="AV800" s="13" t="s">
        <v>83</v>
      </c>
      <c r="AW800" s="13" t="s">
        <v>36</v>
      </c>
      <c r="AX800" s="13" t="s">
        <v>76</v>
      </c>
      <c r="AY800" s="210" t="s">
        <v>182</v>
      </c>
    </row>
    <row r="801" spans="1:51" s="14" customFormat="1" ht="11.25">
      <c r="B801" s="211"/>
      <c r="C801" s="212"/>
      <c r="D801" s="202" t="s">
        <v>193</v>
      </c>
      <c r="E801" s="213" t="s">
        <v>21</v>
      </c>
      <c r="F801" s="214" t="s">
        <v>278</v>
      </c>
      <c r="G801" s="212"/>
      <c r="H801" s="215">
        <v>12.166</v>
      </c>
      <c r="I801" s="216"/>
      <c r="J801" s="212"/>
      <c r="K801" s="212"/>
      <c r="L801" s="217"/>
      <c r="M801" s="218"/>
      <c r="N801" s="219"/>
      <c r="O801" s="219"/>
      <c r="P801" s="219"/>
      <c r="Q801" s="219"/>
      <c r="R801" s="219"/>
      <c r="S801" s="219"/>
      <c r="T801" s="220"/>
      <c r="AT801" s="221" t="s">
        <v>193</v>
      </c>
      <c r="AU801" s="221" t="s">
        <v>85</v>
      </c>
      <c r="AV801" s="14" t="s">
        <v>85</v>
      </c>
      <c r="AW801" s="14" t="s">
        <v>36</v>
      </c>
      <c r="AX801" s="14" t="s">
        <v>76</v>
      </c>
      <c r="AY801" s="221" t="s">
        <v>182</v>
      </c>
    </row>
    <row r="802" spans="1:51" s="16" customFormat="1" ht="11.25">
      <c r="B802" s="233"/>
      <c r="C802" s="234"/>
      <c r="D802" s="202" t="s">
        <v>193</v>
      </c>
      <c r="E802" s="235" t="s">
        <v>126</v>
      </c>
      <c r="F802" s="236" t="s">
        <v>228</v>
      </c>
      <c r="G802" s="234"/>
      <c r="H802" s="237">
        <v>1939.87</v>
      </c>
      <c r="I802" s="238"/>
      <c r="J802" s="234"/>
      <c r="K802" s="234"/>
      <c r="L802" s="239"/>
      <c r="M802" s="240"/>
      <c r="N802" s="241"/>
      <c r="O802" s="241"/>
      <c r="P802" s="241"/>
      <c r="Q802" s="241"/>
      <c r="R802" s="241"/>
      <c r="S802" s="241"/>
      <c r="T802" s="242"/>
      <c r="AT802" s="243" t="s">
        <v>193</v>
      </c>
      <c r="AU802" s="243" t="s">
        <v>85</v>
      </c>
      <c r="AV802" s="16" t="s">
        <v>183</v>
      </c>
      <c r="AW802" s="16" t="s">
        <v>36</v>
      </c>
      <c r="AX802" s="16" t="s">
        <v>76</v>
      </c>
      <c r="AY802" s="243" t="s">
        <v>182</v>
      </c>
    </row>
    <row r="803" spans="1:51" s="15" customFormat="1" ht="11.25">
      <c r="B803" s="222"/>
      <c r="C803" s="223"/>
      <c r="D803" s="202" t="s">
        <v>193</v>
      </c>
      <c r="E803" s="224" t="s">
        <v>21</v>
      </c>
      <c r="F803" s="225" t="s">
        <v>198</v>
      </c>
      <c r="G803" s="223"/>
      <c r="H803" s="226">
        <v>1939.87</v>
      </c>
      <c r="I803" s="227"/>
      <c r="J803" s="223"/>
      <c r="K803" s="223"/>
      <c r="L803" s="228"/>
      <c r="M803" s="255"/>
      <c r="N803" s="256"/>
      <c r="O803" s="256"/>
      <c r="P803" s="256"/>
      <c r="Q803" s="256"/>
      <c r="R803" s="256"/>
      <c r="S803" s="256"/>
      <c r="T803" s="257"/>
      <c r="AT803" s="232" t="s">
        <v>193</v>
      </c>
      <c r="AU803" s="232" t="s">
        <v>85</v>
      </c>
      <c r="AV803" s="15" t="s">
        <v>189</v>
      </c>
      <c r="AW803" s="15" t="s">
        <v>36</v>
      </c>
      <c r="AX803" s="15" t="s">
        <v>83</v>
      </c>
      <c r="AY803" s="232" t="s">
        <v>182</v>
      </c>
    </row>
    <row r="804" spans="1:51" s="2" customFormat="1" ht="6.95" customHeight="1">
      <c r="A804" s="37"/>
      <c r="B804" s="50"/>
      <c r="C804" s="51"/>
      <c r="D804" s="51"/>
      <c r="E804" s="51"/>
      <c r="F804" s="51"/>
      <c r="G804" s="51"/>
      <c r="H804" s="51"/>
      <c r="I804" s="51"/>
      <c r="J804" s="51"/>
      <c r="K804" s="51"/>
      <c r="L804" s="42"/>
      <c r="M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</row>
  </sheetData>
  <sheetProtection algorithmName="SHA-512" hashValue="HS/w0LCwKmAqGJVmLAKyFhsBEb56q9yhy+K6M0HbkhpO0a69sKQIl1zzEJlKd4+1UKQ+nUSthgI2MsLyVNHVqA==" saltValue="swCkrpI2ZWC5uD0HRXl85g==" spinCount="100000" sheet="1" objects="1" scenarios="1" formatColumns="0" formatRows="0" autoFilter="0"/>
  <autoFilter ref="C99:K803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04" r:id="rId1"/>
    <hyperlink ref="F111" r:id="rId2"/>
    <hyperlink ref="F116" r:id="rId3"/>
    <hyperlink ref="F120" r:id="rId4"/>
    <hyperlink ref="F123" r:id="rId5"/>
    <hyperlink ref="F127" r:id="rId6"/>
    <hyperlink ref="F133" r:id="rId7"/>
    <hyperlink ref="F137" r:id="rId8"/>
    <hyperlink ref="F142" r:id="rId9"/>
    <hyperlink ref="F170" r:id="rId10"/>
    <hyperlink ref="F173" r:id="rId11"/>
    <hyperlink ref="F183" r:id="rId12"/>
    <hyperlink ref="F190" r:id="rId13"/>
    <hyperlink ref="F193" r:id="rId14"/>
    <hyperlink ref="F198" r:id="rId15"/>
    <hyperlink ref="F201" r:id="rId16"/>
    <hyperlink ref="F204" r:id="rId17"/>
    <hyperlink ref="F208" r:id="rId18"/>
    <hyperlink ref="F213" r:id="rId19"/>
    <hyperlink ref="F215" r:id="rId20"/>
    <hyperlink ref="F217" r:id="rId21"/>
    <hyperlink ref="F220" r:id="rId22"/>
    <hyperlink ref="F223" r:id="rId23"/>
    <hyperlink ref="F226" r:id="rId24"/>
    <hyperlink ref="F229" r:id="rId25"/>
    <hyperlink ref="F258" r:id="rId26"/>
    <hyperlink ref="F262" r:id="rId27"/>
    <hyperlink ref="F266" r:id="rId28"/>
    <hyperlink ref="F270" r:id="rId29"/>
    <hyperlink ref="F287" r:id="rId30"/>
    <hyperlink ref="F289" r:id="rId31"/>
    <hyperlink ref="F299" r:id="rId32"/>
    <hyperlink ref="F302" r:id="rId33"/>
    <hyperlink ref="F311" r:id="rId34"/>
    <hyperlink ref="F314" r:id="rId35"/>
    <hyperlink ref="F317" r:id="rId36"/>
    <hyperlink ref="F320" r:id="rId37"/>
    <hyperlink ref="F323" r:id="rId38"/>
    <hyperlink ref="F327" r:id="rId39"/>
    <hyperlink ref="F335" r:id="rId40"/>
    <hyperlink ref="F341" r:id="rId41"/>
    <hyperlink ref="F355" r:id="rId42"/>
    <hyperlink ref="F359" r:id="rId43"/>
    <hyperlink ref="F364" r:id="rId44"/>
    <hyperlink ref="F367" r:id="rId45"/>
    <hyperlink ref="F370" r:id="rId46"/>
    <hyperlink ref="F373" r:id="rId47"/>
    <hyperlink ref="F376" r:id="rId48"/>
    <hyperlink ref="F379" r:id="rId49"/>
    <hyperlink ref="F383" r:id="rId50"/>
    <hyperlink ref="F404" r:id="rId51"/>
    <hyperlink ref="F450" r:id="rId52"/>
    <hyperlink ref="F471" r:id="rId53"/>
    <hyperlink ref="F519" r:id="rId54"/>
    <hyperlink ref="F522" r:id="rId55"/>
    <hyperlink ref="F525" r:id="rId56"/>
    <hyperlink ref="F534" r:id="rId57"/>
    <hyperlink ref="F542" r:id="rId58"/>
    <hyperlink ref="F546" r:id="rId59"/>
    <hyperlink ref="F554" r:id="rId60"/>
    <hyperlink ref="F562" r:id="rId61"/>
    <hyperlink ref="F565" r:id="rId62"/>
    <hyperlink ref="F568" r:id="rId63"/>
    <hyperlink ref="F571" r:id="rId64"/>
    <hyperlink ref="F574" r:id="rId65"/>
    <hyperlink ref="F582" r:id="rId66"/>
    <hyperlink ref="F585" r:id="rId67"/>
    <hyperlink ref="F589" r:id="rId68"/>
    <hyperlink ref="F593" r:id="rId69"/>
    <hyperlink ref="F596" r:id="rId7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AT2" s="20" t="s">
        <v>93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85</v>
      </c>
    </row>
    <row r="4" spans="1:46" s="1" customFormat="1" ht="24.95" customHeight="1">
      <c r="B4" s="23"/>
      <c r="D4" s="114" t="s">
        <v>107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26.25" customHeight="1">
      <c r="B7" s="23"/>
      <c r="E7" s="412" t="str">
        <f>'Rekapitulace stavby'!K6</f>
        <v>Stavební úpravy polikliniky Pod Marjánkou - agenda dopravních přestupků</v>
      </c>
      <c r="F7" s="413"/>
      <c r="G7" s="413"/>
      <c r="H7" s="413"/>
      <c r="L7" s="23"/>
    </row>
    <row r="8" spans="1:46" s="1" customFormat="1" ht="12" customHeight="1">
      <c r="B8" s="23"/>
      <c r="D8" s="116" t="s">
        <v>121</v>
      </c>
      <c r="L8" s="23"/>
    </row>
    <row r="9" spans="1:46" s="2" customFormat="1" ht="16.5" customHeight="1">
      <c r="A9" s="37"/>
      <c r="B9" s="42"/>
      <c r="C9" s="37"/>
      <c r="D9" s="37"/>
      <c r="E9" s="412" t="s">
        <v>125</v>
      </c>
      <c r="F9" s="414"/>
      <c r="G9" s="414"/>
      <c r="H9" s="414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129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5" t="s">
        <v>942</v>
      </c>
      <c r="F11" s="414"/>
      <c r="G11" s="414"/>
      <c r="H11" s="414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5. 1. 2024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28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29</v>
      </c>
      <c r="F17" s="37"/>
      <c r="G17" s="37"/>
      <c r="H17" s="37"/>
      <c r="I17" s="116" t="s">
        <v>30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31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6" t="str">
        <f>'Rekapitulace stavby'!E14</f>
        <v>Vyplň údaj</v>
      </c>
      <c r="F20" s="417"/>
      <c r="G20" s="417"/>
      <c r="H20" s="417"/>
      <c r="I20" s="116" t="s">
        <v>30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33</v>
      </c>
      <c r="E22" s="37"/>
      <c r="F22" s="37"/>
      <c r="G22" s="37"/>
      <c r="H22" s="37"/>
      <c r="I22" s="116" t="s">
        <v>27</v>
      </c>
      <c r="J22" s="106" t="s">
        <v>34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35</v>
      </c>
      <c r="F23" s="37"/>
      <c r="G23" s="37"/>
      <c r="H23" s="37"/>
      <c r="I23" s="116" t="s">
        <v>30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37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>67231136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>Tomáš Vašek, Sněhurčina 710/73, 460 15 Liberec 15</v>
      </c>
      <c r="F26" s="37"/>
      <c r="G26" s="37"/>
      <c r="H26" s="37"/>
      <c r="I26" s="116" t="s">
        <v>30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40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8" t="s">
        <v>21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3" t="s">
        <v>42</v>
      </c>
      <c r="E32" s="37"/>
      <c r="F32" s="37"/>
      <c r="G32" s="37"/>
      <c r="H32" s="37"/>
      <c r="I32" s="37"/>
      <c r="J32" s="124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5" t="s">
        <v>44</v>
      </c>
      <c r="G34" s="37"/>
      <c r="H34" s="37"/>
      <c r="I34" s="125" t="s">
        <v>43</v>
      </c>
      <c r="J34" s="125" t="s">
        <v>45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6" t="s">
        <v>46</v>
      </c>
      <c r="E35" s="116" t="s">
        <v>47</v>
      </c>
      <c r="F35" s="127">
        <f>ROUND((SUM(BE86:BE94)),  2)</f>
        <v>0</v>
      </c>
      <c r="G35" s="37"/>
      <c r="H35" s="37"/>
      <c r="I35" s="128">
        <v>0.21</v>
      </c>
      <c r="J35" s="127">
        <f>ROUND(((SUM(BE86:BE94))*I35),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48</v>
      </c>
      <c r="F36" s="127">
        <f>ROUND((SUM(BF86:BF94)),  2)</f>
        <v>0</v>
      </c>
      <c r="G36" s="37"/>
      <c r="H36" s="37"/>
      <c r="I36" s="128">
        <v>0.12</v>
      </c>
      <c r="J36" s="127">
        <f>ROUND(((SUM(BF86:BF94))*I36),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49</v>
      </c>
      <c r="F37" s="127">
        <f>ROUND((SUM(BG86:BG94)),  2)</f>
        <v>0</v>
      </c>
      <c r="G37" s="37"/>
      <c r="H37" s="37"/>
      <c r="I37" s="128">
        <v>0.21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50</v>
      </c>
      <c r="F38" s="127">
        <f>ROUND((SUM(BH86:BH94)),  2)</f>
        <v>0</v>
      </c>
      <c r="G38" s="37"/>
      <c r="H38" s="37"/>
      <c r="I38" s="128">
        <v>0.12</v>
      </c>
      <c r="J38" s="127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51</v>
      </c>
      <c r="F39" s="127">
        <f>ROUND((SUM(BI86:BI94)),  2)</f>
        <v>0</v>
      </c>
      <c r="G39" s="37"/>
      <c r="H39" s="37"/>
      <c r="I39" s="128">
        <v>0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9"/>
      <c r="D41" s="130" t="s">
        <v>52</v>
      </c>
      <c r="E41" s="131"/>
      <c r="F41" s="131"/>
      <c r="G41" s="132" t="s">
        <v>53</v>
      </c>
      <c r="H41" s="133" t="s">
        <v>54</v>
      </c>
      <c r="I41" s="131"/>
      <c r="J41" s="134">
        <f>SUM(J32:J39)</f>
        <v>0</v>
      </c>
      <c r="K41" s="135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148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19" t="str">
        <f>E7</f>
        <v>Stavební úpravy polikliniky Pod Marjánkou - agenda dopravních přestupků</v>
      </c>
      <c r="F50" s="420"/>
      <c r="G50" s="420"/>
      <c r="H50" s="420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121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9" t="s">
        <v>125</v>
      </c>
      <c r="F52" s="421"/>
      <c r="G52" s="421"/>
      <c r="H52" s="421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129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8" t="str">
        <f>E11</f>
        <v>SO 01.4 - Větrání</v>
      </c>
      <c r="F54" s="421"/>
      <c r="G54" s="421"/>
      <c r="H54" s="421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Pod Marjánkou 12, Praha 6</v>
      </c>
      <c r="G56" s="39"/>
      <c r="H56" s="39"/>
      <c r="I56" s="32" t="s">
        <v>24</v>
      </c>
      <c r="J56" s="62" t="str">
        <f>IF(J14="","",J14)</f>
        <v>5. 1. 2024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26</v>
      </c>
      <c r="D58" s="39"/>
      <c r="E58" s="39"/>
      <c r="F58" s="30" t="str">
        <f>E17</f>
        <v>MČ Praha 6, Čs. armády 601/23, 160 52 Praha 6</v>
      </c>
      <c r="G58" s="39"/>
      <c r="H58" s="39"/>
      <c r="I58" s="32" t="s">
        <v>33</v>
      </c>
      <c r="J58" s="35" t="str">
        <f>E23</f>
        <v>Ing.Vít Kocourek, Prosecká 683/115, 190 00 Praha 9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40.15" customHeight="1">
      <c r="A59" s="37"/>
      <c r="B59" s="38"/>
      <c r="C59" s="32" t="s">
        <v>31</v>
      </c>
      <c r="D59" s="39"/>
      <c r="E59" s="39"/>
      <c r="F59" s="30" t="str">
        <f>IF(E20="","",E20)</f>
        <v>Vyplň údaj</v>
      </c>
      <c r="G59" s="39"/>
      <c r="H59" s="39"/>
      <c r="I59" s="32" t="s">
        <v>37</v>
      </c>
      <c r="J59" s="35" t="str">
        <f>E26</f>
        <v>Tomáš Vašek, Sněhurčina 710/73, 460 15 Liberec 15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0" t="s">
        <v>149</v>
      </c>
      <c r="D61" s="141"/>
      <c r="E61" s="141"/>
      <c r="F61" s="141"/>
      <c r="G61" s="141"/>
      <c r="H61" s="141"/>
      <c r="I61" s="141"/>
      <c r="J61" s="142" t="s">
        <v>150</v>
      </c>
      <c r="K61" s="141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3" t="s">
        <v>74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151</v>
      </c>
    </row>
    <row r="64" spans="1:47" s="9" customFormat="1" ht="24.95" customHeight="1">
      <c r="B64" s="144"/>
      <c r="C64" s="145"/>
      <c r="D64" s="146" t="s">
        <v>943</v>
      </c>
      <c r="E64" s="147"/>
      <c r="F64" s="147"/>
      <c r="G64" s="147"/>
      <c r="H64" s="147"/>
      <c r="I64" s="147"/>
      <c r="J64" s="148">
        <f>J87</f>
        <v>0</v>
      </c>
      <c r="K64" s="145"/>
      <c r="L64" s="149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167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419" t="str">
        <f>E7</f>
        <v>Stavební úpravy polikliniky Pod Marjánkou - agenda dopravních přestupků</v>
      </c>
      <c r="F74" s="420"/>
      <c r="G74" s="420"/>
      <c r="H74" s="420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121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9" t="s">
        <v>125</v>
      </c>
      <c r="F76" s="421"/>
      <c r="G76" s="421"/>
      <c r="H76" s="421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129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8" t="str">
        <f>E11</f>
        <v>SO 01.4 - Větrání</v>
      </c>
      <c r="F78" s="421"/>
      <c r="G78" s="421"/>
      <c r="H78" s="421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Pod Marjánkou 12, Praha 6</v>
      </c>
      <c r="G80" s="39"/>
      <c r="H80" s="39"/>
      <c r="I80" s="32" t="s">
        <v>24</v>
      </c>
      <c r="J80" s="62" t="str">
        <f>IF(J14="","",J14)</f>
        <v>5. 1. 2024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40.15" customHeight="1">
      <c r="A82" s="37"/>
      <c r="B82" s="38"/>
      <c r="C82" s="32" t="s">
        <v>26</v>
      </c>
      <c r="D82" s="39"/>
      <c r="E82" s="39"/>
      <c r="F82" s="30" t="str">
        <f>E17</f>
        <v>MČ Praha 6, Čs. armády 601/23, 160 52 Praha 6</v>
      </c>
      <c r="G82" s="39"/>
      <c r="H82" s="39"/>
      <c r="I82" s="32" t="s">
        <v>33</v>
      </c>
      <c r="J82" s="35" t="str">
        <f>E23</f>
        <v>Ing.Vít Kocourek, Prosecká 683/115, 190 00 Praha 9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40.15" customHeight="1">
      <c r="A83" s="37"/>
      <c r="B83" s="38"/>
      <c r="C83" s="32" t="s">
        <v>31</v>
      </c>
      <c r="D83" s="39"/>
      <c r="E83" s="39"/>
      <c r="F83" s="30" t="str">
        <f>IF(E20="","",E20)</f>
        <v>Vyplň údaj</v>
      </c>
      <c r="G83" s="39"/>
      <c r="H83" s="39"/>
      <c r="I83" s="32" t="s">
        <v>37</v>
      </c>
      <c r="J83" s="35" t="str">
        <f>E26</f>
        <v>Tomáš Vašek, Sněhurčina 710/73, 460 15 Liberec 15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5"/>
      <c r="B85" s="156"/>
      <c r="C85" s="157" t="s">
        <v>168</v>
      </c>
      <c r="D85" s="158" t="s">
        <v>61</v>
      </c>
      <c r="E85" s="158" t="s">
        <v>57</v>
      </c>
      <c r="F85" s="158" t="s">
        <v>58</v>
      </c>
      <c r="G85" s="158" t="s">
        <v>169</v>
      </c>
      <c r="H85" s="158" t="s">
        <v>170</v>
      </c>
      <c r="I85" s="158" t="s">
        <v>171</v>
      </c>
      <c r="J85" s="158" t="s">
        <v>150</v>
      </c>
      <c r="K85" s="159" t="s">
        <v>172</v>
      </c>
      <c r="L85" s="160"/>
      <c r="M85" s="71" t="s">
        <v>21</v>
      </c>
      <c r="N85" s="72" t="s">
        <v>46</v>
      </c>
      <c r="O85" s="72" t="s">
        <v>173</v>
      </c>
      <c r="P85" s="72" t="s">
        <v>174</v>
      </c>
      <c r="Q85" s="72" t="s">
        <v>175</v>
      </c>
      <c r="R85" s="72" t="s">
        <v>176</v>
      </c>
      <c r="S85" s="72" t="s">
        <v>177</v>
      </c>
      <c r="T85" s="73" t="s">
        <v>178</v>
      </c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</row>
    <row r="86" spans="1:65" s="2" customFormat="1" ht="22.9" customHeight="1">
      <c r="A86" s="37"/>
      <c r="B86" s="38"/>
      <c r="C86" s="78" t="s">
        <v>179</v>
      </c>
      <c r="D86" s="39"/>
      <c r="E86" s="39"/>
      <c r="F86" s="39"/>
      <c r="G86" s="39"/>
      <c r="H86" s="39"/>
      <c r="I86" s="39"/>
      <c r="J86" s="161">
        <f>BK86</f>
        <v>0</v>
      </c>
      <c r="K86" s="39"/>
      <c r="L86" s="42"/>
      <c r="M86" s="74"/>
      <c r="N86" s="162"/>
      <c r="O86" s="75"/>
      <c r="P86" s="163">
        <f>P87</f>
        <v>0</v>
      </c>
      <c r="Q86" s="75"/>
      <c r="R86" s="163">
        <f>R87</f>
        <v>0</v>
      </c>
      <c r="S86" s="75"/>
      <c r="T86" s="164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75</v>
      </c>
      <c r="AU86" s="20" t="s">
        <v>151</v>
      </c>
      <c r="BK86" s="165">
        <f>BK87</f>
        <v>0</v>
      </c>
    </row>
    <row r="87" spans="1:65" s="12" customFormat="1" ht="25.9" customHeight="1">
      <c r="B87" s="166"/>
      <c r="C87" s="167"/>
      <c r="D87" s="168" t="s">
        <v>75</v>
      </c>
      <c r="E87" s="169" t="s">
        <v>944</v>
      </c>
      <c r="F87" s="169" t="s">
        <v>945</v>
      </c>
      <c r="G87" s="167"/>
      <c r="H87" s="167"/>
      <c r="I87" s="170"/>
      <c r="J87" s="171">
        <f>BK87</f>
        <v>0</v>
      </c>
      <c r="K87" s="167"/>
      <c r="L87" s="172"/>
      <c r="M87" s="173"/>
      <c r="N87" s="174"/>
      <c r="O87" s="174"/>
      <c r="P87" s="175">
        <f>SUM(P88:P94)</f>
        <v>0</v>
      </c>
      <c r="Q87" s="174"/>
      <c r="R87" s="175">
        <f>SUM(R88:R94)</f>
        <v>0</v>
      </c>
      <c r="S87" s="174"/>
      <c r="T87" s="176">
        <f>SUM(T88:T94)</f>
        <v>0</v>
      </c>
      <c r="AR87" s="177" t="s">
        <v>85</v>
      </c>
      <c r="AT87" s="178" t="s">
        <v>75</v>
      </c>
      <c r="AU87" s="178" t="s">
        <v>76</v>
      </c>
      <c r="AY87" s="177" t="s">
        <v>182</v>
      </c>
      <c r="BK87" s="179">
        <f>SUM(BK88:BK94)</f>
        <v>0</v>
      </c>
    </row>
    <row r="88" spans="1:65" s="2" customFormat="1" ht="24.2" customHeight="1">
      <c r="A88" s="37"/>
      <c r="B88" s="38"/>
      <c r="C88" s="182" t="s">
        <v>83</v>
      </c>
      <c r="D88" s="182" t="s">
        <v>185</v>
      </c>
      <c r="E88" s="183" t="s">
        <v>946</v>
      </c>
      <c r="F88" s="184" t="s">
        <v>947</v>
      </c>
      <c r="G88" s="185" t="s">
        <v>202</v>
      </c>
      <c r="H88" s="186">
        <v>1</v>
      </c>
      <c r="I88" s="187"/>
      <c r="J88" s="188">
        <f t="shared" ref="J88:J93" si="0">ROUND(I88*H88,2)</f>
        <v>0</v>
      </c>
      <c r="K88" s="184" t="s">
        <v>21</v>
      </c>
      <c r="L88" s="42"/>
      <c r="M88" s="189" t="s">
        <v>21</v>
      </c>
      <c r="N88" s="190" t="s">
        <v>47</v>
      </c>
      <c r="O88" s="67"/>
      <c r="P88" s="191">
        <f t="shared" ref="P88:P93" si="1">O88*H88</f>
        <v>0</v>
      </c>
      <c r="Q88" s="191">
        <v>0</v>
      </c>
      <c r="R88" s="191">
        <f t="shared" ref="R88:R93" si="2">Q88*H88</f>
        <v>0</v>
      </c>
      <c r="S88" s="191">
        <v>0</v>
      </c>
      <c r="T88" s="192">
        <f t="shared" ref="T88:T93" si="3"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3" t="s">
        <v>324</v>
      </c>
      <c r="AT88" s="193" t="s">
        <v>185</v>
      </c>
      <c r="AU88" s="193" t="s">
        <v>83</v>
      </c>
      <c r="AY88" s="20" t="s">
        <v>182</v>
      </c>
      <c r="BE88" s="194">
        <f t="shared" ref="BE88:BE93" si="4">IF(N88="základní",J88,0)</f>
        <v>0</v>
      </c>
      <c r="BF88" s="194">
        <f t="shared" ref="BF88:BF93" si="5">IF(N88="snížená",J88,0)</f>
        <v>0</v>
      </c>
      <c r="BG88" s="194">
        <f t="shared" ref="BG88:BG93" si="6">IF(N88="zákl. přenesená",J88,0)</f>
        <v>0</v>
      </c>
      <c r="BH88" s="194">
        <f t="shared" ref="BH88:BH93" si="7">IF(N88="sníž. přenesená",J88,0)</f>
        <v>0</v>
      </c>
      <c r="BI88" s="194">
        <f t="shared" ref="BI88:BI93" si="8">IF(N88="nulová",J88,0)</f>
        <v>0</v>
      </c>
      <c r="BJ88" s="20" t="s">
        <v>83</v>
      </c>
      <c r="BK88" s="194">
        <f t="shared" ref="BK88:BK93" si="9">ROUND(I88*H88,2)</f>
        <v>0</v>
      </c>
      <c r="BL88" s="20" t="s">
        <v>324</v>
      </c>
      <c r="BM88" s="193" t="s">
        <v>948</v>
      </c>
    </row>
    <row r="89" spans="1:65" s="2" customFormat="1" ht="16.5" customHeight="1">
      <c r="A89" s="37"/>
      <c r="B89" s="38"/>
      <c r="C89" s="182" t="s">
        <v>85</v>
      </c>
      <c r="D89" s="182" t="s">
        <v>185</v>
      </c>
      <c r="E89" s="183" t="s">
        <v>949</v>
      </c>
      <c r="F89" s="184" t="s">
        <v>950</v>
      </c>
      <c r="G89" s="185" t="s">
        <v>202</v>
      </c>
      <c r="H89" s="186">
        <v>1</v>
      </c>
      <c r="I89" s="187"/>
      <c r="J89" s="188">
        <f t="shared" si="0"/>
        <v>0</v>
      </c>
      <c r="K89" s="184" t="s">
        <v>21</v>
      </c>
      <c r="L89" s="42"/>
      <c r="M89" s="189" t="s">
        <v>21</v>
      </c>
      <c r="N89" s="190" t="s">
        <v>47</v>
      </c>
      <c r="O89" s="67"/>
      <c r="P89" s="191">
        <f t="shared" si="1"/>
        <v>0</v>
      </c>
      <c r="Q89" s="191">
        <v>0</v>
      </c>
      <c r="R89" s="191">
        <f t="shared" si="2"/>
        <v>0</v>
      </c>
      <c r="S89" s="191">
        <v>0</v>
      </c>
      <c r="T89" s="192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3" t="s">
        <v>324</v>
      </c>
      <c r="AT89" s="193" t="s">
        <v>185</v>
      </c>
      <c r="AU89" s="193" t="s">
        <v>83</v>
      </c>
      <c r="AY89" s="20" t="s">
        <v>182</v>
      </c>
      <c r="BE89" s="194">
        <f t="shared" si="4"/>
        <v>0</v>
      </c>
      <c r="BF89" s="194">
        <f t="shared" si="5"/>
        <v>0</v>
      </c>
      <c r="BG89" s="194">
        <f t="shared" si="6"/>
        <v>0</v>
      </c>
      <c r="BH89" s="194">
        <f t="shared" si="7"/>
        <v>0</v>
      </c>
      <c r="BI89" s="194">
        <f t="shared" si="8"/>
        <v>0</v>
      </c>
      <c r="BJ89" s="20" t="s">
        <v>83</v>
      </c>
      <c r="BK89" s="194">
        <f t="shared" si="9"/>
        <v>0</v>
      </c>
      <c r="BL89" s="20" t="s">
        <v>324</v>
      </c>
      <c r="BM89" s="193" t="s">
        <v>951</v>
      </c>
    </row>
    <row r="90" spans="1:65" s="2" customFormat="1" ht="21.75" customHeight="1">
      <c r="A90" s="37"/>
      <c r="B90" s="38"/>
      <c r="C90" s="182" t="s">
        <v>183</v>
      </c>
      <c r="D90" s="182" t="s">
        <v>185</v>
      </c>
      <c r="E90" s="183" t="s">
        <v>952</v>
      </c>
      <c r="F90" s="184" t="s">
        <v>953</v>
      </c>
      <c r="G90" s="185" t="s">
        <v>202</v>
      </c>
      <c r="H90" s="186">
        <v>1</v>
      </c>
      <c r="I90" s="187"/>
      <c r="J90" s="188">
        <f t="shared" si="0"/>
        <v>0</v>
      </c>
      <c r="K90" s="184" t="s">
        <v>21</v>
      </c>
      <c r="L90" s="42"/>
      <c r="M90" s="189" t="s">
        <v>21</v>
      </c>
      <c r="N90" s="190" t="s">
        <v>47</v>
      </c>
      <c r="O90" s="67"/>
      <c r="P90" s="191">
        <f t="shared" si="1"/>
        <v>0</v>
      </c>
      <c r="Q90" s="191">
        <v>0</v>
      </c>
      <c r="R90" s="191">
        <f t="shared" si="2"/>
        <v>0</v>
      </c>
      <c r="S90" s="191">
        <v>0</v>
      </c>
      <c r="T90" s="192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3" t="s">
        <v>324</v>
      </c>
      <c r="AT90" s="193" t="s">
        <v>185</v>
      </c>
      <c r="AU90" s="193" t="s">
        <v>83</v>
      </c>
      <c r="AY90" s="20" t="s">
        <v>182</v>
      </c>
      <c r="BE90" s="194">
        <f t="shared" si="4"/>
        <v>0</v>
      </c>
      <c r="BF90" s="194">
        <f t="shared" si="5"/>
        <v>0</v>
      </c>
      <c r="BG90" s="194">
        <f t="shared" si="6"/>
        <v>0</v>
      </c>
      <c r="BH90" s="194">
        <f t="shared" si="7"/>
        <v>0</v>
      </c>
      <c r="BI90" s="194">
        <f t="shared" si="8"/>
        <v>0</v>
      </c>
      <c r="BJ90" s="20" t="s">
        <v>83</v>
      </c>
      <c r="BK90" s="194">
        <f t="shared" si="9"/>
        <v>0</v>
      </c>
      <c r="BL90" s="20" t="s">
        <v>324</v>
      </c>
      <c r="BM90" s="193" t="s">
        <v>954</v>
      </c>
    </row>
    <row r="91" spans="1:65" s="2" customFormat="1" ht="21.75" customHeight="1">
      <c r="A91" s="37"/>
      <c r="B91" s="38"/>
      <c r="C91" s="182" t="s">
        <v>189</v>
      </c>
      <c r="D91" s="182" t="s">
        <v>185</v>
      </c>
      <c r="E91" s="183" t="s">
        <v>955</v>
      </c>
      <c r="F91" s="184" t="s">
        <v>956</v>
      </c>
      <c r="G91" s="185" t="s">
        <v>202</v>
      </c>
      <c r="H91" s="186">
        <v>1</v>
      </c>
      <c r="I91" s="187"/>
      <c r="J91" s="188">
        <f t="shared" si="0"/>
        <v>0</v>
      </c>
      <c r="K91" s="184" t="s">
        <v>21</v>
      </c>
      <c r="L91" s="42"/>
      <c r="M91" s="189" t="s">
        <v>21</v>
      </c>
      <c r="N91" s="190" t="s">
        <v>47</v>
      </c>
      <c r="O91" s="67"/>
      <c r="P91" s="191">
        <f t="shared" si="1"/>
        <v>0</v>
      </c>
      <c r="Q91" s="191">
        <v>0</v>
      </c>
      <c r="R91" s="191">
        <f t="shared" si="2"/>
        <v>0</v>
      </c>
      <c r="S91" s="191">
        <v>0</v>
      </c>
      <c r="T91" s="192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3" t="s">
        <v>324</v>
      </c>
      <c r="AT91" s="193" t="s">
        <v>185</v>
      </c>
      <c r="AU91" s="193" t="s">
        <v>83</v>
      </c>
      <c r="AY91" s="20" t="s">
        <v>182</v>
      </c>
      <c r="BE91" s="194">
        <f t="shared" si="4"/>
        <v>0</v>
      </c>
      <c r="BF91" s="194">
        <f t="shared" si="5"/>
        <v>0</v>
      </c>
      <c r="BG91" s="194">
        <f t="shared" si="6"/>
        <v>0</v>
      </c>
      <c r="BH91" s="194">
        <f t="shared" si="7"/>
        <v>0</v>
      </c>
      <c r="BI91" s="194">
        <f t="shared" si="8"/>
        <v>0</v>
      </c>
      <c r="BJ91" s="20" t="s">
        <v>83</v>
      </c>
      <c r="BK91" s="194">
        <f t="shared" si="9"/>
        <v>0</v>
      </c>
      <c r="BL91" s="20" t="s">
        <v>324</v>
      </c>
      <c r="BM91" s="193" t="s">
        <v>957</v>
      </c>
    </row>
    <row r="92" spans="1:65" s="2" customFormat="1" ht="16.5" customHeight="1">
      <c r="A92" s="37"/>
      <c r="B92" s="38"/>
      <c r="C92" s="182" t="s">
        <v>217</v>
      </c>
      <c r="D92" s="182" t="s">
        <v>185</v>
      </c>
      <c r="E92" s="183" t="s">
        <v>958</v>
      </c>
      <c r="F92" s="184" t="s">
        <v>959</v>
      </c>
      <c r="G92" s="185" t="s">
        <v>960</v>
      </c>
      <c r="H92" s="186">
        <v>1</v>
      </c>
      <c r="I92" s="187"/>
      <c r="J92" s="188">
        <f t="shared" si="0"/>
        <v>0</v>
      </c>
      <c r="K92" s="184" t="s">
        <v>21</v>
      </c>
      <c r="L92" s="42"/>
      <c r="M92" s="189" t="s">
        <v>21</v>
      </c>
      <c r="N92" s="190" t="s">
        <v>47</v>
      </c>
      <c r="O92" s="67"/>
      <c r="P92" s="191">
        <f t="shared" si="1"/>
        <v>0</v>
      </c>
      <c r="Q92" s="191">
        <v>0</v>
      </c>
      <c r="R92" s="191">
        <f t="shared" si="2"/>
        <v>0</v>
      </c>
      <c r="S92" s="191">
        <v>0</v>
      </c>
      <c r="T92" s="192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3" t="s">
        <v>324</v>
      </c>
      <c r="AT92" s="193" t="s">
        <v>185</v>
      </c>
      <c r="AU92" s="193" t="s">
        <v>83</v>
      </c>
      <c r="AY92" s="20" t="s">
        <v>182</v>
      </c>
      <c r="BE92" s="194">
        <f t="shared" si="4"/>
        <v>0</v>
      </c>
      <c r="BF92" s="194">
        <f t="shared" si="5"/>
        <v>0</v>
      </c>
      <c r="BG92" s="194">
        <f t="shared" si="6"/>
        <v>0</v>
      </c>
      <c r="BH92" s="194">
        <f t="shared" si="7"/>
        <v>0</v>
      </c>
      <c r="BI92" s="194">
        <f t="shared" si="8"/>
        <v>0</v>
      </c>
      <c r="BJ92" s="20" t="s">
        <v>83</v>
      </c>
      <c r="BK92" s="194">
        <f t="shared" si="9"/>
        <v>0</v>
      </c>
      <c r="BL92" s="20" t="s">
        <v>324</v>
      </c>
      <c r="BM92" s="193" t="s">
        <v>961</v>
      </c>
    </row>
    <row r="93" spans="1:65" s="2" customFormat="1" ht="44.25" customHeight="1">
      <c r="A93" s="37"/>
      <c r="B93" s="38"/>
      <c r="C93" s="182" t="s">
        <v>206</v>
      </c>
      <c r="D93" s="182" t="s">
        <v>185</v>
      </c>
      <c r="E93" s="183" t="s">
        <v>962</v>
      </c>
      <c r="F93" s="184" t="s">
        <v>963</v>
      </c>
      <c r="G93" s="185" t="s">
        <v>964</v>
      </c>
      <c r="H93" s="258"/>
      <c r="I93" s="187"/>
      <c r="J93" s="188">
        <f t="shared" si="0"/>
        <v>0</v>
      </c>
      <c r="K93" s="184" t="s">
        <v>333</v>
      </c>
      <c r="L93" s="42"/>
      <c r="M93" s="189" t="s">
        <v>21</v>
      </c>
      <c r="N93" s="190" t="s">
        <v>47</v>
      </c>
      <c r="O93" s="67"/>
      <c r="P93" s="191">
        <f t="shared" si="1"/>
        <v>0</v>
      </c>
      <c r="Q93" s="191">
        <v>0</v>
      </c>
      <c r="R93" s="191">
        <f t="shared" si="2"/>
        <v>0</v>
      </c>
      <c r="S93" s="191">
        <v>0</v>
      </c>
      <c r="T93" s="192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3" t="s">
        <v>324</v>
      </c>
      <c r="AT93" s="193" t="s">
        <v>185</v>
      </c>
      <c r="AU93" s="193" t="s">
        <v>83</v>
      </c>
      <c r="AY93" s="20" t="s">
        <v>182</v>
      </c>
      <c r="BE93" s="194">
        <f t="shared" si="4"/>
        <v>0</v>
      </c>
      <c r="BF93" s="194">
        <f t="shared" si="5"/>
        <v>0</v>
      </c>
      <c r="BG93" s="194">
        <f t="shared" si="6"/>
        <v>0</v>
      </c>
      <c r="BH93" s="194">
        <f t="shared" si="7"/>
        <v>0</v>
      </c>
      <c r="BI93" s="194">
        <f t="shared" si="8"/>
        <v>0</v>
      </c>
      <c r="BJ93" s="20" t="s">
        <v>83</v>
      </c>
      <c r="BK93" s="194">
        <f t="shared" si="9"/>
        <v>0</v>
      </c>
      <c r="BL93" s="20" t="s">
        <v>324</v>
      </c>
      <c r="BM93" s="193" t="s">
        <v>965</v>
      </c>
    </row>
    <row r="94" spans="1:65" s="2" customFormat="1" ht="11.25">
      <c r="A94" s="37"/>
      <c r="B94" s="38"/>
      <c r="C94" s="39"/>
      <c r="D94" s="195" t="s">
        <v>191</v>
      </c>
      <c r="E94" s="39"/>
      <c r="F94" s="196" t="s">
        <v>966</v>
      </c>
      <c r="G94" s="39"/>
      <c r="H94" s="39"/>
      <c r="I94" s="197"/>
      <c r="J94" s="39"/>
      <c r="K94" s="39"/>
      <c r="L94" s="42"/>
      <c r="M94" s="259"/>
      <c r="N94" s="260"/>
      <c r="O94" s="261"/>
      <c r="P94" s="261"/>
      <c r="Q94" s="261"/>
      <c r="R94" s="261"/>
      <c r="S94" s="261"/>
      <c r="T94" s="262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191</v>
      </c>
      <c r="AU94" s="20" t="s">
        <v>83</v>
      </c>
    </row>
    <row r="95" spans="1:65" s="2" customFormat="1" ht="6.95" customHeight="1">
      <c r="A95" s="37"/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42"/>
      <c r="M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</sheetData>
  <sheetProtection algorithmName="SHA-512" hashValue="R81k2CHYMI130MXfnfsMK826rj49Xp2NaB8AStP1fDUdLOZzOq5IzORJdjonFxIUq6PM1WjiKFbGYfeQtxCc0A==" saltValue="A1LzCwLsOYwjJxJsb4iTUt6jnlAjgvh3+Ust+zfkIngsvqm3gnLx7bo1iMkkVFylgvk0AsdvDfdbAuU72uRqYQ==" spinCount="100000" sheet="1" objects="1" scenarios="1" formatColumns="0" formatRows="0" autoFilter="0"/>
  <autoFilter ref="C85:K94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hyperlinks>
    <hyperlink ref="F94" r:id="rId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AT2" s="20" t="s">
        <v>96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85</v>
      </c>
    </row>
    <row r="4" spans="1:46" s="1" customFormat="1" ht="24.95" customHeight="1">
      <c r="B4" s="23"/>
      <c r="D4" s="114" t="s">
        <v>107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26.25" customHeight="1">
      <c r="B7" s="23"/>
      <c r="E7" s="412" t="str">
        <f>'Rekapitulace stavby'!K6</f>
        <v>Stavební úpravy polikliniky Pod Marjánkou - agenda dopravních přestupků</v>
      </c>
      <c r="F7" s="413"/>
      <c r="G7" s="413"/>
      <c r="H7" s="413"/>
      <c r="L7" s="23"/>
    </row>
    <row r="8" spans="1:46" s="1" customFormat="1" ht="12" customHeight="1">
      <c r="B8" s="23"/>
      <c r="D8" s="116" t="s">
        <v>121</v>
      </c>
      <c r="L8" s="23"/>
    </row>
    <row r="9" spans="1:46" s="2" customFormat="1" ht="16.5" customHeight="1">
      <c r="A9" s="37"/>
      <c r="B9" s="42"/>
      <c r="C9" s="37"/>
      <c r="D9" s="37"/>
      <c r="E9" s="412" t="s">
        <v>125</v>
      </c>
      <c r="F9" s="414"/>
      <c r="G9" s="414"/>
      <c r="H9" s="414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129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5" t="s">
        <v>967</v>
      </c>
      <c r="F11" s="414"/>
      <c r="G11" s="414"/>
      <c r="H11" s="414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5. 1. 2024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28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29</v>
      </c>
      <c r="F17" s="37"/>
      <c r="G17" s="37"/>
      <c r="H17" s="37"/>
      <c r="I17" s="116" t="s">
        <v>30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31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6" t="str">
        <f>'Rekapitulace stavby'!E14</f>
        <v>Vyplň údaj</v>
      </c>
      <c r="F20" s="417"/>
      <c r="G20" s="417"/>
      <c r="H20" s="417"/>
      <c r="I20" s="116" t="s">
        <v>30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33</v>
      </c>
      <c r="E22" s="37"/>
      <c r="F22" s="37"/>
      <c r="G22" s="37"/>
      <c r="H22" s="37"/>
      <c r="I22" s="116" t="s">
        <v>27</v>
      </c>
      <c r="J22" s="106" t="s">
        <v>34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35</v>
      </c>
      <c r="F23" s="37"/>
      <c r="G23" s="37"/>
      <c r="H23" s="37"/>
      <c r="I23" s="116" t="s">
        <v>30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37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>67231136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>Tomáš Vašek, Sněhurčina 710/73, 460 15 Liberec 15</v>
      </c>
      <c r="F26" s="37"/>
      <c r="G26" s="37"/>
      <c r="H26" s="37"/>
      <c r="I26" s="116" t="s">
        <v>30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40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202.5" customHeight="1">
      <c r="A29" s="119"/>
      <c r="B29" s="120"/>
      <c r="C29" s="119"/>
      <c r="D29" s="119"/>
      <c r="E29" s="418" t="s">
        <v>968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3" t="s">
        <v>42</v>
      </c>
      <c r="E32" s="37"/>
      <c r="F32" s="37"/>
      <c r="G32" s="37"/>
      <c r="H32" s="37"/>
      <c r="I32" s="37"/>
      <c r="J32" s="124">
        <f>ROUND(J92,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5" t="s">
        <v>44</v>
      </c>
      <c r="G34" s="37"/>
      <c r="H34" s="37"/>
      <c r="I34" s="125" t="s">
        <v>43</v>
      </c>
      <c r="J34" s="125" t="s">
        <v>45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6" t="s">
        <v>46</v>
      </c>
      <c r="E35" s="116" t="s">
        <v>47</v>
      </c>
      <c r="F35" s="127">
        <f>ROUND((SUM(BE92:BE146)),  2)</f>
        <v>0</v>
      </c>
      <c r="G35" s="37"/>
      <c r="H35" s="37"/>
      <c r="I35" s="128">
        <v>0.21</v>
      </c>
      <c r="J35" s="127">
        <f>ROUND(((SUM(BE92:BE146))*I35),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48</v>
      </c>
      <c r="F36" s="127">
        <f>ROUND((SUM(BF92:BF146)),  2)</f>
        <v>0</v>
      </c>
      <c r="G36" s="37"/>
      <c r="H36" s="37"/>
      <c r="I36" s="128">
        <v>0.12</v>
      </c>
      <c r="J36" s="127">
        <f>ROUND(((SUM(BF92:BF146))*I36),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49</v>
      </c>
      <c r="F37" s="127">
        <f>ROUND((SUM(BG92:BG146)),  2)</f>
        <v>0</v>
      </c>
      <c r="G37" s="37"/>
      <c r="H37" s="37"/>
      <c r="I37" s="128">
        <v>0.21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50</v>
      </c>
      <c r="F38" s="127">
        <f>ROUND((SUM(BH92:BH146)),  2)</f>
        <v>0</v>
      </c>
      <c r="G38" s="37"/>
      <c r="H38" s="37"/>
      <c r="I38" s="128">
        <v>0.12</v>
      </c>
      <c r="J38" s="127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51</v>
      </c>
      <c r="F39" s="127">
        <f>ROUND((SUM(BI92:BI146)),  2)</f>
        <v>0</v>
      </c>
      <c r="G39" s="37"/>
      <c r="H39" s="37"/>
      <c r="I39" s="128">
        <v>0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9"/>
      <c r="D41" s="130" t="s">
        <v>52</v>
      </c>
      <c r="E41" s="131"/>
      <c r="F41" s="131"/>
      <c r="G41" s="132" t="s">
        <v>53</v>
      </c>
      <c r="H41" s="133" t="s">
        <v>54</v>
      </c>
      <c r="I41" s="131"/>
      <c r="J41" s="134">
        <f>SUM(J32:J39)</f>
        <v>0</v>
      </c>
      <c r="K41" s="135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148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19" t="str">
        <f>E7</f>
        <v>Stavební úpravy polikliniky Pod Marjánkou - agenda dopravních přestupků</v>
      </c>
      <c r="F50" s="420"/>
      <c r="G50" s="420"/>
      <c r="H50" s="420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121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9" t="s">
        <v>125</v>
      </c>
      <c r="F52" s="421"/>
      <c r="G52" s="421"/>
      <c r="H52" s="421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129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8" t="str">
        <f>E11</f>
        <v>SO 01.5 - Elektroinstalace</v>
      </c>
      <c r="F54" s="421"/>
      <c r="G54" s="421"/>
      <c r="H54" s="421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Pod Marjánkou 12, Praha 6</v>
      </c>
      <c r="G56" s="39"/>
      <c r="H56" s="39"/>
      <c r="I56" s="32" t="s">
        <v>24</v>
      </c>
      <c r="J56" s="62" t="str">
        <f>IF(J14="","",J14)</f>
        <v>5. 1. 2024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26</v>
      </c>
      <c r="D58" s="39"/>
      <c r="E58" s="39"/>
      <c r="F58" s="30" t="str">
        <f>E17</f>
        <v>MČ Praha 6, Čs. armády 601/23, 160 52 Praha 6</v>
      </c>
      <c r="G58" s="39"/>
      <c r="H58" s="39"/>
      <c r="I58" s="32" t="s">
        <v>33</v>
      </c>
      <c r="J58" s="35" t="str">
        <f>E23</f>
        <v>Ing.Vít Kocourek, Prosecká 683/115, 190 00 Praha 9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40.15" customHeight="1">
      <c r="A59" s="37"/>
      <c r="B59" s="38"/>
      <c r="C59" s="32" t="s">
        <v>31</v>
      </c>
      <c r="D59" s="39"/>
      <c r="E59" s="39"/>
      <c r="F59" s="30" t="str">
        <f>IF(E20="","",E20)</f>
        <v>Vyplň údaj</v>
      </c>
      <c r="G59" s="39"/>
      <c r="H59" s="39"/>
      <c r="I59" s="32" t="s">
        <v>37</v>
      </c>
      <c r="J59" s="35" t="str">
        <f>E26</f>
        <v>Tomáš Vašek, Sněhurčina 710/73, 460 15 Liberec 15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0" t="s">
        <v>149</v>
      </c>
      <c r="D61" s="141"/>
      <c r="E61" s="141"/>
      <c r="F61" s="141"/>
      <c r="G61" s="141"/>
      <c r="H61" s="141"/>
      <c r="I61" s="141"/>
      <c r="J61" s="142" t="s">
        <v>150</v>
      </c>
      <c r="K61" s="141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3" t="s">
        <v>74</v>
      </c>
      <c r="D63" s="39"/>
      <c r="E63" s="39"/>
      <c r="F63" s="39"/>
      <c r="G63" s="39"/>
      <c r="H63" s="39"/>
      <c r="I63" s="39"/>
      <c r="J63" s="80">
        <f>J92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151</v>
      </c>
    </row>
    <row r="64" spans="1:47" s="9" customFormat="1" ht="24.95" customHeight="1">
      <c r="B64" s="144"/>
      <c r="C64" s="145"/>
      <c r="D64" s="146" t="s">
        <v>969</v>
      </c>
      <c r="E64" s="147"/>
      <c r="F64" s="147"/>
      <c r="G64" s="147"/>
      <c r="H64" s="147"/>
      <c r="I64" s="147"/>
      <c r="J64" s="148">
        <f>J93</f>
        <v>0</v>
      </c>
      <c r="K64" s="145"/>
      <c r="L64" s="149"/>
    </row>
    <row r="65" spans="1:31" s="10" customFormat="1" ht="19.899999999999999" customHeight="1">
      <c r="B65" s="150"/>
      <c r="C65" s="100"/>
      <c r="D65" s="151" t="s">
        <v>970</v>
      </c>
      <c r="E65" s="152"/>
      <c r="F65" s="152"/>
      <c r="G65" s="152"/>
      <c r="H65" s="152"/>
      <c r="I65" s="152"/>
      <c r="J65" s="153">
        <f>J94</f>
        <v>0</v>
      </c>
      <c r="K65" s="100"/>
      <c r="L65" s="154"/>
    </row>
    <row r="66" spans="1:31" s="10" customFormat="1" ht="19.899999999999999" customHeight="1">
      <c r="B66" s="150"/>
      <c r="C66" s="100"/>
      <c r="D66" s="151" t="s">
        <v>971</v>
      </c>
      <c r="E66" s="152"/>
      <c r="F66" s="152"/>
      <c r="G66" s="152"/>
      <c r="H66" s="152"/>
      <c r="I66" s="152"/>
      <c r="J66" s="153">
        <f>J97</f>
        <v>0</v>
      </c>
      <c r="K66" s="100"/>
      <c r="L66" s="154"/>
    </row>
    <row r="67" spans="1:31" s="10" customFormat="1" ht="19.899999999999999" customHeight="1">
      <c r="B67" s="150"/>
      <c r="C67" s="100"/>
      <c r="D67" s="151" t="s">
        <v>972</v>
      </c>
      <c r="E67" s="152"/>
      <c r="F67" s="152"/>
      <c r="G67" s="152"/>
      <c r="H67" s="152"/>
      <c r="I67" s="152"/>
      <c r="J67" s="153">
        <f>J105</f>
        <v>0</v>
      </c>
      <c r="K67" s="100"/>
      <c r="L67" s="154"/>
    </row>
    <row r="68" spans="1:31" s="10" customFormat="1" ht="19.899999999999999" customHeight="1">
      <c r="B68" s="150"/>
      <c r="C68" s="100"/>
      <c r="D68" s="151" t="s">
        <v>973</v>
      </c>
      <c r="E68" s="152"/>
      <c r="F68" s="152"/>
      <c r="G68" s="152"/>
      <c r="H68" s="152"/>
      <c r="I68" s="152"/>
      <c r="J68" s="153">
        <f>J121</f>
        <v>0</v>
      </c>
      <c r="K68" s="100"/>
      <c r="L68" s="154"/>
    </row>
    <row r="69" spans="1:31" s="10" customFormat="1" ht="19.899999999999999" customHeight="1">
      <c r="B69" s="150"/>
      <c r="C69" s="100"/>
      <c r="D69" s="151" t="s">
        <v>974</v>
      </c>
      <c r="E69" s="152"/>
      <c r="F69" s="152"/>
      <c r="G69" s="152"/>
      <c r="H69" s="152"/>
      <c r="I69" s="152"/>
      <c r="J69" s="153">
        <f>J143</f>
        <v>0</v>
      </c>
      <c r="K69" s="100"/>
      <c r="L69" s="154"/>
    </row>
    <row r="70" spans="1:31" s="10" customFormat="1" ht="19.899999999999999" customHeight="1">
      <c r="B70" s="150"/>
      <c r="C70" s="100"/>
      <c r="D70" s="151" t="s">
        <v>975</v>
      </c>
      <c r="E70" s="152"/>
      <c r="F70" s="152"/>
      <c r="G70" s="152"/>
      <c r="H70" s="152"/>
      <c r="I70" s="152"/>
      <c r="J70" s="153">
        <f>J145</f>
        <v>0</v>
      </c>
      <c r="K70" s="100"/>
      <c r="L70" s="154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5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5" customHeight="1">
      <c r="A77" s="37"/>
      <c r="B77" s="38"/>
      <c r="C77" s="26" t="s">
        <v>167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6.25" customHeight="1">
      <c r="A80" s="37"/>
      <c r="B80" s="38"/>
      <c r="C80" s="39"/>
      <c r="D80" s="39"/>
      <c r="E80" s="419" t="str">
        <f>E7</f>
        <v>Stavební úpravy polikliniky Pod Marjánkou - agenda dopravních přestupků</v>
      </c>
      <c r="F80" s="420"/>
      <c r="G80" s="420"/>
      <c r="H80" s="420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" customFormat="1" ht="12" customHeight="1">
      <c r="B81" s="24"/>
      <c r="C81" s="32" t="s">
        <v>121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7"/>
      <c r="B82" s="38"/>
      <c r="C82" s="39"/>
      <c r="D82" s="39"/>
      <c r="E82" s="419" t="s">
        <v>125</v>
      </c>
      <c r="F82" s="421"/>
      <c r="G82" s="421"/>
      <c r="H82" s="421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129</v>
      </c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68" t="str">
        <f>E11</f>
        <v>SO 01.5 - Elektroinstalace</v>
      </c>
      <c r="F84" s="421"/>
      <c r="G84" s="421"/>
      <c r="H84" s="421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22</v>
      </c>
      <c r="D86" s="39"/>
      <c r="E86" s="39"/>
      <c r="F86" s="30" t="str">
        <f>F14</f>
        <v>Pod Marjánkou 12, Praha 6</v>
      </c>
      <c r="G86" s="39"/>
      <c r="H86" s="39"/>
      <c r="I86" s="32" t="s">
        <v>24</v>
      </c>
      <c r="J86" s="62" t="str">
        <f>IF(J14="","",J14)</f>
        <v>5. 1. 2024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40.15" customHeight="1">
      <c r="A88" s="37"/>
      <c r="B88" s="38"/>
      <c r="C88" s="32" t="s">
        <v>26</v>
      </c>
      <c r="D88" s="39"/>
      <c r="E88" s="39"/>
      <c r="F88" s="30" t="str">
        <f>E17</f>
        <v>MČ Praha 6, Čs. armády 601/23, 160 52 Praha 6</v>
      </c>
      <c r="G88" s="39"/>
      <c r="H88" s="39"/>
      <c r="I88" s="32" t="s">
        <v>33</v>
      </c>
      <c r="J88" s="35" t="str">
        <f>E23</f>
        <v>Ing.Vít Kocourek, Prosecká 683/115, 190 00 Praha 9</v>
      </c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40.15" customHeight="1">
      <c r="A89" s="37"/>
      <c r="B89" s="38"/>
      <c r="C89" s="32" t="s">
        <v>31</v>
      </c>
      <c r="D89" s="39"/>
      <c r="E89" s="39"/>
      <c r="F89" s="30" t="str">
        <f>IF(E20="","",E20)</f>
        <v>Vyplň údaj</v>
      </c>
      <c r="G89" s="39"/>
      <c r="H89" s="39"/>
      <c r="I89" s="32" t="s">
        <v>37</v>
      </c>
      <c r="J89" s="35" t="str">
        <f>E26</f>
        <v>Tomáš Vašek, Sněhurčina 710/73, 460 15 Liberec 15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5"/>
      <c r="B91" s="156"/>
      <c r="C91" s="157" t="s">
        <v>168</v>
      </c>
      <c r="D91" s="158" t="s">
        <v>61</v>
      </c>
      <c r="E91" s="158" t="s">
        <v>57</v>
      </c>
      <c r="F91" s="158" t="s">
        <v>58</v>
      </c>
      <c r="G91" s="158" t="s">
        <v>169</v>
      </c>
      <c r="H91" s="158" t="s">
        <v>170</v>
      </c>
      <c r="I91" s="158" t="s">
        <v>171</v>
      </c>
      <c r="J91" s="158" t="s">
        <v>150</v>
      </c>
      <c r="K91" s="159" t="s">
        <v>172</v>
      </c>
      <c r="L91" s="160"/>
      <c r="M91" s="71" t="s">
        <v>21</v>
      </c>
      <c r="N91" s="72" t="s">
        <v>46</v>
      </c>
      <c r="O91" s="72" t="s">
        <v>173</v>
      </c>
      <c r="P91" s="72" t="s">
        <v>174</v>
      </c>
      <c r="Q91" s="72" t="s">
        <v>175</v>
      </c>
      <c r="R91" s="72" t="s">
        <v>176</v>
      </c>
      <c r="S91" s="72" t="s">
        <v>177</v>
      </c>
      <c r="T91" s="73" t="s">
        <v>178</v>
      </c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</row>
    <row r="92" spans="1:65" s="2" customFormat="1" ht="22.9" customHeight="1">
      <c r="A92" s="37"/>
      <c r="B92" s="38"/>
      <c r="C92" s="78" t="s">
        <v>179</v>
      </c>
      <c r="D92" s="39"/>
      <c r="E92" s="39"/>
      <c r="F92" s="39"/>
      <c r="G92" s="39"/>
      <c r="H92" s="39"/>
      <c r="I92" s="39"/>
      <c r="J92" s="161">
        <f>BK92</f>
        <v>0</v>
      </c>
      <c r="K92" s="39"/>
      <c r="L92" s="42"/>
      <c r="M92" s="74"/>
      <c r="N92" s="162"/>
      <c r="O92" s="75"/>
      <c r="P92" s="163">
        <f>P93</f>
        <v>0</v>
      </c>
      <c r="Q92" s="75"/>
      <c r="R92" s="163">
        <f>R93</f>
        <v>0</v>
      </c>
      <c r="S92" s="75"/>
      <c r="T92" s="164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75</v>
      </c>
      <c r="AU92" s="20" t="s">
        <v>151</v>
      </c>
      <c r="BK92" s="165">
        <f>BK93</f>
        <v>0</v>
      </c>
    </row>
    <row r="93" spans="1:65" s="12" customFormat="1" ht="25.9" customHeight="1">
      <c r="B93" s="166"/>
      <c r="C93" s="167"/>
      <c r="D93" s="168" t="s">
        <v>75</v>
      </c>
      <c r="E93" s="169" t="s">
        <v>976</v>
      </c>
      <c r="F93" s="169" t="s">
        <v>95</v>
      </c>
      <c r="G93" s="167"/>
      <c r="H93" s="167"/>
      <c r="I93" s="170"/>
      <c r="J93" s="171">
        <f>BK93</f>
        <v>0</v>
      </c>
      <c r="K93" s="167"/>
      <c r="L93" s="172"/>
      <c r="M93" s="173"/>
      <c r="N93" s="174"/>
      <c r="O93" s="174"/>
      <c r="P93" s="175">
        <f>P94+P97+P105+P121+P143+P145</f>
        <v>0</v>
      </c>
      <c r="Q93" s="174"/>
      <c r="R93" s="175">
        <f>R94+R97+R105+R121+R143+R145</f>
        <v>0</v>
      </c>
      <c r="S93" s="174"/>
      <c r="T93" s="176">
        <f>T94+T97+T105+T121+T143+T145</f>
        <v>0</v>
      </c>
      <c r="AR93" s="177" t="s">
        <v>85</v>
      </c>
      <c r="AT93" s="178" t="s">
        <v>75</v>
      </c>
      <c r="AU93" s="178" t="s">
        <v>76</v>
      </c>
      <c r="AY93" s="177" t="s">
        <v>182</v>
      </c>
      <c r="BK93" s="179">
        <f>BK94+BK97+BK105+BK121+BK143+BK145</f>
        <v>0</v>
      </c>
    </row>
    <row r="94" spans="1:65" s="12" customFormat="1" ht="22.9" customHeight="1">
      <c r="B94" s="166"/>
      <c r="C94" s="167"/>
      <c r="D94" s="168" t="s">
        <v>75</v>
      </c>
      <c r="E94" s="180" t="s">
        <v>977</v>
      </c>
      <c r="F94" s="180" t="s">
        <v>978</v>
      </c>
      <c r="G94" s="167"/>
      <c r="H94" s="167"/>
      <c r="I94" s="170"/>
      <c r="J94" s="181">
        <f>BK94</f>
        <v>0</v>
      </c>
      <c r="K94" s="167"/>
      <c r="L94" s="172"/>
      <c r="M94" s="173"/>
      <c r="N94" s="174"/>
      <c r="O94" s="174"/>
      <c r="P94" s="175">
        <f>SUM(P95:P96)</f>
        <v>0</v>
      </c>
      <c r="Q94" s="174"/>
      <c r="R94" s="175">
        <f>SUM(R95:R96)</f>
        <v>0</v>
      </c>
      <c r="S94" s="174"/>
      <c r="T94" s="176">
        <f>SUM(T95:T96)</f>
        <v>0</v>
      </c>
      <c r="AR94" s="177" t="s">
        <v>85</v>
      </c>
      <c r="AT94" s="178" t="s">
        <v>75</v>
      </c>
      <c r="AU94" s="178" t="s">
        <v>83</v>
      </c>
      <c r="AY94" s="177" t="s">
        <v>182</v>
      </c>
      <c r="BK94" s="179">
        <f>SUM(BK95:BK96)</f>
        <v>0</v>
      </c>
    </row>
    <row r="95" spans="1:65" s="2" customFormat="1" ht="24.2" customHeight="1">
      <c r="A95" s="37"/>
      <c r="B95" s="38"/>
      <c r="C95" s="182" t="s">
        <v>83</v>
      </c>
      <c r="D95" s="182" t="s">
        <v>185</v>
      </c>
      <c r="E95" s="183" t="s">
        <v>979</v>
      </c>
      <c r="F95" s="184" t="s">
        <v>980</v>
      </c>
      <c r="G95" s="185" t="s">
        <v>202</v>
      </c>
      <c r="H95" s="186">
        <v>1</v>
      </c>
      <c r="I95" s="187"/>
      <c r="J95" s="188">
        <f>ROUND(I95*H95,2)</f>
        <v>0</v>
      </c>
      <c r="K95" s="184" t="s">
        <v>21</v>
      </c>
      <c r="L95" s="42"/>
      <c r="M95" s="189" t="s">
        <v>21</v>
      </c>
      <c r="N95" s="190" t="s">
        <v>47</v>
      </c>
      <c r="O95" s="67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3" t="s">
        <v>324</v>
      </c>
      <c r="AT95" s="193" t="s">
        <v>185</v>
      </c>
      <c r="AU95" s="193" t="s">
        <v>85</v>
      </c>
      <c r="AY95" s="20" t="s">
        <v>182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0" t="s">
        <v>83</v>
      </c>
      <c r="BK95" s="194">
        <f>ROUND(I95*H95,2)</f>
        <v>0</v>
      </c>
      <c r="BL95" s="20" t="s">
        <v>324</v>
      </c>
      <c r="BM95" s="193" t="s">
        <v>981</v>
      </c>
    </row>
    <row r="96" spans="1:65" s="2" customFormat="1" ht="33" customHeight="1">
      <c r="A96" s="37"/>
      <c r="B96" s="38"/>
      <c r="C96" s="182" t="s">
        <v>85</v>
      </c>
      <c r="D96" s="182" t="s">
        <v>185</v>
      </c>
      <c r="E96" s="183" t="s">
        <v>982</v>
      </c>
      <c r="F96" s="184" t="s">
        <v>983</v>
      </c>
      <c r="G96" s="185" t="s">
        <v>202</v>
      </c>
      <c r="H96" s="186">
        <v>1</v>
      </c>
      <c r="I96" s="187"/>
      <c r="J96" s="188">
        <f>ROUND(I96*H96,2)</f>
        <v>0</v>
      </c>
      <c r="K96" s="184" t="s">
        <v>21</v>
      </c>
      <c r="L96" s="42"/>
      <c r="M96" s="189" t="s">
        <v>21</v>
      </c>
      <c r="N96" s="190" t="s">
        <v>47</v>
      </c>
      <c r="O96" s="67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3" t="s">
        <v>324</v>
      </c>
      <c r="AT96" s="193" t="s">
        <v>185</v>
      </c>
      <c r="AU96" s="193" t="s">
        <v>85</v>
      </c>
      <c r="AY96" s="20" t="s">
        <v>182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20" t="s">
        <v>83</v>
      </c>
      <c r="BK96" s="194">
        <f>ROUND(I96*H96,2)</f>
        <v>0</v>
      </c>
      <c r="BL96" s="20" t="s">
        <v>324</v>
      </c>
      <c r="BM96" s="193" t="s">
        <v>984</v>
      </c>
    </row>
    <row r="97" spans="1:65" s="12" customFormat="1" ht="22.9" customHeight="1">
      <c r="B97" s="166"/>
      <c r="C97" s="167"/>
      <c r="D97" s="168" t="s">
        <v>75</v>
      </c>
      <c r="E97" s="180" t="s">
        <v>985</v>
      </c>
      <c r="F97" s="180" t="s">
        <v>986</v>
      </c>
      <c r="G97" s="167"/>
      <c r="H97" s="167"/>
      <c r="I97" s="170"/>
      <c r="J97" s="181">
        <f>BK97</f>
        <v>0</v>
      </c>
      <c r="K97" s="167"/>
      <c r="L97" s="172"/>
      <c r="M97" s="173"/>
      <c r="N97" s="174"/>
      <c r="O97" s="174"/>
      <c r="P97" s="175">
        <f>SUM(P98:P104)</f>
        <v>0</v>
      </c>
      <c r="Q97" s="174"/>
      <c r="R97" s="175">
        <f>SUM(R98:R104)</f>
        <v>0</v>
      </c>
      <c r="S97" s="174"/>
      <c r="T97" s="176">
        <f>SUM(T98:T104)</f>
        <v>0</v>
      </c>
      <c r="AR97" s="177" t="s">
        <v>85</v>
      </c>
      <c r="AT97" s="178" t="s">
        <v>75</v>
      </c>
      <c r="AU97" s="178" t="s">
        <v>83</v>
      </c>
      <c r="AY97" s="177" t="s">
        <v>182</v>
      </c>
      <c r="BK97" s="179">
        <f>SUM(BK98:BK104)</f>
        <v>0</v>
      </c>
    </row>
    <row r="98" spans="1:65" s="2" customFormat="1" ht="37.9" customHeight="1">
      <c r="A98" s="37"/>
      <c r="B98" s="38"/>
      <c r="C98" s="182" t="s">
        <v>183</v>
      </c>
      <c r="D98" s="182" t="s">
        <v>185</v>
      </c>
      <c r="E98" s="183" t="s">
        <v>987</v>
      </c>
      <c r="F98" s="184" t="s">
        <v>988</v>
      </c>
      <c r="G98" s="185" t="s">
        <v>202</v>
      </c>
      <c r="H98" s="186">
        <v>60</v>
      </c>
      <c r="I98" s="187"/>
      <c r="J98" s="188">
        <f t="shared" ref="J98:J104" si="0">ROUND(I98*H98,2)</f>
        <v>0</v>
      </c>
      <c r="K98" s="184" t="s">
        <v>21</v>
      </c>
      <c r="L98" s="42"/>
      <c r="M98" s="189" t="s">
        <v>21</v>
      </c>
      <c r="N98" s="190" t="s">
        <v>47</v>
      </c>
      <c r="O98" s="67"/>
      <c r="P98" s="191">
        <f t="shared" ref="P98:P104" si="1">O98*H98</f>
        <v>0</v>
      </c>
      <c r="Q98" s="191">
        <v>0</v>
      </c>
      <c r="R98" s="191">
        <f t="shared" ref="R98:R104" si="2">Q98*H98</f>
        <v>0</v>
      </c>
      <c r="S98" s="191">
        <v>0</v>
      </c>
      <c r="T98" s="192">
        <f t="shared" ref="T98:T104" si="3"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3" t="s">
        <v>324</v>
      </c>
      <c r="AT98" s="193" t="s">
        <v>185</v>
      </c>
      <c r="AU98" s="193" t="s">
        <v>85</v>
      </c>
      <c r="AY98" s="20" t="s">
        <v>182</v>
      </c>
      <c r="BE98" s="194">
        <f t="shared" ref="BE98:BE104" si="4">IF(N98="základní",J98,0)</f>
        <v>0</v>
      </c>
      <c r="BF98" s="194">
        <f t="shared" ref="BF98:BF104" si="5">IF(N98="snížená",J98,0)</f>
        <v>0</v>
      </c>
      <c r="BG98" s="194">
        <f t="shared" ref="BG98:BG104" si="6">IF(N98="zákl. přenesená",J98,0)</f>
        <v>0</v>
      </c>
      <c r="BH98" s="194">
        <f t="shared" ref="BH98:BH104" si="7">IF(N98="sníž. přenesená",J98,0)</f>
        <v>0</v>
      </c>
      <c r="BI98" s="194">
        <f t="shared" ref="BI98:BI104" si="8">IF(N98="nulová",J98,0)</f>
        <v>0</v>
      </c>
      <c r="BJ98" s="20" t="s">
        <v>83</v>
      </c>
      <c r="BK98" s="194">
        <f t="shared" ref="BK98:BK104" si="9">ROUND(I98*H98,2)</f>
        <v>0</v>
      </c>
      <c r="BL98" s="20" t="s">
        <v>324</v>
      </c>
      <c r="BM98" s="193" t="s">
        <v>989</v>
      </c>
    </row>
    <row r="99" spans="1:65" s="2" customFormat="1" ht="16.5" customHeight="1">
      <c r="A99" s="37"/>
      <c r="B99" s="38"/>
      <c r="C99" s="182" t="s">
        <v>513</v>
      </c>
      <c r="D99" s="182" t="s">
        <v>185</v>
      </c>
      <c r="E99" s="183" t="s">
        <v>990</v>
      </c>
      <c r="F99" s="184" t="s">
        <v>991</v>
      </c>
      <c r="G99" s="185" t="s">
        <v>202</v>
      </c>
      <c r="H99" s="186">
        <v>15</v>
      </c>
      <c r="I99" s="187"/>
      <c r="J99" s="188">
        <f t="shared" si="0"/>
        <v>0</v>
      </c>
      <c r="K99" s="184" t="s">
        <v>21</v>
      </c>
      <c r="L99" s="42"/>
      <c r="M99" s="189" t="s">
        <v>21</v>
      </c>
      <c r="N99" s="190" t="s">
        <v>47</v>
      </c>
      <c r="O99" s="67"/>
      <c r="P99" s="191">
        <f t="shared" si="1"/>
        <v>0</v>
      </c>
      <c r="Q99" s="191">
        <v>0</v>
      </c>
      <c r="R99" s="191">
        <f t="shared" si="2"/>
        <v>0</v>
      </c>
      <c r="S99" s="191">
        <v>0</v>
      </c>
      <c r="T99" s="192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3" t="s">
        <v>324</v>
      </c>
      <c r="AT99" s="193" t="s">
        <v>185</v>
      </c>
      <c r="AU99" s="193" t="s">
        <v>85</v>
      </c>
      <c r="AY99" s="20" t="s">
        <v>182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20" t="s">
        <v>83</v>
      </c>
      <c r="BK99" s="194">
        <f t="shared" si="9"/>
        <v>0</v>
      </c>
      <c r="BL99" s="20" t="s">
        <v>324</v>
      </c>
      <c r="BM99" s="193" t="s">
        <v>992</v>
      </c>
    </row>
    <row r="100" spans="1:65" s="2" customFormat="1" ht="37.9" customHeight="1">
      <c r="A100" s="37"/>
      <c r="B100" s="38"/>
      <c r="C100" s="182" t="s">
        <v>189</v>
      </c>
      <c r="D100" s="182" t="s">
        <v>185</v>
      </c>
      <c r="E100" s="183" t="s">
        <v>993</v>
      </c>
      <c r="F100" s="184" t="s">
        <v>994</v>
      </c>
      <c r="G100" s="185" t="s">
        <v>202</v>
      </c>
      <c r="H100" s="186">
        <v>27</v>
      </c>
      <c r="I100" s="187"/>
      <c r="J100" s="188">
        <f t="shared" si="0"/>
        <v>0</v>
      </c>
      <c r="K100" s="184" t="s">
        <v>21</v>
      </c>
      <c r="L100" s="42"/>
      <c r="M100" s="189" t="s">
        <v>21</v>
      </c>
      <c r="N100" s="190" t="s">
        <v>47</v>
      </c>
      <c r="O100" s="67"/>
      <c r="P100" s="191">
        <f t="shared" si="1"/>
        <v>0</v>
      </c>
      <c r="Q100" s="191">
        <v>0</v>
      </c>
      <c r="R100" s="191">
        <f t="shared" si="2"/>
        <v>0</v>
      </c>
      <c r="S100" s="191">
        <v>0</v>
      </c>
      <c r="T100" s="192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3" t="s">
        <v>324</v>
      </c>
      <c r="AT100" s="193" t="s">
        <v>185</v>
      </c>
      <c r="AU100" s="193" t="s">
        <v>85</v>
      </c>
      <c r="AY100" s="20" t="s">
        <v>182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20" t="s">
        <v>83</v>
      </c>
      <c r="BK100" s="194">
        <f t="shared" si="9"/>
        <v>0</v>
      </c>
      <c r="BL100" s="20" t="s">
        <v>324</v>
      </c>
      <c r="BM100" s="193" t="s">
        <v>995</v>
      </c>
    </row>
    <row r="101" spans="1:65" s="2" customFormat="1" ht="37.9" customHeight="1">
      <c r="A101" s="37"/>
      <c r="B101" s="38"/>
      <c r="C101" s="182" t="s">
        <v>217</v>
      </c>
      <c r="D101" s="182" t="s">
        <v>185</v>
      </c>
      <c r="E101" s="183" t="s">
        <v>996</v>
      </c>
      <c r="F101" s="184" t="s">
        <v>997</v>
      </c>
      <c r="G101" s="185" t="s">
        <v>202</v>
      </c>
      <c r="H101" s="186">
        <v>4</v>
      </c>
      <c r="I101" s="187"/>
      <c r="J101" s="188">
        <f t="shared" si="0"/>
        <v>0</v>
      </c>
      <c r="K101" s="184" t="s">
        <v>21</v>
      </c>
      <c r="L101" s="42"/>
      <c r="M101" s="189" t="s">
        <v>21</v>
      </c>
      <c r="N101" s="190" t="s">
        <v>47</v>
      </c>
      <c r="O101" s="67"/>
      <c r="P101" s="191">
        <f t="shared" si="1"/>
        <v>0</v>
      </c>
      <c r="Q101" s="191">
        <v>0</v>
      </c>
      <c r="R101" s="191">
        <f t="shared" si="2"/>
        <v>0</v>
      </c>
      <c r="S101" s="191">
        <v>0</v>
      </c>
      <c r="T101" s="192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3" t="s">
        <v>324</v>
      </c>
      <c r="AT101" s="193" t="s">
        <v>185</v>
      </c>
      <c r="AU101" s="193" t="s">
        <v>85</v>
      </c>
      <c r="AY101" s="20" t="s">
        <v>182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20" t="s">
        <v>83</v>
      </c>
      <c r="BK101" s="194">
        <f t="shared" si="9"/>
        <v>0</v>
      </c>
      <c r="BL101" s="20" t="s">
        <v>324</v>
      </c>
      <c r="BM101" s="193" t="s">
        <v>998</v>
      </c>
    </row>
    <row r="102" spans="1:65" s="2" customFormat="1" ht="44.25" customHeight="1">
      <c r="A102" s="37"/>
      <c r="B102" s="38"/>
      <c r="C102" s="182" t="s">
        <v>206</v>
      </c>
      <c r="D102" s="182" t="s">
        <v>185</v>
      </c>
      <c r="E102" s="183" t="s">
        <v>999</v>
      </c>
      <c r="F102" s="184" t="s">
        <v>1000</v>
      </c>
      <c r="G102" s="185" t="s">
        <v>202</v>
      </c>
      <c r="H102" s="186">
        <v>1</v>
      </c>
      <c r="I102" s="187"/>
      <c r="J102" s="188">
        <f t="shared" si="0"/>
        <v>0</v>
      </c>
      <c r="K102" s="184" t="s">
        <v>21</v>
      </c>
      <c r="L102" s="42"/>
      <c r="M102" s="189" t="s">
        <v>21</v>
      </c>
      <c r="N102" s="190" t="s">
        <v>47</v>
      </c>
      <c r="O102" s="67"/>
      <c r="P102" s="191">
        <f t="shared" si="1"/>
        <v>0</v>
      </c>
      <c r="Q102" s="191">
        <v>0</v>
      </c>
      <c r="R102" s="191">
        <f t="shared" si="2"/>
        <v>0</v>
      </c>
      <c r="S102" s="191">
        <v>0</v>
      </c>
      <c r="T102" s="192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3" t="s">
        <v>324</v>
      </c>
      <c r="AT102" s="193" t="s">
        <v>185</v>
      </c>
      <c r="AU102" s="193" t="s">
        <v>85</v>
      </c>
      <c r="AY102" s="20" t="s">
        <v>182</v>
      </c>
      <c r="BE102" s="194">
        <f t="shared" si="4"/>
        <v>0</v>
      </c>
      <c r="BF102" s="194">
        <f t="shared" si="5"/>
        <v>0</v>
      </c>
      <c r="BG102" s="194">
        <f t="shared" si="6"/>
        <v>0</v>
      </c>
      <c r="BH102" s="194">
        <f t="shared" si="7"/>
        <v>0</v>
      </c>
      <c r="BI102" s="194">
        <f t="shared" si="8"/>
        <v>0</v>
      </c>
      <c r="BJ102" s="20" t="s">
        <v>83</v>
      </c>
      <c r="BK102" s="194">
        <f t="shared" si="9"/>
        <v>0</v>
      </c>
      <c r="BL102" s="20" t="s">
        <v>324</v>
      </c>
      <c r="BM102" s="193" t="s">
        <v>1001</v>
      </c>
    </row>
    <row r="103" spans="1:65" s="2" customFormat="1" ht="55.5" customHeight="1">
      <c r="A103" s="37"/>
      <c r="B103" s="38"/>
      <c r="C103" s="182" t="s">
        <v>236</v>
      </c>
      <c r="D103" s="182" t="s">
        <v>185</v>
      </c>
      <c r="E103" s="183" t="s">
        <v>1002</v>
      </c>
      <c r="F103" s="184" t="s">
        <v>1003</v>
      </c>
      <c r="G103" s="185" t="s">
        <v>202</v>
      </c>
      <c r="H103" s="186">
        <v>2</v>
      </c>
      <c r="I103" s="187"/>
      <c r="J103" s="188">
        <f t="shared" si="0"/>
        <v>0</v>
      </c>
      <c r="K103" s="184" t="s">
        <v>21</v>
      </c>
      <c r="L103" s="42"/>
      <c r="M103" s="189" t="s">
        <v>21</v>
      </c>
      <c r="N103" s="190" t="s">
        <v>47</v>
      </c>
      <c r="O103" s="67"/>
      <c r="P103" s="191">
        <f t="shared" si="1"/>
        <v>0</v>
      </c>
      <c r="Q103" s="191">
        <v>0</v>
      </c>
      <c r="R103" s="191">
        <f t="shared" si="2"/>
        <v>0</v>
      </c>
      <c r="S103" s="191">
        <v>0</v>
      </c>
      <c r="T103" s="192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3" t="s">
        <v>324</v>
      </c>
      <c r="AT103" s="193" t="s">
        <v>185</v>
      </c>
      <c r="AU103" s="193" t="s">
        <v>85</v>
      </c>
      <c r="AY103" s="20" t="s">
        <v>182</v>
      </c>
      <c r="BE103" s="194">
        <f t="shared" si="4"/>
        <v>0</v>
      </c>
      <c r="BF103" s="194">
        <f t="shared" si="5"/>
        <v>0</v>
      </c>
      <c r="BG103" s="194">
        <f t="shared" si="6"/>
        <v>0</v>
      </c>
      <c r="BH103" s="194">
        <f t="shared" si="7"/>
        <v>0</v>
      </c>
      <c r="BI103" s="194">
        <f t="shared" si="8"/>
        <v>0</v>
      </c>
      <c r="BJ103" s="20" t="s">
        <v>83</v>
      </c>
      <c r="BK103" s="194">
        <f t="shared" si="9"/>
        <v>0</v>
      </c>
      <c r="BL103" s="20" t="s">
        <v>324</v>
      </c>
      <c r="BM103" s="193" t="s">
        <v>1004</v>
      </c>
    </row>
    <row r="104" spans="1:65" s="2" customFormat="1" ht="37.9" customHeight="1">
      <c r="A104" s="37"/>
      <c r="B104" s="38"/>
      <c r="C104" s="182" t="s">
        <v>241</v>
      </c>
      <c r="D104" s="182" t="s">
        <v>185</v>
      </c>
      <c r="E104" s="183" t="s">
        <v>1005</v>
      </c>
      <c r="F104" s="184" t="s">
        <v>1006</v>
      </c>
      <c r="G104" s="185" t="s">
        <v>202</v>
      </c>
      <c r="H104" s="186">
        <v>10</v>
      </c>
      <c r="I104" s="187"/>
      <c r="J104" s="188">
        <f t="shared" si="0"/>
        <v>0</v>
      </c>
      <c r="K104" s="184" t="s">
        <v>21</v>
      </c>
      <c r="L104" s="42"/>
      <c r="M104" s="189" t="s">
        <v>21</v>
      </c>
      <c r="N104" s="190" t="s">
        <v>47</v>
      </c>
      <c r="O104" s="67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3" t="s">
        <v>324</v>
      </c>
      <c r="AT104" s="193" t="s">
        <v>185</v>
      </c>
      <c r="AU104" s="193" t="s">
        <v>85</v>
      </c>
      <c r="AY104" s="20" t="s">
        <v>182</v>
      </c>
      <c r="BE104" s="194">
        <f t="shared" si="4"/>
        <v>0</v>
      </c>
      <c r="BF104" s="194">
        <f t="shared" si="5"/>
        <v>0</v>
      </c>
      <c r="BG104" s="194">
        <f t="shared" si="6"/>
        <v>0</v>
      </c>
      <c r="BH104" s="194">
        <f t="shared" si="7"/>
        <v>0</v>
      </c>
      <c r="BI104" s="194">
        <f t="shared" si="8"/>
        <v>0</v>
      </c>
      <c r="BJ104" s="20" t="s">
        <v>83</v>
      </c>
      <c r="BK104" s="194">
        <f t="shared" si="9"/>
        <v>0</v>
      </c>
      <c r="BL104" s="20" t="s">
        <v>324</v>
      </c>
      <c r="BM104" s="193" t="s">
        <v>1007</v>
      </c>
    </row>
    <row r="105" spans="1:65" s="12" customFormat="1" ht="22.9" customHeight="1">
      <c r="B105" s="166"/>
      <c r="C105" s="167"/>
      <c r="D105" s="168" t="s">
        <v>75</v>
      </c>
      <c r="E105" s="180" t="s">
        <v>1008</v>
      </c>
      <c r="F105" s="180" t="s">
        <v>1009</v>
      </c>
      <c r="G105" s="167"/>
      <c r="H105" s="167"/>
      <c r="I105" s="170"/>
      <c r="J105" s="181">
        <f>BK105</f>
        <v>0</v>
      </c>
      <c r="K105" s="167"/>
      <c r="L105" s="172"/>
      <c r="M105" s="173"/>
      <c r="N105" s="174"/>
      <c r="O105" s="174"/>
      <c r="P105" s="175">
        <f>SUM(P106:P120)</f>
        <v>0</v>
      </c>
      <c r="Q105" s="174"/>
      <c r="R105" s="175">
        <f>SUM(R106:R120)</f>
        <v>0</v>
      </c>
      <c r="S105" s="174"/>
      <c r="T105" s="176">
        <f>SUM(T106:T120)</f>
        <v>0</v>
      </c>
      <c r="AR105" s="177" t="s">
        <v>85</v>
      </c>
      <c r="AT105" s="178" t="s">
        <v>75</v>
      </c>
      <c r="AU105" s="178" t="s">
        <v>83</v>
      </c>
      <c r="AY105" s="177" t="s">
        <v>182</v>
      </c>
      <c r="BK105" s="179">
        <f>SUM(BK106:BK120)</f>
        <v>0</v>
      </c>
    </row>
    <row r="106" spans="1:65" s="2" customFormat="1" ht="16.5" customHeight="1">
      <c r="A106" s="37"/>
      <c r="B106" s="38"/>
      <c r="C106" s="182" t="s">
        <v>248</v>
      </c>
      <c r="D106" s="182" t="s">
        <v>185</v>
      </c>
      <c r="E106" s="183" t="s">
        <v>1010</v>
      </c>
      <c r="F106" s="184" t="s">
        <v>1011</v>
      </c>
      <c r="G106" s="185" t="s">
        <v>202</v>
      </c>
      <c r="H106" s="186">
        <v>6</v>
      </c>
      <c r="I106" s="187"/>
      <c r="J106" s="188">
        <f t="shared" ref="J106:J120" si="10">ROUND(I106*H106,2)</f>
        <v>0</v>
      </c>
      <c r="K106" s="184" t="s">
        <v>21</v>
      </c>
      <c r="L106" s="42"/>
      <c r="M106" s="189" t="s">
        <v>21</v>
      </c>
      <c r="N106" s="190" t="s">
        <v>47</v>
      </c>
      <c r="O106" s="67"/>
      <c r="P106" s="191">
        <f t="shared" ref="P106:P120" si="11">O106*H106</f>
        <v>0</v>
      </c>
      <c r="Q106" s="191">
        <v>0</v>
      </c>
      <c r="R106" s="191">
        <f t="shared" ref="R106:R120" si="12">Q106*H106</f>
        <v>0</v>
      </c>
      <c r="S106" s="191">
        <v>0</v>
      </c>
      <c r="T106" s="192">
        <f t="shared" ref="T106:T120" si="13"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3" t="s">
        <v>324</v>
      </c>
      <c r="AT106" s="193" t="s">
        <v>185</v>
      </c>
      <c r="AU106" s="193" t="s">
        <v>85</v>
      </c>
      <c r="AY106" s="20" t="s">
        <v>182</v>
      </c>
      <c r="BE106" s="194">
        <f t="shared" ref="BE106:BE120" si="14">IF(N106="základní",J106,0)</f>
        <v>0</v>
      </c>
      <c r="BF106" s="194">
        <f t="shared" ref="BF106:BF120" si="15">IF(N106="snížená",J106,0)</f>
        <v>0</v>
      </c>
      <c r="BG106" s="194">
        <f t="shared" ref="BG106:BG120" si="16">IF(N106="zákl. přenesená",J106,0)</f>
        <v>0</v>
      </c>
      <c r="BH106" s="194">
        <f t="shared" ref="BH106:BH120" si="17">IF(N106="sníž. přenesená",J106,0)</f>
        <v>0</v>
      </c>
      <c r="BI106" s="194">
        <f t="shared" ref="BI106:BI120" si="18">IF(N106="nulová",J106,0)</f>
        <v>0</v>
      </c>
      <c r="BJ106" s="20" t="s">
        <v>83</v>
      </c>
      <c r="BK106" s="194">
        <f t="shared" ref="BK106:BK120" si="19">ROUND(I106*H106,2)</f>
        <v>0</v>
      </c>
      <c r="BL106" s="20" t="s">
        <v>324</v>
      </c>
      <c r="BM106" s="193" t="s">
        <v>1012</v>
      </c>
    </row>
    <row r="107" spans="1:65" s="2" customFormat="1" ht="16.5" customHeight="1">
      <c r="A107" s="37"/>
      <c r="B107" s="38"/>
      <c r="C107" s="182" t="s">
        <v>279</v>
      </c>
      <c r="D107" s="182" t="s">
        <v>185</v>
      </c>
      <c r="E107" s="183" t="s">
        <v>1013</v>
      </c>
      <c r="F107" s="184" t="s">
        <v>1014</v>
      </c>
      <c r="G107" s="185" t="s">
        <v>202</v>
      </c>
      <c r="H107" s="186">
        <v>18</v>
      </c>
      <c r="I107" s="187"/>
      <c r="J107" s="188">
        <f t="shared" si="10"/>
        <v>0</v>
      </c>
      <c r="K107" s="184" t="s">
        <v>21</v>
      </c>
      <c r="L107" s="42"/>
      <c r="M107" s="189" t="s">
        <v>21</v>
      </c>
      <c r="N107" s="190" t="s">
        <v>47</v>
      </c>
      <c r="O107" s="67"/>
      <c r="P107" s="191">
        <f t="shared" si="11"/>
        <v>0</v>
      </c>
      <c r="Q107" s="191">
        <v>0</v>
      </c>
      <c r="R107" s="191">
        <f t="shared" si="12"/>
        <v>0</v>
      </c>
      <c r="S107" s="191">
        <v>0</v>
      </c>
      <c r="T107" s="192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3" t="s">
        <v>324</v>
      </c>
      <c r="AT107" s="193" t="s">
        <v>185</v>
      </c>
      <c r="AU107" s="193" t="s">
        <v>85</v>
      </c>
      <c r="AY107" s="20" t="s">
        <v>182</v>
      </c>
      <c r="BE107" s="194">
        <f t="shared" si="14"/>
        <v>0</v>
      </c>
      <c r="BF107" s="194">
        <f t="shared" si="15"/>
        <v>0</v>
      </c>
      <c r="BG107" s="194">
        <f t="shared" si="16"/>
        <v>0</v>
      </c>
      <c r="BH107" s="194">
        <f t="shared" si="17"/>
        <v>0</v>
      </c>
      <c r="BI107" s="194">
        <f t="shared" si="18"/>
        <v>0</v>
      </c>
      <c r="BJ107" s="20" t="s">
        <v>83</v>
      </c>
      <c r="BK107" s="194">
        <f t="shared" si="19"/>
        <v>0</v>
      </c>
      <c r="BL107" s="20" t="s">
        <v>324</v>
      </c>
      <c r="BM107" s="193" t="s">
        <v>1015</v>
      </c>
    </row>
    <row r="108" spans="1:65" s="2" customFormat="1" ht="16.5" customHeight="1">
      <c r="A108" s="37"/>
      <c r="B108" s="38"/>
      <c r="C108" s="182" t="s">
        <v>285</v>
      </c>
      <c r="D108" s="182" t="s">
        <v>185</v>
      </c>
      <c r="E108" s="183" t="s">
        <v>1016</v>
      </c>
      <c r="F108" s="184" t="s">
        <v>1017</v>
      </c>
      <c r="G108" s="185" t="s">
        <v>202</v>
      </c>
      <c r="H108" s="186">
        <v>4</v>
      </c>
      <c r="I108" s="187"/>
      <c r="J108" s="188">
        <f t="shared" si="10"/>
        <v>0</v>
      </c>
      <c r="K108" s="184" t="s">
        <v>21</v>
      </c>
      <c r="L108" s="42"/>
      <c r="M108" s="189" t="s">
        <v>21</v>
      </c>
      <c r="N108" s="190" t="s">
        <v>47</v>
      </c>
      <c r="O108" s="67"/>
      <c r="P108" s="191">
        <f t="shared" si="11"/>
        <v>0</v>
      </c>
      <c r="Q108" s="191">
        <v>0</v>
      </c>
      <c r="R108" s="191">
        <f t="shared" si="12"/>
        <v>0</v>
      </c>
      <c r="S108" s="191">
        <v>0</v>
      </c>
      <c r="T108" s="192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3" t="s">
        <v>324</v>
      </c>
      <c r="AT108" s="193" t="s">
        <v>185</v>
      </c>
      <c r="AU108" s="193" t="s">
        <v>85</v>
      </c>
      <c r="AY108" s="20" t="s">
        <v>182</v>
      </c>
      <c r="BE108" s="194">
        <f t="shared" si="14"/>
        <v>0</v>
      </c>
      <c r="BF108" s="194">
        <f t="shared" si="15"/>
        <v>0</v>
      </c>
      <c r="BG108" s="194">
        <f t="shared" si="16"/>
        <v>0</v>
      </c>
      <c r="BH108" s="194">
        <f t="shared" si="17"/>
        <v>0</v>
      </c>
      <c r="BI108" s="194">
        <f t="shared" si="18"/>
        <v>0</v>
      </c>
      <c r="BJ108" s="20" t="s">
        <v>83</v>
      </c>
      <c r="BK108" s="194">
        <f t="shared" si="19"/>
        <v>0</v>
      </c>
      <c r="BL108" s="20" t="s">
        <v>324</v>
      </c>
      <c r="BM108" s="193" t="s">
        <v>1018</v>
      </c>
    </row>
    <row r="109" spans="1:65" s="2" customFormat="1" ht="21.75" customHeight="1">
      <c r="A109" s="37"/>
      <c r="B109" s="38"/>
      <c r="C109" s="182" t="s">
        <v>8</v>
      </c>
      <c r="D109" s="182" t="s">
        <v>185</v>
      </c>
      <c r="E109" s="183" t="s">
        <v>1019</v>
      </c>
      <c r="F109" s="184" t="s">
        <v>1020</v>
      </c>
      <c r="G109" s="185" t="s">
        <v>202</v>
      </c>
      <c r="H109" s="186">
        <v>6</v>
      </c>
      <c r="I109" s="187"/>
      <c r="J109" s="188">
        <f t="shared" si="10"/>
        <v>0</v>
      </c>
      <c r="K109" s="184" t="s">
        <v>21</v>
      </c>
      <c r="L109" s="42"/>
      <c r="M109" s="189" t="s">
        <v>21</v>
      </c>
      <c r="N109" s="190" t="s">
        <v>47</v>
      </c>
      <c r="O109" s="67"/>
      <c r="P109" s="191">
        <f t="shared" si="11"/>
        <v>0</v>
      </c>
      <c r="Q109" s="191">
        <v>0</v>
      </c>
      <c r="R109" s="191">
        <f t="shared" si="12"/>
        <v>0</v>
      </c>
      <c r="S109" s="191">
        <v>0</v>
      </c>
      <c r="T109" s="192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3" t="s">
        <v>324</v>
      </c>
      <c r="AT109" s="193" t="s">
        <v>185</v>
      </c>
      <c r="AU109" s="193" t="s">
        <v>85</v>
      </c>
      <c r="AY109" s="20" t="s">
        <v>182</v>
      </c>
      <c r="BE109" s="194">
        <f t="shared" si="14"/>
        <v>0</v>
      </c>
      <c r="BF109" s="194">
        <f t="shared" si="15"/>
        <v>0</v>
      </c>
      <c r="BG109" s="194">
        <f t="shared" si="16"/>
        <v>0</v>
      </c>
      <c r="BH109" s="194">
        <f t="shared" si="17"/>
        <v>0</v>
      </c>
      <c r="BI109" s="194">
        <f t="shared" si="18"/>
        <v>0</v>
      </c>
      <c r="BJ109" s="20" t="s">
        <v>83</v>
      </c>
      <c r="BK109" s="194">
        <f t="shared" si="19"/>
        <v>0</v>
      </c>
      <c r="BL109" s="20" t="s">
        <v>324</v>
      </c>
      <c r="BM109" s="193" t="s">
        <v>1021</v>
      </c>
    </row>
    <row r="110" spans="1:65" s="2" customFormat="1" ht="16.5" customHeight="1">
      <c r="A110" s="37"/>
      <c r="B110" s="38"/>
      <c r="C110" s="182" t="s">
        <v>305</v>
      </c>
      <c r="D110" s="182" t="s">
        <v>185</v>
      </c>
      <c r="E110" s="183" t="s">
        <v>1022</v>
      </c>
      <c r="F110" s="184" t="s">
        <v>1023</v>
      </c>
      <c r="G110" s="185" t="s">
        <v>202</v>
      </c>
      <c r="H110" s="186">
        <v>1</v>
      </c>
      <c r="I110" s="187"/>
      <c r="J110" s="188">
        <f t="shared" si="10"/>
        <v>0</v>
      </c>
      <c r="K110" s="184" t="s">
        <v>21</v>
      </c>
      <c r="L110" s="42"/>
      <c r="M110" s="189" t="s">
        <v>21</v>
      </c>
      <c r="N110" s="190" t="s">
        <v>47</v>
      </c>
      <c r="O110" s="67"/>
      <c r="P110" s="191">
        <f t="shared" si="11"/>
        <v>0</v>
      </c>
      <c r="Q110" s="191">
        <v>0</v>
      </c>
      <c r="R110" s="191">
        <f t="shared" si="12"/>
        <v>0</v>
      </c>
      <c r="S110" s="191">
        <v>0</v>
      </c>
      <c r="T110" s="192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3" t="s">
        <v>324</v>
      </c>
      <c r="AT110" s="193" t="s">
        <v>185</v>
      </c>
      <c r="AU110" s="193" t="s">
        <v>85</v>
      </c>
      <c r="AY110" s="20" t="s">
        <v>182</v>
      </c>
      <c r="BE110" s="194">
        <f t="shared" si="14"/>
        <v>0</v>
      </c>
      <c r="BF110" s="194">
        <f t="shared" si="15"/>
        <v>0</v>
      </c>
      <c r="BG110" s="194">
        <f t="shared" si="16"/>
        <v>0</v>
      </c>
      <c r="BH110" s="194">
        <f t="shared" si="17"/>
        <v>0</v>
      </c>
      <c r="BI110" s="194">
        <f t="shared" si="18"/>
        <v>0</v>
      </c>
      <c r="BJ110" s="20" t="s">
        <v>83</v>
      </c>
      <c r="BK110" s="194">
        <f t="shared" si="19"/>
        <v>0</v>
      </c>
      <c r="BL110" s="20" t="s">
        <v>324</v>
      </c>
      <c r="BM110" s="193" t="s">
        <v>1024</v>
      </c>
    </row>
    <row r="111" spans="1:65" s="2" customFormat="1" ht="16.5" customHeight="1">
      <c r="A111" s="37"/>
      <c r="B111" s="38"/>
      <c r="C111" s="182" t="s">
        <v>311</v>
      </c>
      <c r="D111" s="182" t="s">
        <v>185</v>
      </c>
      <c r="E111" s="183" t="s">
        <v>1025</v>
      </c>
      <c r="F111" s="184" t="s">
        <v>1026</v>
      </c>
      <c r="G111" s="185" t="s">
        <v>202</v>
      </c>
      <c r="H111" s="186">
        <v>41</v>
      </c>
      <c r="I111" s="187"/>
      <c r="J111" s="188">
        <f t="shared" si="10"/>
        <v>0</v>
      </c>
      <c r="K111" s="184" t="s">
        <v>21</v>
      </c>
      <c r="L111" s="42"/>
      <c r="M111" s="189" t="s">
        <v>21</v>
      </c>
      <c r="N111" s="190" t="s">
        <v>47</v>
      </c>
      <c r="O111" s="67"/>
      <c r="P111" s="191">
        <f t="shared" si="11"/>
        <v>0</v>
      </c>
      <c r="Q111" s="191">
        <v>0</v>
      </c>
      <c r="R111" s="191">
        <f t="shared" si="12"/>
        <v>0</v>
      </c>
      <c r="S111" s="191">
        <v>0</v>
      </c>
      <c r="T111" s="192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3" t="s">
        <v>324</v>
      </c>
      <c r="AT111" s="193" t="s">
        <v>185</v>
      </c>
      <c r="AU111" s="193" t="s">
        <v>85</v>
      </c>
      <c r="AY111" s="20" t="s">
        <v>182</v>
      </c>
      <c r="BE111" s="194">
        <f t="shared" si="14"/>
        <v>0</v>
      </c>
      <c r="BF111" s="194">
        <f t="shared" si="15"/>
        <v>0</v>
      </c>
      <c r="BG111" s="194">
        <f t="shared" si="16"/>
        <v>0</v>
      </c>
      <c r="BH111" s="194">
        <f t="shared" si="17"/>
        <v>0</v>
      </c>
      <c r="BI111" s="194">
        <f t="shared" si="18"/>
        <v>0</v>
      </c>
      <c r="BJ111" s="20" t="s">
        <v>83</v>
      </c>
      <c r="BK111" s="194">
        <f t="shared" si="19"/>
        <v>0</v>
      </c>
      <c r="BL111" s="20" t="s">
        <v>324</v>
      </c>
      <c r="BM111" s="193" t="s">
        <v>1027</v>
      </c>
    </row>
    <row r="112" spans="1:65" s="2" customFormat="1" ht="16.5" customHeight="1">
      <c r="A112" s="37"/>
      <c r="B112" s="38"/>
      <c r="C112" s="182" t="s">
        <v>318</v>
      </c>
      <c r="D112" s="182" t="s">
        <v>185</v>
      </c>
      <c r="E112" s="183" t="s">
        <v>1028</v>
      </c>
      <c r="F112" s="184" t="s">
        <v>1029</v>
      </c>
      <c r="G112" s="185" t="s">
        <v>202</v>
      </c>
      <c r="H112" s="186">
        <v>1</v>
      </c>
      <c r="I112" s="187"/>
      <c r="J112" s="188">
        <f t="shared" si="10"/>
        <v>0</v>
      </c>
      <c r="K112" s="184" t="s">
        <v>21</v>
      </c>
      <c r="L112" s="42"/>
      <c r="M112" s="189" t="s">
        <v>21</v>
      </c>
      <c r="N112" s="190" t="s">
        <v>47</v>
      </c>
      <c r="O112" s="67"/>
      <c r="P112" s="191">
        <f t="shared" si="11"/>
        <v>0</v>
      </c>
      <c r="Q112" s="191">
        <v>0</v>
      </c>
      <c r="R112" s="191">
        <f t="shared" si="12"/>
        <v>0</v>
      </c>
      <c r="S112" s="191">
        <v>0</v>
      </c>
      <c r="T112" s="192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3" t="s">
        <v>324</v>
      </c>
      <c r="AT112" s="193" t="s">
        <v>185</v>
      </c>
      <c r="AU112" s="193" t="s">
        <v>85</v>
      </c>
      <c r="AY112" s="20" t="s">
        <v>182</v>
      </c>
      <c r="BE112" s="194">
        <f t="shared" si="14"/>
        <v>0</v>
      </c>
      <c r="BF112" s="194">
        <f t="shared" si="15"/>
        <v>0</v>
      </c>
      <c r="BG112" s="194">
        <f t="shared" si="16"/>
        <v>0</v>
      </c>
      <c r="BH112" s="194">
        <f t="shared" si="17"/>
        <v>0</v>
      </c>
      <c r="BI112" s="194">
        <f t="shared" si="18"/>
        <v>0</v>
      </c>
      <c r="BJ112" s="20" t="s">
        <v>83</v>
      </c>
      <c r="BK112" s="194">
        <f t="shared" si="19"/>
        <v>0</v>
      </c>
      <c r="BL112" s="20" t="s">
        <v>324</v>
      </c>
      <c r="BM112" s="193" t="s">
        <v>1030</v>
      </c>
    </row>
    <row r="113" spans="1:65" s="2" customFormat="1" ht="55.5" customHeight="1">
      <c r="A113" s="37"/>
      <c r="B113" s="38"/>
      <c r="C113" s="182" t="s">
        <v>324</v>
      </c>
      <c r="D113" s="182" t="s">
        <v>185</v>
      </c>
      <c r="E113" s="183" t="s">
        <v>1031</v>
      </c>
      <c r="F113" s="184" t="s">
        <v>1032</v>
      </c>
      <c r="G113" s="185" t="s">
        <v>960</v>
      </c>
      <c r="H113" s="186">
        <v>13</v>
      </c>
      <c r="I113" s="187"/>
      <c r="J113" s="188">
        <f t="shared" si="10"/>
        <v>0</v>
      </c>
      <c r="K113" s="184" t="s">
        <v>21</v>
      </c>
      <c r="L113" s="42"/>
      <c r="M113" s="189" t="s">
        <v>21</v>
      </c>
      <c r="N113" s="190" t="s">
        <v>47</v>
      </c>
      <c r="O113" s="67"/>
      <c r="P113" s="191">
        <f t="shared" si="11"/>
        <v>0</v>
      </c>
      <c r="Q113" s="191">
        <v>0</v>
      </c>
      <c r="R113" s="191">
        <f t="shared" si="12"/>
        <v>0</v>
      </c>
      <c r="S113" s="191">
        <v>0</v>
      </c>
      <c r="T113" s="192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3" t="s">
        <v>324</v>
      </c>
      <c r="AT113" s="193" t="s">
        <v>185</v>
      </c>
      <c r="AU113" s="193" t="s">
        <v>85</v>
      </c>
      <c r="AY113" s="20" t="s">
        <v>182</v>
      </c>
      <c r="BE113" s="194">
        <f t="shared" si="14"/>
        <v>0</v>
      </c>
      <c r="BF113" s="194">
        <f t="shared" si="15"/>
        <v>0</v>
      </c>
      <c r="BG113" s="194">
        <f t="shared" si="16"/>
        <v>0</v>
      </c>
      <c r="BH113" s="194">
        <f t="shared" si="17"/>
        <v>0</v>
      </c>
      <c r="BI113" s="194">
        <f t="shared" si="18"/>
        <v>0</v>
      </c>
      <c r="BJ113" s="20" t="s">
        <v>83</v>
      </c>
      <c r="BK113" s="194">
        <f t="shared" si="19"/>
        <v>0</v>
      </c>
      <c r="BL113" s="20" t="s">
        <v>324</v>
      </c>
      <c r="BM113" s="193" t="s">
        <v>1033</v>
      </c>
    </row>
    <row r="114" spans="1:65" s="2" customFormat="1" ht="55.5" customHeight="1">
      <c r="A114" s="37"/>
      <c r="B114" s="38"/>
      <c r="C114" s="182" t="s">
        <v>346</v>
      </c>
      <c r="D114" s="182" t="s">
        <v>185</v>
      </c>
      <c r="E114" s="183" t="s">
        <v>1034</v>
      </c>
      <c r="F114" s="184" t="s">
        <v>1035</v>
      </c>
      <c r="G114" s="185" t="s">
        <v>960</v>
      </c>
      <c r="H114" s="186">
        <v>5</v>
      </c>
      <c r="I114" s="187"/>
      <c r="J114" s="188">
        <f t="shared" si="10"/>
        <v>0</v>
      </c>
      <c r="K114" s="184" t="s">
        <v>21</v>
      </c>
      <c r="L114" s="42"/>
      <c r="M114" s="189" t="s">
        <v>21</v>
      </c>
      <c r="N114" s="190" t="s">
        <v>47</v>
      </c>
      <c r="O114" s="67"/>
      <c r="P114" s="191">
        <f t="shared" si="11"/>
        <v>0</v>
      </c>
      <c r="Q114" s="191">
        <v>0</v>
      </c>
      <c r="R114" s="191">
        <f t="shared" si="12"/>
        <v>0</v>
      </c>
      <c r="S114" s="191">
        <v>0</v>
      </c>
      <c r="T114" s="192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3" t="s">
        <v>324</v>
      </c>
      <c r="AT114" s="193" t="s">
        <v>185</v>
      </c>
      <c r="AU114" s="193" t="s">
        <v>85</v>
      </c>
      <c r="AY114" s="20" t="s">
        <v>182</v>
      </c>
      <c r="BE114" s="194">
        <f t="shared" si="14"/>
        <v>0</v>
      </c>
      <c r="BF114" s="194">
        <f t="shared" si="15"/>
        <v>0</v>
      </c>
      <c r="BG114" s="194">
        <f t="shared" si="16"/>
        <v>0</v>
      </c>
      <c r="BH114" s="194">
        <f t="shared" si="17"/>
        <v>0</v>
      </c>
      <c r="BI114" s="194">
        <f t="shared" si="18"/>
        <v>0</v>
      </c>
      <c r="BJ114" s="20" t="s">
        <v>83</v>
      </c>
      <c r="BK114" s="194">
        <f t="shared" si="19"/>
        <v>0</v>
      </c>
      <c r="BL114" s="20" t="s">
        <v>324</v>
      </c>
      <c r="BM114" s="193" t="s">
        <v>1036</v>
      </c>
    </row>
    <row r="115" spans="1:65" s="2" customFormat="1" ht="44.25" customHeight="1">
      <c r="A115" s="37"/>
      <c r="B115" s="38"/>
      <c r="C115" s="182" t="s">
        <v>352</v>
      </c>
      <c r="D115" s="182" t="s">
        <v>185</v>
      </c>
      <c r="E115" s="183" t="s">
        <v>1037</v>
      </c>
      <c r="F115" s="184" t="s">
        <v>1038</v>
      </c>
      <c r="G115" s="185" t="s">
        <v>960</v>
      </c>
      <c r="H115" s="186">
        <v>3</v>
      </c>
      <c r="I115" s="187"/>
      <c r="J115" s="188">
        <f t="shared" si="10"/>
        <v>0</v>
      </c>
      <c r="K115" s="184" t="s">
        <v>21</v>
      </c>
      <c r="L115" s="42"/>
      <c r="M115" s="189" t="s">
        <v>21</v>
      </c>
      <c r="N115" s="190" t="s">
        <v>47</v>
      </c>
      <c r="O115" s="67"/>
      <c r="P115" s="191">
        <f t="shared" si="11"/>
        <v>0</v>
      </c>
      <c r="Q115" s="191">
        <v>0</v>
      </c>
      <c r="R115" s="191">
        <f t="shared" si="12"/>
        <v>0</v>
      </c>
      <c r="S115" s="191">
        <v>0</v>
      </c>
      <c r="T115" s="192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3" t="s">
        <v>324</v>
      </c>
      <c r="AT115" s="193" t="s">
        <v>185</v>
      </c>
      <c r="AU115" s="193" t="s">
        <v>85</v>
      </c>
      <c r="AY115" s="20" t="s">
        <v>182</v>
      </c>
      <c r="BE115" s="194">
        <f t="shared" si="14"/>
        <v>0</v>
      </c>
      <c r="BF115" s="194">
        <f t="shared" si="15"/>
        <v>0</v>
      </c>
      <c r="BG115" s="194">
        <f t="shared" si="16"/>
        <v>0</v>
      </c>
      <c r="BH115" s="194">
        <f t="shared" si="17"/>
        <v>0</v>
      </c>
      <c r="BI115" s="194">
        <f t="shared" si="18"/>
        <v>0</v>
      </c>
      <c r="BJ115" s="20" t="s">
        <v>83</v>
      </c>
      <c r="BK115" s="194">
        <f t="shared" si="19"/>
        <v>0</v>
      </c>
      <c r="BL115" s="20" t="s">
        <v>324</v>
      </c>
      <c r="BM115" s="193" t="s">
        <v>1039</v>
      </c>
    </row>
    <row r="116" spans="1:65" s="2" customFormat="1" ht="44.25" customHeight="1">
      <c r="A116" s="37"/>
      <c r="B116" s="38"/>
      <c r="C116" s="182" t="s">
        <v>357</v>
      </c>
      <c r="D116" s="182" t="s">
        <v>185</v>
      </c>
      <c r="E116" s="183" t="s">
        <v>1040</v>
      </c>
      <c r="F116" s="184" t="s">
        <v>1041</v>
      </c>
      <c r="G116" s="185" t="s">
        <v>960</v>
      </c>
      <c r="H116" s="186">
        <v>1</v>
      </c>
      <c r="I116" s="187"/>
      <c r="J116" s="188">
        <f t="shared" si="10"/>
        <v>0</v>
      </c>
      <c r="K116" s="184" t="s">
        <v>21</v>
      </c>
      <c r="L116" s="42"/>
      <c r="M116" s="189" t="s">
        <v>21</v>
      </c>
      <c r="N116" s="190" t="s">
        <v>47</v>
      </c>
      <c r="O116" s="67"/>
      <c r="P116" s="191">
        <f t="shared" si="11"/>
        <v>0</v>
      </c>
      <c r="Q116" s="191">
        <v>0</v>
      </c>
      <c r="R116" s="191">
        <f t="shared" si="12"/>
        <v>0</v>
      </c>
      <c r="S116" s="191">
        <v>0</v>
      </c>
      <c r="T116" s="192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3" t="s">
        <v>324</v>
      </c>
      <c r="AT116" s="193" t="s">
        <v>185</v>
      </c>
      <c r="AU116" s="193" t="s">
        <v>85</v>
      </c>
      <c r="AY116" s="20" t="s">
        <v>182</v>
      </c>
      <c r="BE116" s="194">
        <f t="shared" si="14"/>
        <v>0</v>
      </c>
      <c r="BF116" s="194">
        <f t="shared" si="15"/>
        <v>0</v>
      </c>
      <c r="BG116" s="194">
        <f t="shared" si="16"/>
        <v>0</v>
      </c>
      <c r="BH116" s="194">
        <f t="shared" si="17"/>
        <v>0</v>
      </c>
      <c r="BI116" s="194">
        <f t="shared" si="18"/>
        <v>0</v>
      </c>
      <c r="BJ116" s="20" t="s">
        <v>83</v>
      </c>
      <c r="BK116" s="194">
        <f t="shared" si="19"/>
        <v>0</v>
      </c>
      <c r="BL116" s="20" t="s">
        <v>324</v>
      </c>
      <c r="BM116" s="193" t="s">
        <v>1042</v>
      </c>
    </row>
    <row r="117" spans="1:65" s="2" customFormat="1" ht="16.5" customHeight="1">
      <c r="A117" s="37"/>
      <c r="B117" s="38"/>
      <c r="C117" s="182" t="s">
        <v>363</v>
      </c>
      <c r="D117" s="182" t="s">
        <v>185</v>
      </c>
      <c r="E117" s="183" t="s">
        <v>1043</v>
      </c>
      <c r="F117" s="184" t="s">
        <v>1044</v>
      </c>
      <c r="G117" s="185" t="s">
        <v>202</v>
      </c>
      <c r="H117" s="186">
        <v>10</v>
      </c>
      <c r="I117" s="187"/>
      <c r="J117" s="188">
        <f t="shared" si="10"/>
        <v>0</v>
      </c>
      <c r="K117" s="184" t="s">
        <v>21</v>
      </c>
      <c r="L117" s="42"/>
      <c r="M117" s="189" t="s">
        <v>21</v>
      </c>
      <c r="N117" s="190" t="s">
        <v>47</v>
      </c>
      <c r="O117" s="67"/>
      <c r="P117" s="191">
        <f t="shared" si="11"/>
        <v>0</v>
      </c>
      <c r="Q117" s="191">
        <v>0</v>
      </c>
      <c r="R117" s="191">
        <f t="shared" si="12"/>
        <v>0</v>
      </c>
      <c r="S117" s="191">
        <v>0</v>
      </c>
      <c r="T117" s="192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3" t="s">
        <v>324</v>
      </c>
      <c r="AT117" s="193" t="s">
        <v>185</v>
      </c>
      <c r="AU117" s="193" t="s">
        <v>85</v>
      </c>
      <c r="AY117" s="20" t="s">
        <v>182</v>
      </c>
      <c r="BE117" s="194">
        <f t="shared" si="14"/>
        <v>0</v>
      </c>
      <c r="BF117" s="194">
        <f t="shared" si="15"/>
        <v>0</v>
      </c>
      <c r="BG117" s="194">
        <f t="shared" si="16"/>
        <v>0</v>
      </c>
      <c r="BH117" s="194">
        <f t="shared" si="17"/>
        <v>0</v>
      </c>
      <c r="BI117" s="194">
        <f t="shared" si="18"/>
        <v>0</v>
      </c>
      <c r="BJ117" s="20" t="s">
        <v>83</v>
      </c>
      <c r="BK117" s="194">
        <f t="shared" si="19"/>
        <v>0</v>
      </c>
      <c r="BL117" s="20" t="s">
        <v>324</v>
      </c>
      <c r="BM117" s="193" t="s">
        <v>1045</v>
      </c>
    </row>
    <row r="118" spans="1:65" s="2" customFormat="1" ht="16.5" customHeight="1">
      <c r="A118" s="37"/>
      <c r="B118" s="38"/>
      <c r="C118" s="182" t="s">
        <v>7</v>
      </c>
      <c r="D118" s="182" t="s">
        <v>185</v>
      </c>
      <c r="E118" s="183" t="s">
        <v>1046</v>
      </c>
      <c r="F118" s="184" t="s">
        <v>1047</v>
      </c>
      <c r="G118" s="185" t="s">
        <v>202</v>
      </c>
      <c r="H118" s="186">
        <v>80</v>
      </c>
      <c r="I118" s="187"/>
      <c r="J118" s="188">
        <f t="shared" si="10"/>
        <v>0</v>
      </c>
      <c r="K118" s="184" t="s">
        <v>21</v>
      </c>
      <c r="L118" s="42"/>
      <c r="M118" s="189" t="s">
        <v>21</v>
      </c>
      <c r="N118" s="190" t="s">
        <v>47</v>
      </c>
      <c r="O118" s="67"/>
      <c r="P118" s="191">
        <f t="shared" si="11"/>
        <v>0</v>
      </c>
      <c r="Q118" s="191">
        <v>0</v>
      </c>
      <c r="R118" s="191">
        <f t="shared" si="12"/>
        <v>0</v>
      </c>
      <c r="S118" s="191">
        <v>0</v>
      </c>
      <c r="T118" s="192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3" t="s">
        <v>324</v>
      </c>
      <c r="AT118" s="193" t="s">
        <v>185</v>
      </c>
      <c r="AU118" s="193" t="s">
        <v>85</v>
      </c>
      <c r="AY118" s="20" t="s">
        <v>182</v>
      </c>
      <c r="BE118" s="194">
        <f t="shared" si="14"/>
        <v>0</v>
      </c>
      <c r="BF118" s="194">
        <f t="shared" si="15"/>
        <v>0</v>
      </c>
      <c r="BG118" s="194">
        <f t="shared" si="16"/>
        <v>0</v>
      </c>
      <c r="BH118" s="194">
        <f t="shared" si="17"/>
        <v>0</v>
      </c>
      <c r="BI118" s="194">
        <f t="shared" si="18"/>
        <v>0</v>
      </c>
      <c r="BJ118" s="20" t="s">
        <v>83</v>
      </c>
      <c r="BK118" s="194">
        <f t="shared" si="19"/>
        <v>0</v>
      </c>
      <c r="BL118" s="20" t="s">
        <v>324</v>
      </c>
      <c r="BM118" s="193" t="s">
        <v>1048</v>
      </c>
    </row>
    <row r="119" spans="1:65" s="2" customFormat="1" ht="16.5" customHeight="1">
      <c r="A119" s="37"/>
      <c r="B119" s="38"/>
      <c r="C119" s="182" t="s">
        <v>374</v>
      </c>
      <c r="D119" s="182" t="s">
        <v>185</v>
      </c>
      <c r="E119" s="183" t="s">
        <v>1049</v>
      </c>
      <c r="F119" s="184" t="s">
        <v>1050</v>
      </c>
      <c r="G119" s="185" t="s">
        <v>202</v>
      </c>
      <c r="H119" s="186">
        <v>30</v>
      </c>
      <c r="I119" s="187"/>
      <c r="J119" s="188">
        <f t="shared" si="10"/>
        <v>0</v>
      </c>
      <c r="K119" s="184" t="s">
        <v>21</v>
      </c>
      <c r="L119" s="42"/>
      <c r="M119" s="189" t="s">
        <v>21</v>
      </c>
      <c r="N119" s="190" t="s">
        <v>47</v>
      </c>
      <c r="O119" s="67"/>
      <c r="P119" s="191">
        <f t="shared" si="11"/>
        <v>0</v>
      </c>
      <c r="Q119" s="191">
        <v>0</v>
      </c>
      <c r="R119" s="191">
        <f t="shared" si="12"/>
        <v>0</v>
      </c>
      <c r="S119" s="191">
        <v>0</v>
      </c>
      <c r="T119" s="192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3" t="s">
        <v>324</v>
      </c>
      <c r="AT119" s="193" t="s">
        <v>185</v>
      </c>
      <c r="AU119" s="193" t="s">
        <v>85</v>
      </c>
      <c r="AY119" s="20" t="s">
        <v>182</v>
      </c>
      <c r="BE119" s="194">
        <f t="shared" si="14"/>
        <v>0</v>
      </c>
      <c r="BF119" s="194">
        <f t="shared" si="15"/>
        <v>0</v>
      </c>
      <c r="BG119" s="194">
        <f t="shared" si="16"/>
        <v>0</v>
      </c>
      <c r="BH119" s="194">
        <f t="shared" si="17"/>
        <v>0</v>
      </c>
      <c r="BI119" s="194">
        <f t="shared" si="18"/>
        <v>0</v>
      </c>
      <c r="BJ119" s="20" t="s">
        <v>83</v>
      </c>
      <c r="BK119" s="194">
        <f t="shared" si="19"/>
        <v>0</v>
      </c>
      <c r="BL119" s="20" t="s">
        <v>324</v>
      </c>
      <c r="BM119" s="193" t="s">
        <v>1051</v>
      </c>
    </row>
    <row r="120" spans="1:65" s="2" customFormat="1" ht="16.5" customHeight="1">
      <c r="A120" s="37"/>
      <c r="B120" s="38"/>
      <c r="C120" s="182" t="s">
        <v>381</v>
      </c>
      <c r="D120" s="182" t="s">
        <v>185</v>
      </c>
      <c r="E120" s="183" t="s">
        <v>1052</v>
      </c>
      <c r="F120" s="184" t="s">
        <v>1053</v>
      </c>
      <c r="G120" s="185" t="s">
        <v>202</v>
      </c>
      <c r="H120" s="186">
        <v>1</v>
      </c>
      <c r="I120" s="187"/>
      <c r="J120" s="188">
        <f t="shared" si="10"/>
        <v>0</v>
      </c>
      <c r="K120" s="184" t="s">
        <v>21</v>
      </c>
      <c r="L120" s="42"/>
      <c r="M120" s="189" t="s">
        <v>21</v>
      </c>
      <c r="N120" s="190" t="s">
        <v>47</v>
      </c>
      <c r="O120" s="67"/>
      <c r="P120" s="191">
        <f t="shared" si="11"/>
        <v>0</v>
      </c>
      <c r="Q120" s="191">
        <v>0</v>
      </c>
      <c r="R120" s="191">
        <f t="shared" si="12"/>
        <v>0</v>
      </c>
      <c r="S120" s="191">
        <v>0</v>
      </c>
      <c r="T120" s="192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3" t="s">
        <v>324</v>
      </c>
      <c r="AT120" s="193" t="s">
        <v>185</v>
      </c>
      <c r="AU120" s="193" t="s">
        <v>85</v>
      </c>
      <c r="AY120" s="20" t="s">
        <v>182</v>
      </c>
      <c r="BE120" s="194">
        <f t="shared" si="14"/>
        <v>0</v>
      </c>
      <c r="BF120" s="194">
        <f t="shared" si="15"/>
        <v>0</v>
      </c>
      <c r="BG120" s="194">
        <f t="shared" si="16"/>
        <v>0</v>
      </c>
      <c r="BH120" s="194">
        <f t="shared" si="17"/>
        <v>0</v>
      </c>
      <c r="BI120" s="194">
        <f t="shared" si="18"/>
        <v>0</v>
      </c>
      <c r="BJ120" s="20" t="s">
        <v>83</v>
      </c>
      <c r="BK120" s="194">
        <f t="shared" si="19"/>
        <v>0</v>
      </c>
      <c r="BL120" s="20" t="s">
        <v>324</v>
      </c>
      <c r="BM120" s="193" t="s">
        <v>1054</v>
      </c>
    </row>
    <row r="121" spans="1:65" s="12" customFormat="1" ht="22.9" customHeight="1">
      <c r="B121" s="166"/>
      <c r="C121" s="167"/>
      <c r="D121" s="168" t="s">
        <v>75</v>
      </c>
      <c r="E121" s="180" t="s">
        <v>1055</v>
      </c>
      <c r="F121" s="180" t="s">
        <v>1056</v>
      </c>
      <c r="G121" s="167"/>
      <c r="H121" s="167"/>
      <c r="I121" s="170"/>
      <c r="J121" s="181">
        <f>BK121</f>
        <v>0</v>
      </c>
      <c r="K121" s="167"/>
      <c r="L121" s="172"/>
      <c r="M121" s="173"/>
      <c r="N121" s="174"/>
      <c r="O121" s="174"/>
      <c r="P121" s="175">
        <f>SUM(P122:P142)</f>
        <v>0</v>
      </c>
      <c r="Q121" s="174"/>
      <c r="R121" s="175">
        <f>SUM(R122:R142)</f>
        <v>0</v>
      </c>
      <c r="S121" s="174"/>
      <c r="T121" s="176">
        <f>SUM(T122:T142)</f>
        <v>0</v>
      </c>
      <c r="AR121" s="177" t="s">
        <v>85</v>
      </c>
      <c r="AT121" s="178" t="s">
        <v>75</v>
      </c>
      <c r="AU121" s="178" t="s">
        <v>83</v>
      </c>
      <c r="AY121" s="177" t="s">
        <v>182</v>
      </c>
      <c r="BK121" s="179">
        <f>SUM(BK122:BK142)</f>
        <v>0</v>
      </c>
    </row>
    <row r="122" spans="1:65" s="2" customFormat="1" ht="16.5" customHeight="1">
      <c r="A122" s="37"/>
      <c r="B122" s="38"/>
      <c r="C122" s="182" t="s">
        <v>1057</v>
      </c>
      <c r="D122" s="182" t="s">
        <v>185</v>
      </c>
      <c r="E122" s="183" t="s">
        <v>1058</v>
      </c>
      <c r="F122" s="184" t="s">
        <v>1059</v>
      </c>
      <c r="G122" s="185" t="s">
        <v>116</v>
      </c>
      <c r="H122" s="186">
        <v>55</v>
      </c>
      <c r="I122" s="187"/>
      <c r="J122" s="188">
        <f t="shared" ref="J122:J142" si="20">ROUND(I122*H122,2)</f>
        <v>0</v>
      </c>
      <c r="K122" s="184" t="s">
        <v>21</v>
      </c>
      <c r="L122" s="42"/>
      <c r="M122" s="189" t="s">
        <v>21</v>
      </c>
      <c r="N122" s="190" t="s">
        <v>47</v>
      </c>
      <c r="O122" s="67"/>
      <c r="P122" s="191">
        <f t="shared" ref="P122:P142" si="21">O122*H122</f>
        <v>0</v>
      </c>
      <c r="Q122" s="191">
        <v>0</v>
      </c>
      <c r="R122" s="191">
        <f t="shared" ref="R122:R142" si="22">Q122*H122</f>
        <v>0</v>
      </c>
      <c r="S122" s="191">
        <v>0</v>
      </c>
      <c r="T122" s="192">
        <f t="shared" ref="T122:T142" si="23"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3" t="s">
        <v>324</v>
      </c>
      <c r="AT122" s="193" t="s">
        <v>185</v>
      </c>
      <c r="AU122" s="193" t="s">
        <v>85</v>
      </c>
      <c r="AY122" s="20" t="s">
        <v>182</v>
      </c>
      <c r="BE122" s="194">
        <f t="shared" ref="BE122:BE142" si="24">IF(N122="základní",J122,0)</f>
        <v>0</v>
      </c>
      <c r="BF122" s="194">
        <f t="shared" ref="BF122:BF142" si="25">IF(N122="snížená",J122,0)</f>
        <v>0</v>
      </c>
      <c r="BG122" s="194">
        <f t="shared" ref="BG122:BG142" si="26">IF(N122="zákl. přenesená",J122,0)</f>
        <v>0</v>
      </c>
      <c r="BH122" s="194">
        <f t="shared" ref="BH122:BH142" si="27">IF(N122="sníž. přenesená",J122,0)</f>
        <v>0</v>
      </c>
      <c r="BI122" s="194">
        <f t="shared" ref="BI122:BI142" si="28">IF(N122="nulová",J122,0)</f>
        <v>0</v>
      </c>
      <c r="BJ122" s="20" t="s">
        <v>83</v>
      </c>
      <c r="BK122" s="194">
        <f t="shared" ref="BK122:BK142" si="29">ROUND(I122*H122,2)</f>
        <v>0</v>
      </c>
      <c r="BL122" s="20" t="s">
        <v>324</v>
      </c>
      <c r="BM122" s="193" t="s">
        <v>1060</v>
      </c>
    </row>
    <row r="123" spans="1:65" s="2" customFormat="1" ht="16.5" customHeight="1">
      <c r="A123" s="37"/>
      <c r="B123" s="38"/>
      <c r="C123" s="182" t="s">
        <v>1061</v>
      </c>
      <c r="D123" s="182" t="s">
        <v>185</v>
      </c>
      <c r="E123" s="183" t="s">
        <v>1062</v>
      </c>
      <c r="F123" s="184" t="s">
        <v>1063</v>
      </c>
      <c r="G123" s="185" t="s">
        <v>116</v>
      </c>
      <c r="H123" s="186">
        <v>660</v>
      </c>
      <c r="I123" s="187"/>
      <c r="J123" s="188">
        <f t="shared" si="20"/>
        <v>0</v>
      </c>
      <c r="K123" s="184" t="s">
        <v>21</v>
      </c>
      <c r="L123" s="42"/>
      <c r="M123" s="189" t="s">
        <v>21</v>
      </c>
      <c r="N123" s="190" t="s">
        <v>47</v>
      </c>
      <c r="O123" s="67"/>
      <c r="P123" s="191">
        <f t="shared" si="21"/>
        <v>0</v>
      </c>
      <c r="Q123" s="191">
        <v>0</v>
      </c>
      <c r="R123" s="191">
        <f t="shared" si="22"/>
        <v>0</v>
      </c>
      <c r="S123" s="191">
        <v>0</v>
      </c>
      <c r="T123" s="192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3" t="s">
        <v>324</v>
      </c>
      <c r="AT123" s="193" t="s">
        <v>185</v>
      </c>
      <c r="AU123" s="193" t="s">
        <v>85</v>
      </c>
      <c r="AY123" s="20" t="s">
        <v>182</v>
      </c>
      <c r="BE123" s="194">
        <f t="shared" si="24"/>
        <v>0</v>
      </c>
      <c r="BF123" s="194">
        <f t="shared" si="25"/>
        <v>0</v>
      </c>
      <c r="BG123" s="194">
        <f t="shared" si="26"/>
        <v>0</v>
      </c>
      <c r="BH123" s="194">
        <f t="shared" si="27"/>
        <v>0</v>
      </c>
      <c r="BI123" s="194">
        <f t="shared" si="28"/>
        <v>0</v>
      </c>
      <c r="BJ123" s="20" t="s">
        <v>83</v>
      </c>
      <c r="BK123" s="194">
        <f t="shared" si="29"/>
        <v>0</v>
      </c>
      <c r="BL123" s="20" t="s">
        <v>324</v>
      </c>
      <c r="BM123" s="193" t="s">
        <v>1064</v>
      </c>
    </row>
    <row r="124" spans="1:65" s="2" customFormat="1" ht="16.5" customHeight="1">
      <c r="A124" s="37"/>
      <c r="B124" s="38"/>
      <c r="C124" s="182" t="s">
        <v>1065</v>
      </c>
      <c r="D124" s="182" t="s">
        <v>185</v>
      </c>
      <c r="E124" s="183" t="s">
        <v>1066</v>
      </c>
      <c r="F124" s="184" t="s">
        <v>1067</v>
      </c>
      <c r="G124" s="185" t="s">
        <v>116</v>
      </c>
      <c r="H124" s="186">
        <v>90</v>
      </c>
      <c r="I124" s="187"/>
      <c r="J124" s="188">
        <f t="shared" si="20"/>
        <v>0</v>
      </c>
      <c r="K124" s="184" t="s">
        <v>21</v>
      </c>
      <c r="L124" s="42"/>
      <c r="M124" s="189" t="s">
        <v>21</v>
      </c>
      <c r="N124" s="190" t="s">
        <v>47</v>
      </c>
      <c r="O124" s="67"/>
      <c r="P124" s="191">
        <f t="shared" si="21"/>
        <v>0</v>
      </c>
      <c r="Q124" s="191">
        <v>0</v>
      </c>
      <c r="R124" s="191">
        <f t="shared" si="22"/>
        <v>0</v>
      </c>
      <c r="S124" s="191">
        <v>0</v>
      </c>
      <c r="T124" s="192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3" t="s">
        <v>324</v>
      </c>
      <c r="AT124" s="193" t="s">
        <v>185</v>
      </c>
      <c r="AU124" s="193" t="s">
        <v>85</v>
      </c>
      <c r="AY124" s="20" t="s">
        <v>182</v>
      </c>
      <c r="BE124" s="194">
        <f t="shared" si="24"/>
        <v>0</v>
      </c>
      <c r="BF124" s="194">
        <f t="shared" si="25"/>
        <v>0</v>
      </c>
      <c r="BG124" s="194">
        <f t="shared" si="26"/>
        <v>0</v>
      </c>
      <c r="BH124" s="194">
        <f t="shared" si="27"/>
        <v>0</v>
      </c>
      <c r="BI124" s="194">
        <f t="shared" si="28"/>
        <v>0</v>
      </c>
      <c r="BJ124" s="20" t="s">
        <v>83</v>
      </c>
      <c r="BK124" s="194">
        <f t="shared" si="29"/>
        <v>0</v>
      </c>
      <c r="BL124" s="20" t="s">
        <v>324</v>
      </c>
      <c r="BM124" s="193" t="s">
        <v>1068</v>
      </c>
    </row>
    <row r="125" spans="1:65" s="2" customFormat="1" ht="16.5" customHeight="1">
      <c r="A125" s="37"/>
      <c r="B125" s="38"/>
      <c r="C125" s="182" t="s">
        <v>425</v>
      </c>
      <c r="D125" s="182" t="s">
        <v>185</v>
      </c>
      <c r="E125" s="183" t="s">
        <v>1069</v>
      </c>
      <c r="F125" s="184" t="s">
        <v>1070</v>
      </c>
      <c r="G125" s="185" t="s">
        <v>116</v>
      </c>
      <c r="H125" s="186">
        <v>5</v>
      </c>
      <c r="I125" s="187"/>
      <c r="J125" s="188">
        <f t="shared" si="20"/>
        <v>0</v>
      </c>
      <c r="K125" s="184" t="s">
        <v>21</v>
      </c>
      <c r="L125" s="42"/>
      <c r="M125" s="189" t="s">
        <v>21</v>
      </c>
      <c r="N125" s="190" t="s">
        <v>47</v>
      </c>
      <c r="O125" s="67"/>
      <c r="P125" s="191">
        <f t="shared" si="21"/>
        <v>0</v>
      </c>
      <c r="Q125" s="191">
        <v>0</v>
      </c>
      <c r="R125" s="191">
        <f t="shared" si="22"/>
        <v>0</v>
      </c>
      <c r="S125" s="191">
        <v>0</v>
      </c>
      <c r="T125" s="192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3" t="s">
        <v>324</v>
      </c>
      <c r="AT125" s="193" t="s">
        <v>185</v>
      </c>
      <c r="AU125" s="193" t="s">
        <v>85</v>
      </c>
      <c r="AY125" s="20" t="s">
        <v>182</v>
      </c>
      <c r="BE125" s="194">
        <f t="shared" si="24"/>
        <v>0</v>
      </c>
      <c r="BF125" s="194">
        <f t="shared" si="25"/>
        <v>0</v>
      </c>
      <c r="BG125" s="194">
        <f t="shared" si="26"/>
        <v>0</v>
      </c>
      <c r="BH125" s="194">
        <f t="shared" si="27"/>
        <v>0</v>
      </c>
      <c r="BI125" s="194">
        <f t="shared" si="28"/>
        <v>0</v>
      </c>
      <c r="BJ125" s="20" t="s">
        <v>83</v>
      </c>
      <c r="BK125" s="194">
        <f t="shared" si="29"/>
        <v>0</v>
      </c>
      <c r="BL125" s="20" t="s">
        <v>324</v>
      </c>
      <c r="BM125" s="193" t="s">
        <v>1071</v>
      </c>
    </row>
    <row r="126" spans="1:65" s="2" customFormat="1" ht="16.5" customHeight="1">
      <c r="A126" s="37"/>
      <c r="B126" s="38"/>
      <c r="C126" s="182" t="s">
        <v>1072</v>
      </c>
      <c r="D126" s="182" t="s">
        <v>185</v>
      </c>
      <c r="E126" s="183" t="s">
        <v>1073</v>
      </c>
      <c r="F126" s="184" t="s">
        <v>1074</v>
      </c>
      <c r="G126" s="185" t="s">
        <v>116</v>
      </c>
      <c r="H126" s="186">
        <v>570</v>
      </c>
      <c r="I126" s="187"/>
      <c r="J126" s="188">
        <f t="shared" si="20"/>
        <v>0</v>
      </c>
      <c r="K126" s="184" t="s">
        <v>21</v>
      </c>
      <c r="L126" s="42"/>
      <c r="M126" s="189" t="s">
        <v>21</v>
      </c>
      <c r="N126" s="190" t="s">
        <v>47</v>
      </c>
      <c r="O126" s="67"/>
      <c r="P126" s="191">
        <f t="shared" si="21"/>
        <v>0</v>
      </c>
      <c r="Q126" s="191">
        <v>0</v>
      </c>
      <c r="R126" s="191">
        <f t="shared" si="22"/>
        <v>0</v>
      </c>
      <c r="S126" s="191">
        <v>0</v>
      </c>
      <c r="T126" s="192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3" t="s">
        <v>324</v>
      </c>
      <c r="AT126" s="193" t="s">
        <v>185</v>
      </c>
      <c r="AU126" s="193" t="s">
        <v>85</v>
      </c>
      <c r="AY126" s="20" t="s">
        <v>182</v>
      </c>
      <c r="BE126" s="194">
        <f t="shared" si="24"/>
        <v>0</v>
      </c>
      <c r="BF126" s="194">
        <f t="shared" si="25"/>
        <v>0</v>
      </c>
      <c r="BG126" s="194">
        <f t="shared" si="26"/>
        <v>0</v>
      </c>
      <c r="BH126" s="194">
        <f t="shared" si="27"/>
        <v>0</v>
      </c>
      <c r="BI126" s="194">
        <f t="shared" si="28"/>
        <v>0</v>
      </c>
      <c r="BJ126" s="20" t="s">
        <v>83</v>
      </c>
      <c r="BK126" s="194">
        <f t="shared" si="29"/>
        <v>0</v>
      </c>
      <c r="BL126" s="20" t="s">
        <v>324</v>
      </c>
      <c r="BM126" s="193" t="s">
        <v>1075</v>
      </c>
    </row>
    <row r="127" spans="1:65" s="2" customFormat="1" ht="16.5" customHeight="1">
      <c r="A127" s="37"/>
      <c r="B127" s="38"/>
      <c r="C127" s="182" t="s">
        <v>432</v>
      </c>
      <c r="D127" s="182" t="s">
        <v>185</v>
      </c>
      <c r="E127" s="183" t="s">
        <v>1076</v>
      </c>
      <c r="F127" s="184" t="s">
        <v>1077</v>
      </c>
      <c r="G127" s="185" t="s">
        <v>116</v>
      </c>
      <c r="H127" s="186">
        <v>15</v>
      </c>
      <c r="I127" s="187"/>
      <c r="J127" s="188">
        <f t="shared" si="20"/>
        <v>0</v>
      </c>
      <c r="K127" s="184" t="s">
        <v>21</v>
      </c>
      <c r="L127" s="42"/>
      <c r="M127" s="189" t="s">
        <v>21</v>
      </c>
      <c r="N127" s="190" t="s">
        <v>47</v>
      </c>
      <c r="O127" s="67"/>
      <c r="P127" s="191">
        <f t="shared" si="21"/>
        <v>0</v>
      </c>
      <c r="Q127" s="191">
        <v>0</v>
      </c>
      <c r="R127" s="191">
        <f t="shared" si="22"/>
        <v>0</v>
      </c>
      <c r="S127" s="191">
        <v>0</v>
      </c>
      <c r="T127" s="192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3" t="s">
        <v>324</v>
      </c>
      <c r="AT127" s="193" t="s">
        <v>185</v>
      </c>
      <c r="AU127" s="193" t="s">
        <v>85</v>
      </c>
      <c r="AY127" s="20" t="s">
        <v>182</v>
      </c>
      <c r="BE127" s="194">
        <f t="shared" si="24"/>
        <v>0</v>
      </c>
      <c r="BF127" s="194">
        <f t="shared" si="25"/>
        <v>0</v>
      </c>
      <c r="BG127" s="194">
        <f t="shared" si="26"/>
        <v>0</v>
      </c>
      <c r="BH127" s="194">
        <f t="shared" si="27"/>
        <v>0</v>
      </c>
      <c r="BI127" s="194">
        <f t="shared" si="28"/>
        <v>0</v>
      </c>
      <c r="BJ127" s="20" t="s">
        <v>83</v>
      </c>
      <c r="BK127" s="194">
        <f t="shared" si="29"/>
        <v>0</v>
      </c>
      <c r="BL127" s="20" t="s">
        <v>324</v>
      </c>
      <c r="BM127" s="193" t="s">
        <v>1078</v>
      </c>
    </row>
    <row r="128" spans="1:65" s="2" customFormat="1" ht="16.5" customHeight="1">
      <c r="A128" s="37"/>
      <c r="B128" s="38"/>
      <c r="C128" s="182" t="s">
        <v>437</v>
      </c>
      <c r="D128" s="182" t="s">
        <v>185</v>
      </c>
      <c r="E128" s="183" t="s">
        <v>1079</v>
      </c>
      <c r="F128" s="184" t="s">
        <v>1080</v>
      </c>
      <c r="G128" s="185" t="s">
        <v>116</v>
      </c>
      <c r="H128" s="186">
        <v>20</v>
      </c>
      <c r="I128" s="187"/>
      <c r="J128" s="188">
        <f t="shared" si="20"/>
        <v>0</v>
      </c>
      <c r="K128" s="184" t="s">
        <v>21</v>
      </c>
      <c r="L128" s="42"/>
      <c r="M128" s="189" t="s">
        <v>21</v>
      </c>
      <c r="N128" s="190" t="s">
        <v>47</v>
      </c>
      <c r="O128" s="67"/>
      <c r="P128" s="191">
        <f t="shared" si="21"/>
        <v>0</v>
      </c>
      <c r="Q128" s="191">
        <v>0</v>
      </c>
      <c r="R128" s="191">
        <f t="shared" si="22"/>
        <v>0</v>
      </c>
      <c r="S128" s="191">
        <v>0</v>
      </c>
      <c r="T128" s="192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3" t="s">
        <v>324</v>
      </c>
      <c r="AT128" s="193" t="s">
        <v>185</v>
      </c>
      <c r="AU128" s="193" t="s">
        <v>85</v>
      </c>
      <c r="AY128" s="20" t="s">
        <v>182</v>
      </c>
      <c r="BE128" s="194">
        <f t="shared" si="24"/>
        <v>0</v>
      </c>
      <c r="BF128" s="194">
        <f t="shared" si="25"/>
        <v>0</v>
      </c>
      <c r="BG128" s="194">
        <f t="shared" si="26"/>
        <v>0</v>
      </c>
      <c r="BH128" s="194">
        <f t="shared" si="27"/>
        <v>0</v>
      </c>
      <c r="BI128" s="194">
        <f t="shared" si="28"/>
        <v>0</v>
      </c>
      <c r="BJ128" s="20" t="s">
        <v>83</v>
      </c>
      <c r="BK128" s="194">
        <f t="shared" si="29"/>
        <v>0</v>
      </c>
      <c r="BL128" s="20" t="s">
        <v>324</v>
      </c>
      <c r="BM128" s="193" t="s">
        <v>1081</v>
      </c>
    </row>
    <row r="129" spans="1:65" s="2" customFormat="1" ht="16.5" customHeight="1">
      <c r="A129" s="37"/>
      <c r="B129" s="38"/>
      <c r="C129" s="182" t="s">
        <v>442</v>
      </c>
      <c r="D129" s="182" t="s">
        <v>185</v>
      </c>
      <c r="E129" s="183" t="s">
        <v>1082</v>
      </c>
      <c r="F129" s="184" t="s">
        <v>1083</v>
      </c>
      <c r="G129" s="185" t="s">
        <v>116</v>
      </c>
      <c r="H129" s="186">
        <v>1480</v>
      </c>
      <c r="I129" s="187"/>
      <c r="J129" s="188">
        <f t="shared" si="20"/>
        <v>0</v>
      </c>
      <c r="K129" s="184" t="s">
        <v>21</v>
      </c>
      <c r="L129" s="42"/>
      <c r="M129" s="189" t="s">
        <v>21</v>
      </c>
      <c r="N129" s="190" t="s">
        <v>47</v>
      </c>
      <c r="O129" s="67"/>
      <c r="P129" s="191">
        <f t="shared" si="21"/>
        <v>0</v>
      </c>
      <c r="Q129" s="191">
        <v>0</v>
      </c>
      <c r="R129" s="191">
        <f t="shared" si="22"/>
        <v>0</v>
      </c>
      <c r="S129" s="191">
        <v>0</v>
      </c>
      <c r="T129" s="192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3" t="s">
        <v>324</v>
      </c>
      <c r="AT129" s="193" t="s">
        <v>185</v>
      </c>
      <c r="AU129" s="193" t="s">
        <v>85</v>
      </c>
      <c r="AY129" s="20" t="s">
        <v>182</v>
      </c>
      <c r="BE129" s="194">
        <f t="shared" si="24"/>
        <v>0</v>
      </c>
      <c r="BF129" s="194">
        <f t="shared" si="25"/>
        <v>0</v>
      </c>
      <c r="BG129" s="194">
        <f t="shared" si="26"/>
        <v>0</v>
      </c>
      <c r="BH129" s="194">
        <f t="shared" si="27"/>
        <v>0</v>
      </c>
      <c r="BI129" s="194">
        <f t="shared" si="28"/>
        <v>0</v>
      </c>
      <c r="BJ129" s="20" t="s">
        <v>83</v>
      </c>
      <c r="BK129" s="194">
        <f t="shared" si="29"/>
        <v>0</v>
      </c>
      <c r="BL129" s="20" t="s">
        <v>324</v>
      </c>
      <c r="BM129" s="193" t="s">
        <v>1084</v>
      </c>
    </row>
    <row r="130" spans="1:65" s="2" customFormat="1" ht="16.5" customHeight="1">
      <c r="A130" s="37"/>
      <c r="B130" s="38"/>
      <c r="C130" s="182" t="s">
        <v>440</v>
      </c>
      <c r="D130" s="182" t="s">
        <v>185</v>
      </c>
      <c r="E130" s="183" t="s">
        <v>1085</v>
      </c>
      <c r="F130" s="184" t="s">
        <v>1086</v>
      </c>
      <c r="G130" s="185" t="s">
        <v>116</v>
      </c>
      <c r="H130" s="186">
        <v>5</v>
      </c>
      <c r="I130" s="187"/>
      <c r="J130" s="188">
        <f t="shared" si="20"/>
        <v>0</v>
      </c>
      <c r="K130" s="184" t="s">
        <v>21</v>
      </c>
      <c r="L130" s="42"/>
      <c r="M130" s="189" t="s">
        <v>21</v>
      </c>
      <c r="N130" s="190" t="s">
        <v>47</v>
      </c>
      <c r="O130" s="67"/>
      <c r="P130" s="191">
        <f t="shared" si="21"/>
        <v>0</v>
      </c>
      <c r="Q130" s="191">
        <v>0</v>
      </c>
      <c r="R130" s="191">
        <f t="shared" si="22"/>
        <v>0</v>
      </c>
      <c r="S130" s="191">
        <v>0</v>
      </c>
      <c r="T130" s="192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3" t="s">
        <v>324</v>
      </c>
      <c r="AT130" s="193" t="s">
        <v>185</v>
      </c>
      <c r="AU130" s="193" t="s">
        <v>85</v>
      </c>
      <c r="AY130" s="20" t="s">
        <v>182</v>
      </c>
      <c r="BE130" s="194">
        <f t="shared" si="24"/>
        <v>0</v>
      </c>
      <c r="BF130" s="194">
        <f t="shared" si="25"/>
        <v>0</v>
      </c>
      <c r="BG130" s="194">
        <f t="shared" si="26"/>
        <v>0</v>
      </c>
      <c r="BH130" s="194">
        <f t="shared" si="27"/>
        <v>0</v>
      </c>
      <c r="BI130" s="194">
        <f t="shared" si="28"/>
        <v>0</v>
      </c>
      <c r="BJ130" s="20" t="s">
        <v>83</v>
      </c>
      <c r="BK130" s="194">
        <f t="shared" si="29"/>
        <v>0</v>
      </c>
      <c r="BL130" s="20" t="s">
        <v>324</v>
      </c>
      <c r="BM130" s="193" t="s">
        <v>1087</v>
      </c>
    </row>
    <row r="131" spans="1:65" s="2" customFormat="1" ht="16.5" customHeight="1">
      <c r="A131" s="37"/>
      <c r="B131" s="38"/>
      <c r="C131" s="182" t="s">
        <v>1088</v>
      </c>
      <c r="D131" s="182" t="s">
        <v>185</v>
      </c>
      <c r="E131" s="183" t="s">
        <v>1089</v>
      </c>
      <c r="F131" s="184" t="s">
        <v>1090</v>
      </c>
      <c r="G131" s="185" t="s">
        <v>116</v>
      </c>
      <c r="H131" s="186">
        <v>160</v>
      </c>
      <c r="I131" s="187"/>
      <c r="J131" s="188">
        <f t="shared" si="20"/>
        <v>0</v>
      </c>
      <c r="K131" s="184" t="s">
        <v>21</v>
      </c>
      <c r="L131" s="42"/>
      <c r="M131" s="189" t="s">
        <v>21</v>
      </c>
      <c r="N131" s="190" t="s">
        <v>47</v>
      </c>
      <c r="O131" s="67"/>
      <c r="P131" s="191">
        <f t="shared" si="21"/>
        <v>0</v>
      </c>
      <c r="Q131" s="191">
        <v>0</v>
      </c>
      <c r="R131" s="191">
        <f t="shared" si="22"/>
        <v>0</v>
      </c>
      <c r="S131" s="191">
        <v>0</v>
      </c>
      <c r="T131" s="192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3" t="s">
        <v>324</v>
      </c>
      <c r="AT131" s="193" t="s">
        <v>185</v>
      </c>
      <c r="AU131" s="193" t="s">
        <v>85</v>
      </c>
      <c r="AY131" s="20" t="s">
        <v>182</v>
      </c>
      <c r="BE131" s="194">
        <f t="shared" si="24"/>
        <v>0</v>
      </c>
      <c r="BF131" s="194">
        <f t="shared" si="25"/>
        <v>0</v>
      </c>
      <c r="BG131" s="194">
        <f t="shared" si="26"/>
        <v>0</v>
      </c>
      <c r="BH131" s="194">
        <f t="shared" si="27"/>
        <v>0</v>
      </c>
      <c r="BI131" s="194">
        <f t="shared" si="28"/>
        <v>0</v>
      </c>
      <c r="BJ131" s="20" t="s">
        <v>83</v>
      </c>
      <c r="BK131" s="194">
        <f t="shared" si="29"/>
        <v>0</v>
      </c>
      <c r="BL131" s="20" t="s">
        <v>324</v>
      </c>
      <c r="BM131" s="193" t="s">
        <v>1091</v>
      </c>
    </row>
    <row r="132" spans="1:65" s="2" customFormat="1" ht="24.2" customHeight="1">
      <c r="A132" s="37"/>
      <c r="B132" s="38"/>
      <c r="C132" s="182" t="s">
        <v>446</v>
      </c>
      <c r="D132" s="182" t="s">
        <v>185</v>
      </c>
      <c r="E132" s="183" t="s">
        <v>1092</v>
      </c>
      <c r="F132" s="184" t="s">
        <v>1093</v>
      </c>
      <c r="G132" s="185" t="s">
        <v>202</v>
      </c>
      <c r="H132" s="186">
        <v>25</v>
      </c>
      <c r="I132" s="187"/>
      <c r="J132" s="188">
        <f t="shared" si="20"/>
        <v>0</v>
      </c>
      <c r="K132" s="184" t="s">
        <v>21</v>
      </c>
      <c r="L132" s="42"/>
      <c r="M132" s="189" t="s">
        <v>21</v>
      </c>
      <c r="N132" s="190" t="s">
        <v>47</v>
      </c>
      <c r="O132" s="67"/>
      <c r="P132" s="191">
        <f t="shared" si="21"/>
        <v>0</v>
      </c>
      <c r="Q132" s="191">
        <v>0</v>
      </c>
      <c r="R132" s="191">
        <f t="shared" si="22"/>
        <v>0</v>
      </c>
      <c r="S132" s="191">
        <v>0</v>
      </c>
      <c r="T132" s="192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3" t="s">
        <v>324</v>
      </c>
      <c r="AT132" s="193" t="s">
        <v>185</v>
      </c>
      <c r="AU132" s="193" t="s">
        <v>85</v>
      </c>
      <c r="AY132" s="20" t="s">
        <v>182</v>
      </c>
      <c r="BE132" s="194">
        <f t="shared" si="24"/>
        <v>0</v>
      </c>
      <c r="BF132" s="194">
        <f t="shared" si="25"/>
        <v>0</v>
      </c>
      <c r="BG132" s="194">
        <f t="shared" si="26"/>
        <v>0</v>
      </c>
      <c r="BH132" s="194">
        <f t="shared" si="27"/>
        <v>0</v>
      </c>
      <c r="BI132" s="194">
        <f t="shared" si="28"/>
        <v>0</v>
      </c>
      <c r="BJ132" s="20" t="s">
        <v>83</v>
      </c>
      <c r="BK132" s="194">
        <f t="shared" si="29"/>
        <v>0</v>
      </c>
      <c r="BL132" s="20" t="s">
        <v>324</v>
      </c>
      <c r="BM132" s="193" t="s">
        <v>1094</v>
      </c>
    </row>
    <row r="133" spans="1:65" s="2" customFormat="1" ht="16.5" customHeight="1">
      <c r="A133" s="37"/>
      <c r="B133" s="38"/>
      <c r="C133" s="182" t="s">
        <v>453</v>
      </c>
      <c r="D133" s="182" t="s">
        <v>185</v>
      </c>
      <c r="E133" s="183" t="s">
        <v>1095</v>
      </c>
      <c r="F133" s="184" t="s">
        <v>1096</v>
      </c>
      <c r="G133" s="185" t="s">
        <v>116</v>
      </c>
      <c r="H133" s="186">
        <v>290</v>
      </c>
      <c r="I133" s="187"/>
      <c r="J133" s="188">
        <f t="shared" si="20"/>
        <v>0</v>
      </c>
      <c r="K133" s="184" t="s">
        <v>21</v>
      </c>
      <c r="L133" s="42"/>
      <c r="M133" s="189" t="s">
        <v>21</v>
      </c>
      <c r="N133" s="190" t="s">
        <v>47</v>
      </c>
      <c r="O133" s="67"/>
      <c r="P133" s="191">
        <f t="shared" si="21"/>
        <v>0</v>
      </c>
      <c r="Q133" s="191">
        <v>0</v>
      </c>
      <c r="R133" s="191">
        <f t="shared" si="22"/>
        <v>0</v>
      </c>
      <c r="S133" s="191">
        <v>0</v>
      </c>
      <c r="T133" s="192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3" t="s">
        <v>324</v>
      </c>
      <c r="AT133" s="193" t="s">
        <v>185</v>
      </c>
      <c r="AU133" s="193" t="s">
        <v>85</v>
      </c>
      <c r="AY133" s="20" t="s">
        <v>182</v>
      </c>
      <c r="BE133" s="194">
        <f t="shared" si="24"/>
        <v>0</v>
      </c>
      <c r="BF133" s="194">
        <f t="shared" si="25"/>
        <v>0</v>
      </c>
      <c r="BG133" s="194">
        <f t="shared" si="26"/>
        <v>0</v>
      </c>
      <c r="BH133" s="194">
        <f t="shared" si="27"/>
        <v>0</v>
      </c>
      <c r="BI133" s="194">
        <f t="shared" si="28"/>
        <v>0</v>
      </c>
      <c r="BJ133" s="20" t="s">
        <v>83</v>
      </c>
      <c r="BK133" s="194">
        <f t="shared" si="29"/>
        <v>0</v>
      </c>
      <c r="BL133" s="20" t="s">
        <v>324</v>
      </c>
      <c r="BM133" s="193" t="s">
        <v>1097</v>
      </c>
    </row>
    <row r="134" spans="1:65" s="2" customFormat="1" ht="16.5" customHeight="1">
      <c r="A134" s="37"/>
      <c r="B134" s="38"/>
      <c r="C134" s="182" t="s">
        <v>458</v>
      </c>
      <c r="D134" s="182" t="s">
        <v>185</v>
      </c>
      <c r="E134" s="183" t="s">
        <v>1098</v>
      </c>
      <c r="F134" s="184" t="s">
        <v>1099</v>
      </c>
      <c r="G134" s="185" t="s">
        <v>116</v>
      </c>
      <c r="H134" s="186">
        <v>180</v>
      </c>
      <c r="I134" s="187"/>
      <c r="J134" s="188">
        <f t="shared" si="20"/>
        <v>0</v>
      </c>
      <c r="K134" s="184" t="s">
        <v>21</v>
      </c>
      <c r="L134" s="42"/>
      <c r="M134" s="189" t="s">
        <v>21</v>
      </c>
      <c r="N134" s="190" t="s">
        <v>47</v>
      </c>
      <c r="O134" s="67"/>
      <c r="P134" s="191">
        <f t="shared" si="21"/>
        <v>0</v>
      </c>
      <c r="Q134" s="191">
        <v>0</v>
      </c>
      <c r="R134" s="191">
        <f t="shared" si="22"/>
        <v>0</v>
      </c>
      <c r="S134" s="191">
        <v>0</v>
      </c>
      <c r="T134" s="192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3" t="s">
        <v>324</v>
      </c>
      <c r="AT134" s="193" t="s">
        <v>185</v>
      </c>
      <c r="AU134" s="193" t="s">
        <v>85</v>
      </c>
      <c r="AY134" s="20" t="s">
        <v>182</v>
      </c>
      <c r="BE134" s="194">
        <f t="shared" si="24"/>
        <v>0</v>
      </c>
      <c r="BF134" s="194">
        <f t="shared" si="25"/>
        <v>0</v>
      </c>
      <c r="BG134" s="194">
        <f t="shared" si="26"/>
        <v>0</v>
      </c>
      <c r="BH134" s="194">
        <f t="shared" si="27"/>
        <v>0</v>
      </c>
      <c r="BI134" s="194">
        <f t="shared" si="28"/>
        <v>0</v>
      </c>
      <c r="BJ134" s="20" t="s">
        <v>83</v>
      </c>
      <c r="BK134" s="194">
        <f t="shared" si="29"/>
        <v>0</v>
      </c>
      <c r="BL134" s="20" t="s">
        <v>324</v>
      </c>
      <c r="BM134" s="193" t="s">
        <v>1100</v>
      </c>
    </row>
    <row r="135" spans="1:65" s="2" customFormat="1" ht="16.5" customHeight="1">
      <c r="A135" s="37"/>
      <c r="B135" s="38"/>
      <c r="C135" s="182" t="s">
        <v>462</v>
      </c>
      <c r="D135" s="182" t="s">
        <v>185</v>
      </c>
      <c r="E135" s="183" t="s">
        <v>1101</v>
      </c>
      <c r="F135" s="184" t="s">
        <v>1102</v>
      </c>
      <c r="G135" s="185" t="s">
        <v>116</v>
      </c>
      <c r="H135" s="186">
        <v>20</v>
      </c>
      <c r="I135" s="187"/>
      <c r="J135" s="188">
        <f t="shared" si="20"/>
        <v>0</v>
      </c>
      <c r="K135" s="184" t="s">
        <v>21</v>
      </c>
      <c r="L135" s="42"/>
      <c r="M135" s="189" t="s">
        <v>21</v>
      </c>
      <c r="N135" s="190" t="s">
        <v>47</v>
      </c>
      <c r="O135" s="67"/>
      <c r="P135" s="191">
        <f t="shared" si="21"/>
        <v>0</v>
      </c>
      <c r="Q135" s="191">
        <v>0</v>
      </c>
      <c r="R135" s="191">
        <f t="shared" si="22"/>
        <v>0</v>
      </c>
      <c r="S135" s="191">
        <v>0</v>
      </c>
      <c r="T135" s="192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3" t="s">
        <v>324</v>
      </c>
      <c r="AT135" s="193" t="s">
        <v>185</v>
      </c>
      <c r="AU135" s="193" t="s">
        <v>85</v>
      </c>
      <c r="AY135" s="20" t="s">
        <v>182</v>
      </c>
      <c r="BE135" s="194">
        <f t="shared" si="24"/>
        <v>0</v>
      </c>
      <c r="BF135" s="194">
        <f t="shared" si="25"/>
        <v>0</v>
      </c>
      <c r="BG135" s="194">
        <f t="shared" si="26"/>
        <v>0</v>
      </c>
      <c r="BH135" s="194">
        <f t="shared" si="27"/>
        <v>0</v>
      </c>
      <c r="BI135" s="194">
        <f t="shared" si="28"/>
        <v>0</v>
      </c>
      <c r="BJ135" s="20" t="s">
        <v>83</v>
      </c>
      <c r="BK135" s="194">
        <f t="shared" si="29"/>
        <v>0</v>
      </c>
      <c r="BL135" s="20" t="s">
        <v>324</v>
      </c>
      <c r="BM135" s="193" t="s">
        <v>1103</v>
      </c>
    </row>
    <row r="136" spans="1:65" s="2" customFormat="1" ht="16.5" customHeight="1">
      <c r="A136" s="37"/>
      <c r="B136" s="38"/>
      <c r="C136" s="182" t="s">
        <v>466</v>
      </c>
      <c r="D136" s="182" t="s">
        <v>185</v>
      </c>
      <c r="E136" s="183" t="s">
        <v>1104</v>
      </c>
      <c r="F136" s="184" t="s">
        <v>1105</v>
      </c>
      <c r="G136" s="185" t="s">
        <v>116</v>
      </c>
      <c r="H136" s="186">
        <v>120</v>
      </c>
      <c r="I136" s="187"/>
      <c r="J136" s="188">
        <f t="shared" si="20"/>
        <v>0</v>
      </c>
      <c r="K136" s="184" t="s">
        <v>21</v>
      </c>
      <c r="L136" s="42"/>
      <c r="M136" s="189" t="s">
        <v>21</v>
      </c>
      <c r="N136" s="190" t="s">
        <v>47</v>
      </c>
      <c r="O136" s="67"/>
      <c r="P136" s="191">
        <f t="shared" si="21"/>
        <v>0</v>
      </c>
      <c r="Q136" s="191">
        <v>0</v>
      </c>
      <c r="R136" s="191">
        <f t="shared" si="22"/>
        <v>0</v>
      </c>
      <c r="S136" s="191">
        <v>0</v>
      </c>
      <c r="T136" s="192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3" t="s">
        <v>324</v>
      </c>
      <c r="AT136" s="193" t="s">
        <v>185</v>
      </c>
      <c r="AU136" s="193" t="s">
        <v>85</v>
      </c>
      <c r="AY136" s="20" t="s">
        <v>182</v>
      </c>
      <c r="BE136" s="194">
        <f t="shared" si="24"/>
        <v>0</v>
      </c>
      <c r="BF136" s="194">
        <f t="shared" si="25"/>
        <v>0</v>
      </c>
      <c r="BG136" s="194">
        <f t="shared" si="26"/>
        <v>0</v>
      </c>
      <c r="BH136" s="194">
        <f t="shared" si="27"/>
        <v>0</v>
      </c>
      <c r="BI136" s="194">
        <f t="shared" si="28"/>
        <v>0</v>
      </c>
      <c r="BJ136" s="20" t="s">
        <v>83</v>
      </c>
      <c r="BK136" s="194">
        <f t="shared" si="29"/>
        <v>0</v>
      </c>
      <c r="BL136" s="20" t="s">
        <v>324</v>
      </c>
      <c r="BM136" s="193" t="s">
        <v>1106</v>
      </c>
    </row>
    <row r="137" spans="1:65" s="2" customFormat="1" ht="16.5" customHeight="1">
      <c r="A137" s="37"/>
      <c r="B137" s="38"/>
      <c r="C137" s="182" t="s">
        <v>470</v>
      </c>
      <c r="D137" s="182" t="s">
        <v>185</v>
      </c>
      <c r="E137" s="183" t="s">
        <v>1107</v>
      </c>
      <c r="F137" s="184" t="s">
        <v>1108</v>
      </c>
      <c r="G137" s="185" t="s">
        <v>116</v>
      </c>
      <c r="H137" s="186">
        <v>90</v>
      </c>
      <c r="I137" s="187"/>
      <c r="J137" s="188">
        <f t="shared" si="20"/>
        <v>0</v>
      </c>
      <c r="K137" s="184" t="s">
        <v>21</v>
      </c>
      <c r="L137" s="42"/>
      <c r="M137" s="189" t="s">
        <v>21</v>
      </c>
      <c r="N137" s="190" t="s">
        <v>47</v>
      </c>
      <c r="O137" s="67"/>
      <c r="P137" s="191">
        <f t="shared" si="21"/>
        <v>0</v>
      </c>
      <c r="Q137" s="191">
        <v>0</v>
      </c>
      <c r="R137" s="191">
        <f t="shared" si="22"/>
        <v>0</v>
      </c>
      <c r="S137" s="191">
        <v>0</v>
      </c>
      <c r="T137" s="192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3" t="s">
        <v>324</v>
      </c>
      <c r="AT137" s="193" t="s">
        <v>185</v>
      </c>
      <c r="AU137" s="193" t="s">
        <v>85</v>
      </c>
      <c r="AY137" s="20" t="s">
        <v>182</v>
      </c>
      <c r="BE137" s="194">
        <f t="shared" si="24"/>
        <v>0</v>
      </c>
      <c r="BF137" s="194">
        <f t="shared" si="25"/>
        <v>0</v>
      </c>
      <c r="BG137" s="194">
        <f t="shared" si="26"/>
        <v>0</v>
      </c>
      <c r="BH137" s="194">
        <f t="shared" si="27"/>
        <v>0</v>
      </c>
      <c r="BI137" s="194">
        <f t="shared" si="28"/>
        <v>0</v>
      </c>
      <c r="BJ137" s="20" t="s">
        <v>83</v>
      </c>
      <c r="BK137" s="194">
        <f t="shared" si="29"/>
        <v>0</v>
      </c>
      <c r="BL137" s="20" t="s">
        <v>324</v>
      </c>
      <c r="BM137" s="193" t="s">
        <v>1109</v>
      </c>
    </row>
    <row r="138" spans="1:65" s="2" customFormat="1" ht="16.5" customHeight="1">
      <c r="A138" s="37"/>
      <c r="B138" s="38"/>
      <c r="C138" s="182" t="s">
        <v>474</v>
      </c>
      <c r="D138" s="182" t="s">
        <v>185</v>
      </c>
      <c r="E138" s="183" t="s">
        <v>1110</v>
      </c>
      <c r="F138" s="184" t="s">
        <v>1111</v>
      </c>
      <c r="G138" s="185" t="s">
        <v>116</v>
      </c>
      <c r="H138" s="186">
        <v>10</v>
      </c>
      <c r="I138" s="187"/>
      <c r="J138" s="188">
        <f t="shared" si="20"/>
        <v>0</v>
      </c>
      <c r="K138" s="184" t="s">
        <v>21</v>
      </c>
      <c r="L138" s="42"/>
      <c r="M138" s="189" t="s">
        <v>21</v>
      </c>
      <c r="N138" s="190" t="s">
        <v>47</v>
      </c>
      <c r="O138" s="67"/>
      <c r="P138" s="191">
        <f t="shared" si="21"/>
        <v>0</v>
      </c>
      <c r="Q138" s="191">
        <v>0</v>
      </c>
      <c r="R138" s="191">
        <f t="shared" si="22"/>
        <v>0</v>
      </c>
      <c r="S138" s="191">
        <v>0</v>
      </c>
      <c r="T138" s="192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3" t="s">
        <v>324</v>
      </c>
      <c r="AT138" s="193" t="s">
        <v>185</v>
      </c>
      <c r="AU138" s="193" t="s">
        <v>85</v>
      </c>
      <c r="AY138" s="20" t="s">
        <v>182</v>
      </c>
      <c r="BE138" s="194">
        <f t="shared" si="24"/>
        <v>0</v>
      </c>
      <c r="BF138" s="194">
        <f t="shared" si="25"/>
        <v>0</v>
      </c>
      <c r="BG138" s="194">
        <f t="shared" si="26"/>
        <v>0</v>
      </c>
      <c r="BH138" s="194">
        <f t="shared" si="27"/>
        <v>0</v>
      </c>
      <c r="BI138" s="194">
        <f t="shared" si="28"/>
        <v>0</v>
      </c>
      <c r="BJ138" s="20" t="s">
        <v>83</v>
      </c>
      <c r="BK138" s="194">
        <f t="shared" si="29"/>
        <v>0</v>
      </c>
      <c r="BL138" s="20" t="s">
        <v>324</v>
      </c>
      <c r="BM138" s="193" t="s">
        <v>1112</v>
      </c>
    </row>
    <row r="139" spans="1:65" s="2" customFormat="1" ht="16.5" customHeight="1">
      <c r="A139" s="37"/>
      <c r="B139" s="38"/>
      <c r="C139" s="182" t="s">
        <v>477</v>
      </c>
      <c r="D139" s="182" t="s">
        <v>185</v>
      </c>
      <c r="E139" s="183" t="s">
        <v>1113</v>
      </c>
      <c r="F139" s="184" t="s">
        <v>1114</v>
      </c>
      <c r="G139" s="185" t="s">
        <v>116</v>
      </c>
      <c r="H139" s="186">
        <v>25</v>
      </c>
      <c r="I139" s="187"/>
      <c r="J139" s="188">
        <f t="shared" si="20"/>
        <v>0</v>
      </c>
      <c r="K139" s="184" t="s">
        <v>21</v>
      </c>
      <c r="L139" s="42"/>
      <c r="M139" s="189" t="s">
        <v>21</v>
      </c>
      <c r="N139" s="190" t="s">
        <v>47</v>
      </c>
      <c r="O139" s="67"/>
      <c r="P139" s="191">
        <f t="shared" si="21"/>
        <v>0</v>
      </c>
      <c r="Q139" s="191">
        <v>0</v>
      </c>
      <c r="R139" s="191">
        <f t="shared" si="22"/>
        <v>0</v>
      </c>
      <c r="S139" s="191">
        <v>0</v>
      </c>
      <c r="T139" s="192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3" t="s">
        <v>324</v>
      </c>
      <c r="AT139" s="193" t="s">
        <v>185</v>
      </c>
      <c r="AU139" s="193" t="s">
        <v>85</v>
      </c>
      <c r="AY139" s="20" t="s">
        <v>182</v>
      </c>
      <c r="BE139" s="194">
        <f t="shared" si="24"/>
        <v>0</v>
      </c>
      <c r="BF139" s="194">
        <f t="shared" si="25"/>
        <v>0</v>
      </c>
      <c r="BG139" s="194">
        <f t="shared" si="26"/>
        <v>0</v>
      </c>
      <c r="BH139" s="194">
        <f t="shared" si="27"/>
        <v>0</v>
      </c>
      <c r="BI139" s="194">
        <f t="shared" si="28"/>
        <v>0</v>
      </c>
      <c r="BJ139" s="20" t="s">
        <v>83</v>
      </c>
      <c r="BK139" s="194">
        <f t="shared" si="29"/>
        <v>0</v>
      </c>
      <c r="BL139" s="20" t="s">
        <v>324</v>
      </c>
      <c r="BM139" s="193" t="s">
        <v>1115</v>
      </c>
    </row>
    <row r="140" spans="1:65" s="2" customFormat="1" ht="16.5" customHeight="1">
      <c r="A140" s="37"/>
      <c r="B140" s="38"/>
      <c r="C140" s="182" t="s">
        <v>1116</v>
      </c>
      <c r="D140" s="182" t="s">
        <v>185</v>
      </c>
      <c r="E140" s="183" t="s">
        <v>1117</v>
      </c>
      <c r="F140" s="184" t="s">
        <v>1118</v>
      </c>
      <c r="G140" s="185" t="s">
        <v>116</v>
      </c>
      <c r="H140" s="186">
        <v>10</v>
      </c>
      <c r="I140" s="187"/>
      <c r="J140" s="188">
        <f t="shared" si="20"/>
        <v>0</v>
      </c>
      <c r="K140" s="184" t="s">
        <v>21</v>
      </c>
      <c r="L140" s="42"/>
      <c r="M140" s="189" t="s">
        <v>21</v>
      </c>
      <c r="N140" s="190" t="s">
        <v>47</v>
      </c>
      <c r="O140" s="67"/>
      <c r="P140" s="191">
        <f t="shared" si="21"/>
        <v>0</v>
      </c>
      <c r="Q140" s="191">
        <v>0</v>
      </c>
      <c r="R140" s="191">
        <f t="shared" si="22"/>
        <v>0</v>
      </c>
      <c r="S140" s="191">
        <v>0</v>
      </c>
      <c r="T140" s="192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3" t="s">
        <v>324</v>
      </c>
      <c r="AT140" s="193" t="s">
        <v>185</v>
      </c>
      <c r="AU140" s="193" t="s">
        <v>85</v>
      </c>
      <c r="AY140" s="20" t="s">
        <v>182</v>
      </c>
      <c r="BE140" s="194">
        <f t="shared" si="24"/>
        <v>0</v>
      </c>
      <c r="BF140" s="194">
        <f t="shared" si="25"/>
        <v>0</v>
      </c>
      <c r="BG140" s="194">
        <f t="shared" si="26"/>
        <v>0</v>
      </c>
      <c r="BH140" s="194">
        <f t="shared" si="27"/>
        <v>0</v>
      </c>
      <c r="BI140" s="194">
        <f t="shared" si="28"/>
        <v>0</v>
      </c>
      <c r="BJ140" s="20" t="s">
        <v>83</v>
      </c>
      <c r="BK140" s="194">
        <f t="shared" si="29"/>
        <v>0</v>
      </c>
      <c r="BL140" s="20" t="s">
        <v>324</v>
      </c>
      <c r="BM140" s="193" t="s">
        <v>1119</v>
      </c>
    </row>
    <row r="141" spans="1:65" s="2" customFormat="1" ht="24.2" customHeight="1">
      <c r="A141" s="37"/>
      <c r="B141" s="38"/>
      <c r="C141" s="182" t="s">
        <v>479</v>
      </c>
      <c r="D141" s="182" t="s">
        <v>185</v>
      </c>
      <c r="E141" s="183" t="s">
        <v>1120</v>
      </c>
      <c r="F141" s="184" t="s">
        <v>1121</v>
      </c>
      <c r="G141" s="185" t="s">
        <v>960</v>
      </c>
      <c r="H141" s="186">
        <v>1</v>
      </c>
      <c r="I141" s="187"/>
      <c r="J141" s="188">
        <f t="shared" si="20"/>
        <v>0</v>
      </c>
      <c r="K141" s="184" t="s">
        <v>21</v>
      </c>
      <c r="L141" s="42"/>
      <c r="M141" s="189" t="s">
        <v>21</v>
      </c>
      <c r="N141" s="190" t="s">
        <v>47</v>
      </c>
      <c r="O141" s="67"/>
      <c r="P141" s="191">
        <f t="shared" si="21"/>
        <v>0</v>
      </c>
      <c r="Q141" s="191">
        <v>0</v>
      </c>
      <c r="R141" s="191">
        <f t="shared" si="22"/>
        <v>0</v>
      </c>
      <c r="S141" s="191">
        <v>0</v>
      </c>
      <c r="T141" s="192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3" t="s">
        <v>324</v>
      </c>
      <c r="AT141" s="193" t="s">
        <v>185</v>
      </c>
      <c r="AU141" s="193" t="s">
        <v>85</v>
      </c>
      <c r="AY141" s="20" t="s">
        <v>182</v>
      </c>
      <c r="BE141" s="194">
        <f t="shared" si="24"/>
        <v>0</v>
      </c>
      <c r="BF141" s="194">
        <f t="shared" si="25"/>
        <v>0</v>
      </c>
      <c r="BG141" s="194">
        <f t="shared" si="26"/>
        <v>0</v>
      </c>
      <c r="BH141" s="194">
        <f t="shared" si="27"/>
        <v>0</v>
      </c>
      <c r="BI141" s="194">
        <f t="shared" si="28"/>
        <v>0</v>
      </c>
      <c r="BJ141" s="20" t="s">
        <v>83</v>
      </c>
      <c r="BK141" s="194">
        <f t="shared" si="29"/>
        <v>0</v>
      </c>
      <c r="BL141" s="20" t="s">
        <v>324</v>
      </c>
      <c r="BM141" s="193" t="s">
        <v>1122</v>
      </c>
    </row>
    <row r="142" spans="1:65" s="2" customFormat="1" ht="21.75" customHeight="1">
      <c r="A142" s="37"/>
      <c r="B142" s="38"/>
      <c r="C142" s="182" t="s">
        <v>484</v>
      </c>
      <c r="D142" s="182" t="s">
        <v>185</v>
      </c>
      <c r="E142" s="183" t="s">
        <v>1123</v>
      </c>
      <c r="F142" s="184" t="s">
        <v>1124</v>
      </c>
      <c r="G142" s="185" t="s">
        <v>960</v>
      </c>
      <c r="H142" s="186">
        <v>1</v>
      </c>
      <c r="I142" s="187"/>
      <c r="J142" s="188">
        <f t="shared" si="20"/>
        <v>0</v>
      </c>
      <c r="K142" s="184" t="s">
        <v>21</v>
      </c>
      <c r="L142" s="42"/>
      <c r="M142" s="189" t="s">
        <v>21</v>
      </c>
      <c r="N142" s="190" t="s">
        <v>47</v>
      </c>
      <c r="O142" s="67"/>
      <c r="P142" s="191">
        <f t="shared" si="21"/>
        <v>0</v>
      </c>
      <c r="Q142" s="191">
        <v>0</v>
      </c>
      <c r="R142" s="191">
        <f t="shared" si="22"/>
        <v>0</v>
      </c>
      <c r="S142" s="191">
        <v>0</v>
      </c>
      <c r="T142" s="192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3" t="s">
        <v>324</v>
      </c>
      <c r="AT142" s="193" t="s">
        <v>185</v>
      </c>
      <c r="AU142" s="193" t="s">
        <v>85</v>
      </c>
      <c r="AY142" s="20" t="s">
        <v>182</v>
      </c>
      <c r="BE142" s="194">
        <f t="shared" si="24"/>
        <v>0</v>
      </c>
      <c r="BF142" s="194">
        <f t="shared" si="25"/>
        <v>0</v>
      </c>
      <c r="BG142" s="194">
        <f t="shared" si="26"/>
        <v>0</v>
      </c>
      <c r="BH142" s="194">
        <f t="shared" si="27"/>
        <v>0</v>
      </c>
      <c r="BI142" s="194">
        <f t="shared" si="28"/>
        <v>0</v>
      </c>
      <c r="BJ142" s="20" t="s">
        <v>83</v>
      </c>
      <c r="BK142" s="194">
        <f t="shared" si="29"/>
        <v>0</v>
      </c>
      <c r="BL142" s="20" t="s">
        <v>324</v>
      </c>
      <c r="BM142" s="193" t="s">
        <v>1125</v>
      </c>
    </row>
    <row r="143" spans="1:65" s="12" customFormat="1" ht="22.9" customHeight="1">
      <c r="B143" s="166"/>
      <c r="C143" s="167"/>
      <c r="D143" s="168" t="s">
        <v>75</v>
      </c>
      <c r="E143" s="180" t="s">
        <v>1126</v>
      </c>
      <c r="F143" s="180" t="s">
        <v>1127</v>
      </c>
      <c r="G143" s="167"/>
      <c r="H143" s="167"/>
      <c r="I143" s="170"/>
      <c r="J143" s="181">
        <f>BK143</f>
        <v>0</v>
      </c>
      <c r="K143" s="167"/>
      <c r="L143" s="172"/>
      <c r="M143" s="173"/>
      <c r="N143" s="174"/>
      <c r="O143" s="174"/>
      <c r="P143" s="175">
        <f>P144</f>
        <v>0</v>
      </c>
      <c r="Q143" s="174"/>
      <c r="R143" s="175">
        <f>R144</f>
        <v>0</v>
      </c>
      <c r="S143" s="174"/>
      <c r="T143" s="176">
        <f>T144</f>
        <v>0</v>
      </c>
      <c r="AR143" s="177" t="s">
        <v>85</v>
      </c>
      <c r="AT143" s="178" t="s">
        <v>75</v>
      </c>
      <c r="AU143" s="178" t="s">
        <v>83</v>
      </c>
      <c r="AY143" s="177" t="s">
        <v>182</v>
      </c>
      <c r="BK143" s="179">
        <f>BK144</f>
        <v>0</v>
      </c>
    </row>
    <row r="144" spans="1:65" s="2" customFormat="1" ht="16.5" customHeight="1">
      <c r="A144" s="37"/>
      <c r="B144" s="38"/>
      <c r="C144" s="182" t="s">
        <v>489</v>
      </c>
      <c r="D144" s="182" t="s">
        <v>185</v>
      </c>
      <c r="E144" s="183" t="s">
        <v>1128</v>
      </c>
      <c r="F144" s="184" t="s">
        <v>1129</v>
      </c>
      <c r="G144" s="185" t="s">
        <v>202</v>
      </c>
      <c r="H144" s="186">
        <v>12</v>
      </c>
      <c r="I144" s="187"/>
      <c r="J144" s="188">
        <f>ROUND(I144*H144,2)</f>
        <v>0</v>
      </c>
      <c r="K144" s="184" t="s">
        <v>21</v>
      </c>
      <c r="L144" s="42"/>
      <c r="M144" s="189" t="s">
        <v>21</v>
      </c>
      <c r="N144" s="190" t="s">
        <v>47</v>
      </c>
      <c r="O144" s="67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3" t="s">
        <v>324</v>
      </c>
      <c r="AT144" s="193" t="s">
        <v>185</v>
      </c>
      <c r="AU144" s="193" t="s">
        <v>85</v>
      </c>
      <c r="AY144" s="20" t="s">
        <v>182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20" t="s">
        <v>83</v>
      </c>
      <c r="BK144" s="194">
        <f>ROUND(I144*H144,2)</f>
        <v>0</v>
      </c>
      <c r="BL144" s="20" t="s">
        <v>324</v>
      </c>
      <c r="BM144" s="193" t="s">
        <v>1130</v>
      </c>
    </row>
    <row r="145" spans="1:65" s="12" customFormat="1" ht="22.9" customHeight="1">
      <c r="B145" s="166"/>
      <c r="C145" s="167"/>
      <c r="D145" s="168" t="s">
        <v>75</v>
      </c>
      <c r="E145" s="180" t="s">
        <v>1131</v>
      </c>
      <c r="F145" s="180" t="s">
        <v>1132</v>
      </c>
      <c r="G145" s="167"/>
      <c r="H145" s="167"/>
      <c r="I145" s="170"/>
      <c r="J145" s="181">
        <f>BK145</f>
        <v>0</v>
      </c>
      <c r="K145" s="167"/>
      <c r="L145" s="172"/>
      <c r="M145" s="173"/>
      <c r="N145" s="174"/>
      <c r="O145" s="174"/>
      <c r="P145" s="175">
        <f>P146</f>
        <v>0</v>
      </c>
      <c r="Q145" s="174"/>
      <c r="R145" s="175">
        <f>R146</f>
        <v>0</v>
      </c>
      <c r="S145" s="174"/>
      <c r="T145" s="176">
        <f>T146</f>
        <v>0</v>
      </c>
      <c r="AR145" s="177" t="s">
        <v>85</v>
      </c>
      <c r="AT145" s="178" t="s">
        <v>75</v>
      </c>
      <c r="AU145" s="178" t="s">
        <v>83</v>
      </c>
      <c r="AY145" s="177" t="s">
        <v>182</v>
      </c>
      <c r="BK145" s="179">
        <f>BK146</f>
        <v>0</v>
      </c>
    </row>
    <row r="146" spans="1:65" s="2" customFormat="1" ht="24.2" customHeight="1">
      <c r="A146" s="37"/>
      <c r="B146" s="38"/>
      <c r="C146" s="182" t="s">
        <v>506</v>
      </c>
      <c r="D146" s="182" t="s">
        <v>185</v>
      </c>
      <c r="E146" s="183" t="s">
        <v>1133</v>
      </c>
      <c r="F146" s="184" t="s">
        <v>1134</v>
      </c>
      <c r="G146" s="185" t="s">
        <v>1135</v>
      </c>
      <c r="H146" s="186">
        <v>32</v>
      </c>
      <c r="I146" s="187"/>
      <c r="J146" s="188">
        <f>ROUND(I146*H146,2)</f>
        <v>0</v>
      </c>
      <c r="K146" s="184" t="s">
        <v>21</v>
      </c>
      <c r="L146" s="42"/>
      <c r="M146" s="263" t="s">
        <v>21</v>
      </c>
      <c r="N146" s="264" t="s">
        <v>47</v>
      </c>
      <c r="O146" s="261"/>
      <c r="P146" s="265">
        <f>O146*H146</f>
        <v>0</v>
      </c>
      <c r="Q146" s="265">
        <v>0</v>
      </c>
      <c r="R146" s="265">
        <f>Q146*H146</f>
        <v>0</v>
      </c>
      <c r="S146" s="265">
        <v>0</v>
      </c>
      <c r="T146" s="26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3" t="s">
        <v>324</v>
      </c>
      <c r="AT146" s="193" t="s">
        <v>185</v>
      </c>
      <c r="AU146" s="193" t="s">
        <v>85</v>
      </c>
      <c r="AY146" s="20" t="s">
        <v>182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20" t="s">
        <v>83</v>
      </c>
      <c r="BK146" s="194">
        <f>ROUND(I146*H146,2)</f>
        <v>0</v>
      </c>
      <c r="BL146" s="20" t="s">
        <v>324</v>
      </c>
      <c r="BM146" s="193" t="s">
        <v>1136</v>
      </c>
    </row>
    <row r="147" spans="1:65" s="2" customFormat="1" ht="6.95" customHeight="1">
      <c r="A147" s="37"/>
      <c r="B147" s="50"/>
      <c r="C147" s="51"/>
      <c r="D147" s="51"/>
      <c r="E147" s="51"/>
      <c r="F147" s="51"/>
      <c r="G147" s="51"/>
      <c r="H147" s="51"/>
      <c r="I147" s="51"/>
      <c r="J147" s="51"/>
      <c r="K147" s="51"/>
      <c r="L147" s="42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</sheetData>
  <sheetProtection algorithmName="SHA-512" hashValue="j3sgzB/6V68FXXRsSCcUF9lcGAtWJM/Ad1c/ndzSEuzeduIsejQI81kb+JP9GV/qbrxzt3xp4BFZxLL7IFtZcQ==" saltValue="8RBpNxdPYIfpmIiO7ewBNCT0mc6wFNd+0fDc0eBG73lWPqapzn2Qzbe6M/Ie2Ie0LpVi5dZqFjvMjPkdNwqXJg==" spinCount="100000" sheet="1" objects="1" scenarios="1" formatColumns="0" formatRows="0" autoFilter="0"/>
  <autoFilter ref="C91:K146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0"/>
  <sheetViews>
    <sheetView showGridLines="0" topLeftCell="A7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AT2" s="20" t="s">
        <v>99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85</v>
      </c>
    </row>
    <row r="4" spans="1:46" s="1" customFormat="1" ht="24.95" customHeight="1">
      <c r="B4" s="23"/>
      <c r="D4" s="114" t="s">
        <v>107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26.25" customHeight="1">
      <c r="B7" s="23"/>
      <c r="E7" s="412" t="str">
        <f>'Rekapitulace stavby'!K6</f>
        <v>Stavební úpravy polikliniky Pod Marjánkou - agenda dopravních přestupků</v>
      </c>
      <c r="F7" s="413"/>
      <c r="G7" s="413"/>
      <c r="H7" s="413"/>
      <c r="L7" s="23"/>
    </row>
    <row r="8" spans="1:46" s="1" customFormat="1" ht="12" customHeight="1">
      <c r="B8" s="23"/>
      <c r="D8" s="116" t="s">
        <v>121</v>
      </c>
      <c r="L8" s="23"/>
    </row>
    <row r="9" spans="1:46" s="2" customFormat="1" ht="16.5" customHeight="1">
      <c r="A9" s="37"/>
      <c r="B9" s="42"/>
      <c r="C9" s="37"/>
      <c r="D9" s="37"/>
      <c r="E9" s="412" t="s">
        <v>125</v>
      </c>
      <c r="F9" s="414"/>
      <c r="G9" s="414"/>
      <c r="H9" s="414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129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5" t="s">
        <v>1137</v>
      </c>
      <c r="F11" s="414"/>
      <c r="G11" s="414"/>
      <c r="H11" s="414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5. 1. 2024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28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29</v>
      </c>
      <c r="F17" s="37"/>
      <c r="G17" s="37"/>
      <c r="H17" s="37"/>
      <c r="I17" s="116" t="s">
        <v>30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31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6" t="str">
        <f>'Rekapitulace stavby'!E14</f>
        <v>Vyplň údaj</v>
      </c>
      <c r="F20" s="417"/>
      <c r="G20" s="417"/>
      <c r="H20" s="417"/>
      <c r="I20" s="116" t="s">
        <v>30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33</v>
      </c>
      <c r="E22" s="37"/>
      <c r="F22" s="37"/>
      <c r="G22" s="37"/>
      <c r="H22" s="37"/>
      <c r="I22" s="116" t="s">
        <v>27</v>
      </c>
      <c r="J22" s="106" t="s">
        <v>34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35</v>
      </c>
      <c r="F23" s="37"/>
      <c r="G23" s="37"/>
      <c r="H23" s="37"/>
      <c r="I23" s="116" t="s">
        <v>30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37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>67231136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>Tomáš Vašek, Sněhurčina 710/73, 460 15 Liberec 15</v>
      </c>
      <c r="F26" s="37"/>
      <c r="G26" s="37"/>
      <c r="H26" s="37"/>
      <c r="I26" s="116" t="s">
        <v>30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40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9"/>
      <c r="B29" s="120"/>
      <c r="C29" s="119"/>
      <c r="D29" s="119"/>
      <c r="E29" s="418" t="s">
        <v>41</v>
      </c>
      <c r="F29" s="418"/>
      <c r="G29" s="418"/>
      <c r="H29" s="418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3" t="s">
        <v>42</v>
      </c>
      <c r="E32" s="37"/>
      <c r="F32" s="37"/>
      <c r="G32" s="37"/>
      <c r="H32" s="37"/>
      <c r="I32" s="37"/>
      <c r="J32" s="124">
        <f>ROUND(J89,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5" t="s">
        <v>44</v>
      </c>
      <c r="G34" s="37"/>
      <c r="H34" s="37"/>
      <c r="I34" s="125" t="s">
        <v>43</v>
      </c>
      <c r="J34" s="125" t="s">
        <v>45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6" t="s">
        <v>46</v>
      </c>
      <c r="E35" s="116" t="s">
        <v>47</v>
      </c>
      <c r="F35" s="127">
        <f>ROUND((SUM(BE89:BE99)),  2)</f>
        <v>0</v>
      </c>
      <c r="G35" s="37"/>
      <c r="H35" s="37"/>
      <c r="I35" s="128">
        <v>0.21</v>
      </c>
      <c r="J35" s="127">
        <f>ROUND(((SUM(BE89:BE99))*I35),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48</v>
      </c>
      <c r="F36" s="127">
        <f>ROUND((SUM(BF89:BF99)),  2)</f>
        <v>0</v>
      </c>
      <c r="G36" s="37"/>
      <c r="H36" s="37"/>
      <c r="I36" s="128">
        <v>0.12</v>
      </c>
      <c r="J36" s="127">
        <f>ROUND(((SUM(BF89:BF99))*I36),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49</v>
      </c>
      <c r="F37" s="127">
        <f>ROUND((SUM(BG89:BG99)),  2)</f>
        <v>0</v>
      </c>
      <c r="G37" s="37"/>
      <c r="H37" s="37"/>
      <c r="I37" s="128">
        <v>0.21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50</v>
      </c>
      <c r="F38" s="127">
        <f>ROUND((SUM(BH89:BH99)),  2)</f>
        <v>0</v>
      </c>
      <c r="G38" s="37"/>
      <c r="H38" s="37"/>
      <c r="I38" s="128">
        <v>0.12</v>
      </c>
      <c r="J38" s="127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51</v>
      </c>
      <c r="F39" s="127">
        <f>ROUND((SUM(BI89:BI99)),  2)</f>
        <v>0</v>
      </c>
      <c r="G39" s="37"/>
      <c r="H39" s="37"/>
      <c r="I39" s="128">
        <v>0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9"/>
      <c r="D41" s="130" t="s">
        <v>52</v>
      </c>
      <c r="E41" s="131"/>
      <c r="F41" s="131"/>
      <c r="G41" s="132" t="s">
        <v>53</v>
      </c>
      <c r="H41" s="133" t="s">
        <v>54</v>
      </c>
      <c r="I41" s="131"/>
      <c r="J41" s="134">
        <f>SUM(J32:J39)</f>
        <v>0</v>
      </c>
      <c r="K41" s="135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148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19" t="str">
        <f>E7</f>
        <v>Stavební úpravy polikliniky Pod Marjánkou - agenda dopravních přestupků</v>
      </c>
      <c r="F50" s="420"/>
      <c r="G50" s="420"/>
      <c r="H50" s="420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121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9" t="s">
        <v>125</v>
      </c>
      <c r="F52" s="421"/>
      <c r="G52" s="421"/>
      <c r="H52" s="421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129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8" t="str">
        <f>E11</f>
        <v>VRN - Vedlejší a ostatní rozpočtové náklady</v>
      </c>
      <c r="F54" s="421"/>
      <c r="G54" s="421"/>
      <c r="H54" s="421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Pod Marjánkou 12, Praha 6</v>
      </c>
      <c r="G56" s="39"/>
      <c r="H56" s="39"/>
      <c r="I56" s="32" t="s">
        <v>24</v>
      </c>
      <c r="J56" s="62" t="str">
        <f>IF(J14="","",J14)</f>
        <v>5. 1. 2024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26</v>
      </c>
      <c r="D58" s="39"/>
      <c r="E58" s="39"/>
      <c r="F58" s="30" t="str">
        <f>E17</f>
        <v>MČ Praha 6, Čs. armády 601/23, 160 52 Praha 6</v>
      </c>
      <c r="G58" s="39"/>
      <c r="H58" s="39"/>
      <c r="I58" s="32" t="s">
        <v>33</v>
      </c>
      <c r="J58" s="35" t="str">
        <f>E23</f>
        <v>Ing.Vít Kocourek, Prosecká 683/115, 190 00 Praha 9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40.15" customHeight="1">
      <c r="A59" s="37"/>
      <c r="B59" s="38"/>
      <c r="C59" s="32" t="s">
        <v>31</v>
      </c>
      <c r="D59" s="39"/>
      <c r="E59" s="39"/>
      <c r="F59" s="30" t="str">
        <f>IF(E20="","",E20)</f>
        <v>Vyplň údaj</v>
      </c>
      <c r="G59" s="39"/>
      <c r="H59" s="39"/>
      <c r="I59" s="32" t="s">
        <v>37</v>
      </c>
      <c r="J59" s="35" t="str">
        <f>E26</f>
        <v>Tomáš Vašek, Sněhurčina 710/73, 460 15 Liberec 15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0" t="s">
        <v>149</v>
      </c>
      <c r="D61" s="141"/>
      <c r="E61" s="141"/>
      <c r="F61" s="141"/>
      <c r="G61" s="141"/>
      <c r="H61" s="141"/>
      <c r="I61" s="141"/>
      <c r="J61" s="142" t="s">
        <v>150</v>
      </c>
      <c r="K61" s="141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3" t="s">
        <v>74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151</v>
      </c>
    </row>
    <row r="64" spans="1:47" s="9" customFormat="1" ht="24.95" customHeight="1">
      <c r="B64" s="144"/>
      <c r="C64" s="145"/>
      <c r="D64" s="146" t="s">
        <v>1138</v>
      </c>
      <c r="E64" s="147"/>
      <c r="F64" s="147"/>
      <c r="G64" s="147"/>
      <c r="H64" s="147"/>
      <c r="I64" s="147"/>
      <c r="J64" s="148">
        <f>J90</f>
        <v>0</v>
      </c>
      <c r="K64" s="145"/>
      <c r="L64" s="149"/>
    </row>
    <row r="65" spans="1:31" s="10" customFormat="1" ht="19.899999999999999" customHeight="1">
      <c r="B65" s="150"/>
      <c r="C65" s="100"/>
      <c r="D65" s="151" t="s">
        <v>1139</v>
      </c>
      <c r="E65" s="152"/>
      <c r="F65" s="152"/>
      <c r="G65" s="152"/>
      <c r="H65" s="152"/>
      <c r="I65" s="152"/>
      <c r="J65" s="153">
        <f>J91</f>
        <v>0</v>
      </c>
      <c r="K65" s="100"/>
      <c r="L65" s="154"/>
    </row>
    <row r="66" spans="1:31" s="10" customFormat="1" ht="19.899999999999999" customHeight="1">
      <c r="B66" s="150"/>
      <c r="C66" s="100"/>
      <c r="D66" s="151" t="s">
        <v>1140</v>
      </c>
      <c r="E66" s="152"/>
      <c r="F66" s="152"/>
      <c r="G66" s="152"/>
      <c r="H66" s="152"/>
      <c r="I66" s="152"/>
      <c r="J66" s="153">
        <f>J94</f>
        <v>0</v>
      </c>
      <c r="K66" s="100"/>
      <c r="L66" s="154"/>
    </row>
    <row r="67" spans="1:31" s="10" customFormat="1" ht="19.899999999999999" customHeight="1">
      <c r="B67" s="150"/>
      <c r="C67" s="100"/>
      <c r="D67" s="151" t="s">
        <v>1141</v>
      </c>
      <c r="E67" s="152"/>
      <c r="F67" s="152"/>
      <c r="G67" s="152"/>
      <c r="H67" s="152"/>
      <c r="I67" s="152"/>
      <c r="J67" s="153">
        <f>J97</f>
        <v>0</v>
      </c>
      <c r="K67" s="100"/>
      <c r="L67" s="154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6" t="s">
        <v>167</v>
      </c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6.25" customHeight="1">
      <c r="A77" s="37"/>
      <c r="B77" s="38"/>
      <c r="C77" s="39"/>
      <c r="D77" s="39"/>
      <c r="E77" s="419" t="str">
        <f>E7</f>
        <v>Stavební úpravy polikliniky Pod Marjánkou - agenda dopravních přestupků</v>
      </c>
      <c r="F77" s="420"/>
      <c r="G77" s="420"/>
      <c r="H77" s="420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>
      <c r="B78" s="24"/>
      <c r="C78" s="32" t="s">
        <v>121</v>
      </c>
      <c r="D78" s="25"/>
      <c r="E78" s="25"/>
      <c r="F78" s="25"/>
      <c r="G78" s="25"/>
      <c r="H78" s="25"/>
      <c r="I78" s="25"/>
      <c r="J78" s="25"/>
      <c r="K78" s="25"/>
      <c r="L78" s="23"/>
    </row>
    <row r="79" spans="1:31" s="2" customFormat="1" ht="16.5" customHeight="1">
      <c r="A79" s="37"/>
      <c r="B79" s="38"/>
      <c r="C79" s="39"/>
      <c r="D79" s="39"/>
      <c r="E79" s="419" t="s">
        <v>125</v>
      </c>
      <c r="F79" s="421"/>
      <c r="G79" s="421"/>
      <c r="H79" s="421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129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68" t="str">
        <f>E11</f>
        <v>VRN - Vedlejší a ostatní rozpočtové náklady</v>
      </c>
      <c r="F81" s="421"/>
      <c r="G81" s="421"/>
      <c r="H81" s="421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22</v>
      </c>
      <c r="D83" s="39"/>
      <c r="E83" s="39"/>
      <c r="F83" s="30" t="str">
        <f>F14</f>
        <v>Pod Marjánkou 12, Praha 6</v>
      </c>
      <c r="G83" s="39"/>
      <c r="H83" s="39"/>
      <c r="I83" s="32" t="s">
        <v>24</v>
      </c>
      <c r="J83" s="62" t="str">
        <f>IF(J14="","",J14)</f>
        <v>5. 1. 2024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40.15" customHeight="1">
      <c r="A85" s="37"/>
      <c r="B85" s="38"/>
      <c r="C85" s="32" t="s">
        <v>26</v>
      </c>
      <c r="D85" s="39"/>
      <c r="E85" s="39"/>
      <c r="F85" s="30" t="str">
        <f>E17</f>
        <v>MČ Praha 6, Čs. armády 601/23, 160 52 Praha 6</v>
      </c>
      <c r="G85" s="39"/>
      <c r="H85" s="39"/>
      <c r="I85" s="32" t="s">
        <v>33</v>
      </c>
      <c r="J85" s="35" t="str">
        <f>E23</f>
        <v>Ing.Vít Kocourek, Prosecká 683/115, 190 00 Praha 9</v>
      </c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40.15" customHeight="1">
      <c r="A86" s="37"/>
      <c r="B86" s="38"/>
      <c r="C86" s="32" t="s">
        <v>31</v>
      </c>
      <c r="D86" s="39"/>
      <c r="E86" s="39"/>
      <c r="F86" s="30" t="str">
        <f>IF(E20="","",E20)</f>
        <v>Vyplň údaj</v>
      </c>
      <c r="G86" s="39"/>
      <c r="H86" s="39"/>
      <c r="I86" s="32" t="s">
        <v>37</v>
      </c>
      <c r="J86" s="35" t="str">
        <f>E26</f>
        <v>Tomáš Vašek, Sněhurčina 710/73, 460 15 Liberec 15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5"/>
      <c r="B88" s="156"/>
      <c r="C88" s="157" t="s">
        <v>168</v>
      </c>
      <c r="D88" s="158" t="s">
        <v>61</v>
      </c>
      <c r="E88" s="158" t="s">
        <v>57</v>
      </c>
      <c r="F88" s="158" t="s">
        <v>58</v>
      </c>
      <c r="G88" s="158" t="s">
        <v>169</v>
      </c>
      <c r="H88" s="158" t="s">
        <v>170</v>
      </c>
      <c r="I88" s="158" t="s">
        <v>171</v>
      </c>
      <c r="J88" s="158" t="s">
        <v>150</v>
      </c>
      <c r="K88" s="159" t="s">
        <v>172</v>
      </c>
      <c r="L88" s="160"/>
      <c r="M88" s="71" t="s">
        <v>21</v>
      </c>
      <c r="N88" s="72" t="s">
        <v>46</v>
      </c>
      <c r="O88" s="72" t="s">
        <v>173</v>
      </c>
      <c r="P88" s="72" t="s">
        <v>174</v>
      </c>
      <c r="Q88" s="72" t="s">
        <v>175</v>
      </c>
      <c r="R88" s="72" t="s">
        <v>176</v>
      </c>
      <c r="S88" s="72" t="s">
        <v>177</v>
      </c>
      <c r="T88" s="73" t="s">
        <v>178</v>
      </c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</row>
    <row r="89" spans="1:65" s="2" customFormat="1" ht="22.9" customHeight="1">
      <c r="A89" s="37"/>
      <c r="B89" s="38"/>
      <c r="C89" s="78" t="s">
        <v>179</v>
      </c>
      <c r="D89" s="39"/>
      <c r="E89" s="39"/>
      <c r="F89" s="39"/>
      <c r="G89" s="39"/>
      <c r="H89" s="39"/>
      <c r="I89" s="39"/>
      <c r="J89" s="161">
        <f>BK89</f>
        <v>0</v>
      </c>
      <c r="K89" s="39"/>
      <c r="L89" s="42"/>
      <c r="M89" s="74"/>
      <c r="N89" s="162"/>
      <c r="O89" s="75"/>
      <c r="P89" s="163">
        <f>P90</f>
        <v>0</v>
      </c>
      <c r="Q89" s="75"/>
      <c r="R89" s="163">
        <f>R90</f>
        <v>0</v>
      </c>
      <c r="S89" s="75"/>
      <c r="T89" s="164">
        <f>T90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75</v>
      </c>
      <c r="AU89" s="20" t="s">
        <v>151</v>
      </c>
      <c r="BK89" s="165">
        <f>BK90</f>
        <v>0</v>
      </c>
    </row>
    <row r="90" spans="1:65" s="12" customFormat="1" ht="25.9" customHeight="1">
      <c r="B90" s="166"/>
      <c r="C90" s="167"/>
      <c r="D90" s="168" t="s">
        <v>75</v>
      </c>
      <c r="E90" s="169" t="s">
        <v>97</v>
      </c>
      <c r="F90" s="169" t="s">
        <v>1142</v>
      </c>
      <c r="G90" s="167"/>
      <c r="H90" s="167"/>
      <c r="I90" s="170"/>
      <c r="J90" s="171">
        <f>BK90</f>
        <v>0</v>
      </c>
      <c r="K90" s="167"/>
      <c r="L90" s="172"/>
      <c r="M90" s="173"/>
      <c r="N90" s="174"/>
      <c r="O90" s="174"/>
      <c r="P90" s="175">
        <f>P91+P94+P97</f>
        <v>0</v>
      </c>
      <c r="Q90" s="174"/>
      <c r="R90" s="175">
        <f>R91+R94+R97</f>
        <v>0</v>
      </c>
      <c r="S90" s="174"/>
      <c r="T90" s="176">
        <f>T91+T94+T97</f>
        <v>0</v>
      </c>
      <c r="AR90" s="177" t="s">
        <v>217</v>
      </c>
      <c r="AT90" s="178" t="s">
        <v>75</v>
      </c>
      <c r="AU90" s="178" t="s">
        <v>76</v>
      </c>
      <c r="AY90" s="177" t="s">
        <v>182</v>
      </c>
      <c r="BK90" s="179">
        <f>BK91+BK94+BK97</f>
        <v>0</v>
      </c>
    </row>
    <row r="91" spans="1:65" s="12" customFormat="1" ht="22.9" customHeight="1">
      <c r="B91" s="166"/>
      <c r="C91" s="167"/>
      <c r="D91" s="168" t="s">
        <v>75</v>
      </c>
      <c r="E91" s="180" t="s">
        <v>1143</v>
      </c>
      <c r="F91" s="180" t="s">
        <v>1144</v>
      </c>
      <c r="G91" s="167"/>
      <c r="H91" s="167"/>
      <c r="I91" s="170"/>
      <c r="J91" s="181">
        <f>BK91</f>
        <v>0</v>
      </c>
      <c r="K91" s="167"/>
      <c r="L91" s="172"/>
      <c r="M91" s="173"/>
      <c r="N91" s="174"/>
      <c r="O91" s="174"/>
      <c r="P91" s="175">
        <f>SUM(P92:P93)</f>
        <v>0</v>
      </c>
      <c r="Q91" s="174"/>
      <c r="R91" s="175">
        <f>SUM(R92:R93)</f>
        <v>0</v>
      </c>
      <c r="S91" s="174"/>
      <c r="T91" s="176">
        <f>SUM(T92:T93)</f>
        <v>0</v>
      </c>
      <c r="AR91" s="177" t="s">
        <v>217</v>
      </c>
      <c r="AT91" s="178" t="s">
        <v>75</v>
      </c>
      <c r="AU91" s="178" t="s">
        <v>83</v>
      </c>
      <c r="AY91" s="177" t="s">
        <v>182</v>
      </c>
      <c r="BK91" s="179">
        <f>SUM(BK92:BK93)</f>
        <v>0</v>
      </c>
    </row>
    <row r="92" spans="1:65" s="2" customFormat="1" ht="16.5" customHeight="1">
      <c r="A92" s="37"/>
      <c r="B92" s="38"/>
      <c r="C92" s="182" t="s">
        <v>83</v>
      </c>
      <c r="D92" s="182" t="s">
        <v>185</v>
      </c>
      <c r="E92" s="183" t="s">
        <v>1145</v>
      </c>
      <c r="F92" s="184" t="s">
        <v>1144</v>
      </c>
      <c r="G92" s="185" t="s">
        <v>964</v>
      </c>
      <c r="H92" s="258"/>
      <c r="I92" s="187"/>
      <c r="J92" s="188">
        <f>ROUND(I92*H92,2)</f>
        <v>0</v>
      </c>
      <c r="K92" s="184" t="s">
        <v>188</v>
      </c>
      <c r="L92" s="42"/>
      <c r="M92" s="189" t="s">
        <v>21</v>
      </c>
      <c r="N92" s="190" t="s">
        <v>47</v>
      </c>
      <c r="O92" s="67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3" t="s">
        <v>1146</v>
      </c>
      <c r="AT92" s="193" t="s">
        <v>185</v>
      </c>
      <c r="AU92" s="193" t="s">
        <v>85</v>
      </c>
      <c r="AY92" s="20" t="s">
        <v>182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20" t="s">
        <v>83</v>
      </c>
      <c r="BK92" s="194">
        <f>ROUND(I92*H92,2)</f>
        <v>0</v>
      </c>
      <c r="BL92" s="20" t="s">
        <v>1146</v>
      </c>
      <c r="BM92" s="193" t="s">
        <v>1147</v>
      </c>
    </row>
    <row r="93" spans="1:65" s="2" customFormat="1" ht="11.25">
      <c r="A93" s="37"/>
      <c r="B93" s="38"/>
      <c r="C93" s="39"/>
      <c r="D93" s="195" t="s">
        <v>191</v>
      </c>
      <c r="E93" s="39"/>
      <c r="F93" s="196" t="s">
        <v>1148</v>
      </c>
      <c r="G93" s="39"/>
      <c r="H93" s="39"/>
      <c r="I93" s="197"/>
      <c r="J93" s="39"/>
      <c r="K93" s="39"/>
      <c r="L93" s="42"/>
      <c r="M93" s="198"/>
      <c r="N93" s="199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191</v>
      </c>
      <c r="AU93" s="20" t="s">
        <v>85</v>
      </c>
    </row>
    <row r="94" spans="1:65" s="12" customFormat="1" ht="22.9" customHeight="1">
      <c r="B94" s="166"/>
      <c r="C94" s="167"/>
      <c r="D94" s="168" t="s">
        <v>75</v>
      </c>
      <c r="E94" s="180" t="s">
        <v>1149</v>
      </c>
      <c r="F94" s="180" t="s">
        <v>1150</v>
      </c>
      <c r="G94" s="167"/>
      <c r="H94" s="167"/>
      <c r="I94" s="170"/>
      <c r="J94" s="181">
        <f>BK94</f>
        <v>0</v>
      </c>
      <c r="K94" s="167"/>
      <c r="L94" s="172"/>
      <c r="M94" s="173"/>
      <c r="N94" s="174"/>
      <c r="O94" s="174"/>
      <c r="P94" s="175">
        <f>SUM(P95:P96)</f>
        <v>0</v>
      </c>
      <c r="Q94" s="174"/>
      <c r="R94" s="175">
        <f>SUM(R95:R96)</f>
        <v>0</v>
      </c>
      <c r="S94" s="174"/>
      <c r="T94" s="176">
        <f>SUM(T95:T96)</f>
        <v>0</v>
      </c>
      <c r="AR94" s="177" t="s">
        <v>217</v>
      </c>
      <c r="AT94" s="178" t="s">
        <v>75</v>
      </c>
      <c r="AU94" s="178" t="s">
        <v>83</v>
      </c>
      <c r="AY94" s="177" t="s">
        <v>182</v>
      </c>
      <c r="BK94" s="179">
        <f>SUM(BK95:BK96)</f>
        <v>0</v>
      </c>
    </row>
    <row r="95" spans="1:65" s="2" customFormat="1" ht="16.5" customHeight="1">
      <c r="A95" s="37"/>
      <c r="B95" s="38"/>
      <c r="C95" s="182" t="s">
        <v>217</v>
      </c>
      <c r="D95" s="182" t="s">
        <v>185</v>
      </c>
      <c r="E95" s="183" t="s">
        <v>1151</v>
      </c>
      <c r="F95" s="184" t="s">
        <v>1150</v>
      </c>
      <c r="G95" s="185" t="s">
        <v>964</v>
      </c>
      <c r="H95" s="258"/>
      <c r="I95" s="187"/>
      <c r="J95" s="188">
        <f>ROUND(I95*H95,2)</f>
        <v>0</v>
      </c>
      <c r="K95" s="184" t="s">
        <v>188</v>
      </c>
      <c r="L95" s="42"/>
      <c r="M95" s="189" t="s">
        <v>21</v>
      </c>
      <c r="N95" s="190" t="s">
        <v>47</v>
      </c>
      <c r="O95" s="67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3" t="s">
        <v>1146</v>
      </c>
      <c r="AT95" s="193" t="s">
        <v>185</v>
      </c>
      <c r="AU95" s="193" t="s">
        <v>85</v>
      </c>
      <c r="AY95" s="20" t="s">
        <v>182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0" t="s">
        <v>83</v>
      </c>
      <c r="BK95" s="194">
        <f>ROUND(I95*H95,2)</f>
        <v>0</v>
      </c>
      <c r="BL95" s="20" t="s">
        <v>1146</v>
      </c>
      <c r="BM95" s="193" t="s">
        <v>1152</v>
      </c>
    </row>
    <row r="96" spans="1:65" s="2" customFormat="1" ht="11.25">
      <c r="A96" s="37"/>
      <c r="B96" s="38"/>
      <c r="C96" s="39"/>
      <c r="D96" s="195" t="s">
        <v>191</v>
      </c>
      <c r="E96" s="39"/>
      <c r="F96" s="196" t="s">
        <v>1153</v>
      </c>
      <c r="G96" s="39"/>
      <c r="H96" s="39"/>
      <c r="I96" s="197"/>
      <c r="J96" s="39"/>
      <c r="K96" s="39"/>
      <c r="L96" s="42"/>
      <c r="M96" s="198"/>
      <c r="N96" s="199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191</v>
      </c>
      <c r="AU96" s="20" t="s">
        <v>85</v>
      </c>
    </row>
    <row r="97" spans="1:65" s="12" customFormat="1" ht="22.9" customHeight="1">
      <c r="B97" s="166"/>
      <c r="C97" s="167"/>
      <c r="D97" s="168" t="s">
        <v>75</v>
      </c>
      <c r="E97" s="180" t="s">
        <v>1154</v>
      </c>
      <c r="F97" s="180" t="s">
        <v>1155</v>
      </c>
      <c r="G97" s="167"/>
      <c r="H97" s="167"/>
      <c r="I97" s="170"/>
      <c r="J97" s="181">
        <f>BK97</f>
        <v>0</v>
      </c>
      <c r="K97" s="167"/>
      <c r="L97" s="172"/>
      <c r="M97" s="173"/>
      <c r="N97" s="174"/>
      <c r="O97" s="174"/>
      <c r="P97" s="175">
        <f>SUM(P98:P99)</f>
        <v>0</v>
      </c>
      <c r="Q97" s="174"/>
      <c r="R97" s="175">
        <f>SUM(R98:R99)</f>
        <v>0</v>
      </c>
      <c r="S97" s="174"/>
      <c r="T97" s="176">
        <f>SUM(T98:T99)</f>
        <v>0</v>
      </c>
      <c r="AR97" s="177" t="s">
        <v>217</v>
      </c>
      <c r="AT97" s="178" t="s">
        <v>75</v>
      </c>
      <c r="AU97" s="178" t="s">
        <v>83</v>
      </c>
      <c r="AY97" s="177" t="s">
        <v>182</v>
      </c>
      <c r="BK97" s="179">
        <f>SUM(BK98:BK99)</f>
        <v>0</v>
      </c>
    </row>
    <row r="98" spans="1:65" s="2" customFormat="1" ht="16.5" customHeight="1">
      <c r="A98" s="37"/>
      <c r="B98" s="38"/>
      <c r="C98" s="182" t="s">
        <v>189</v>
      </c>
      <c r="D98" s="182" t="s">
        <v>185</v>
      </c>
      <c r="E98" s="183" t="s">
        <v>1156</v>
      </c>
      <c r="F98" s="184" t="s">
        <v>1155</v>
      </c>
      <c r="G98" s="185" t="s">
        <v>964</v>
      </c>
      <c r="H98" s="258"/>
      <c r="I98" s="187"/>
      <c r="J98" s="188">
        <f>ROUND(I98*H98,2)</f>
        <v>0</v>
      </c>
      <c r="K98" s="184" t="s">
        <v>188</v>
      </c>
      <c r="L98" s="42"/>
      <c r="M98" s="189" t="s">
        <v>21</v>
      </c>
      <c r="N98" s="190" t="s">
        <v>47</v>
      </c>
      <c r="O98" s="67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3" t="s">
        <v>1146</v>
      </c>
      <c r="AT98" s="193" t="s">
        <v>185</v>
      </c>
      <c r="AU98" s="193" t="s">
        <v>85</v>
      </c>
      <c r="AY98" s="20" t="s">
        <v>182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20" t="s">
        <v>83</v>
      </c>
      <c r="BK98" s="194">
        <f>ROUND(I98*H98,2)</f>
        <v>0</v>
      </c>
      <c r="BL98" s="20" t="s">
        <v>1146</v>
      </c>
      <c r="BM98" s="193" t="s">
        <v>1157</v>
      </c>
    </row>
    <row r="99" spans="1:65" s="2" customFormat="1" ht="11.25">
      <c r="A99" s="37"/>
      <c r="B99" s="38"/>
      <c r="C99" s="39"/>
      <c r="D99" s="195" t="s">
        <v>191</v>
      </c>
      <c r="E99" s="39"/>
      <c r="F99" s="196" t="s">
        <v>1158</v>
      </c>
      <c r="G99" s="39"/>
      <c r="H99" s="39"/>
      <c r="I99" s="197"/>
      <c r="J99" s="39"/>
      <c r="K99" s="39"/>
      <c r="L99" s="42"/>
      <c r="M99" s="259"/>
      <c r="N99" s="260"/>
      <c r="O99" s="261"/>
      <c r="P99" s="261"/>
      <c r="Q99" s="261"/>
      <c r="R99" s="261"/>
      <c r="S99" s="261"/>
      <c r="T99" s="262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191</v>
      </c>
      <c r="AU99" s="20" t="s">
        <v>85</v>
      </c>
    </row>
    <row r="100" spans="1:65" s="2" customFormat="1" ht="6.95" customHeight="1">
      <c r="A100" s="37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42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</sheetData>
  <sheetProtection algorithmName="SHA-512" hashValue="CWaarX2hTlS4IkhVIByiuStZ3/cO6FuZRdONknkDmtJZPx4XmdwOaFMN6bmLXioUUeiMk0GivwAlJDpgmu3U2Q==" saltValue="iMoeHC/Blw3rmQ4M1Flmefr+bL1kDIWl0B6wE5XjRAMW/R7EmT0GTZo9l7HyOH98Ax2am0fjr7sc8IDqI3YBGQ==" spinCount="100000" sheet="1" objects="1" scenarios="1" formatColumns="0" formatRows="0" autoFilter="0"/>
  <autoFilter ref="C88:K99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/>
    <hyperlink ref="F96" r:id="rId2"/>
    <hyperlink ref="F99" r:id="rId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2"/>
      <c r="C3" s="113"/>
      <c r="D3" s="113"/>
      <c r="E3" s="113"/>
      <c r="F3" s="113"/>
      <c r="G3" s="113"/>
      <c r="H3" s="23"/>
    </row>
    <row r="4" spans="1:8" s="1" customFormat="1" ht="24.95" customHeight="1">
      <c r="B4" s="23"/>
      <c r="C4" s="114" t="s">
        <v>1159</v>
      </c>
      <c r="H4" s="23"/>
    </row>
    <row r="5" spans="1:8" s="1" customFormat="1" ht="12" customHeight="1">
      <c r="B5" s="23"/>
      <c r="C5" s="267" t="s">
        <v>13</v>
      </c>
      <c r="D5" s="418" t="s">
        <v>14</v>
      </c>
      <c r="E5" s="411"/>
      <c r="F5" s="411"/>
      <c r="H5" s="23"/>
    </row>
    <row r="6" spans="1:8" s="1" customFormat="1" ht="36.950000000000003" customHeight="1">
      <c r="B6" s="23"/>
      <c r="C6" s="268" t="s">
        <v>16</v>
      </c>
      <c r="D6" s="422" t="s">
        <v>17</v>
      </c>
      <c r="E6" s="411"/>
      <c r="F6" s="411"/>
      <c r="H6" s="23"/>
    </row>
    <row r="7" spans="1:8" s="1" customFormat="1" ht="16.5" customHeight="1">
      <c r="B7" s="23"/>
      <c r="C7" s="116" t="s">
        <v>24</v>
      </c>
      <c r="D7" s="118" t="str">
        <f>'Rekapitulace stavby'!AN8</f>
        <v>5. 1. 2024</v>
      </c>
      <c r="H7" s="23"/>
    </row>
    <row r="8" spans="1:8" s="2" customFormat="1" ht="10.9" customHeight="1">
      <c r="A8" s="37"/>
      <c r="B8" s="42"/>
      <c r="C8" s="37"/>
      <c r="D8" s="37"/>
      <c r="E8" s="37"/>
      <c r="F8" s="37"/>
      <c r="G8" s="37"/>
      <c r="H8" s="42"/>
    </row>
    <row r="9" spans="1:8" s="11" customFormat="1" ht="29.25" customHeight="1">
      <c r="A9" s="155"/>
      <c r="B9" s="269"/>
      <c r="C9" s="270" t="s">
        <v>57</v>
      </c>
      <c r="D9" s="271" t="s">
        <v>58</v>
      </c>
      <c r="E9" s="271" t="s">
        <v>169</v>
      </c>
      <c r="F9" s="272" t="s">
        <v>1160</v>
      </c>
      <c r="G9" s="155"/>
      <c r="H9" s="269"/>
    </row>
    <row r="10" spans="1:8" s="2" customFormat="1" ht="26.45" customHeight="1">
      <c r="A10" s="37"/>
      <c r="B10" s="42"/>
      <c r="C10" s="273" t="s">
        <v>1161</v>
      </c>
      <c r="D10" s="273" t="s">
        <v>88</v>
      </c>
      <c r="E10" s="37"/>
      <c r="F10" s="37"/>
      <c r="G10" s="37"/>
      <c r="H10" s="42"/>
    </row>
    <row r="11" spans="1:8" s="2" customFormat="1" ht="16.899999999999999" customHeight="1">
      <c r="A11" s="37"/>
      <c r="B11" s="42"/>
      <c r="C11" s="274" t="s">
        <v>100</v>
      </c>
      <c r="D11" s="275" t="s">
        <v>101</v>
      </c>
      <c r="E11" s="276" t="s">
        <v>102</v>
      </c>
      <c r="F11" s="277">
        <v>5.8419999999999996</v>
      </c>
      <c r="G11" s="37"/>
      <c r="H11" s="42"/>
    </row>
    <row r="12" spans="1:8" s="2" customFormat="1" ht="16.899999999999999" customHeight="1">
      <c r="A12" s="37"/>
      <c r="B12" s="42"/>
      <c r="C12" s="278" t="s">
        <v>21</v>
      </c>
      <c r="D12" s="278" t="s">
        <v>567</v>
      </c>
      <c r="E12" s="20" t="s">
        <v>21</v>
      </c>
      <c r="F12" s="279">
        <v>0</v>
      </c>
      <c r="G12" s="37"/>
      <c r="H12" s="42"/>
    </row>
    <row r="13" spans="1:8" s="2" customFormat="1" ht="16.899999999999999" customHeight="1">
      <c r="A13" s="37"/>
      <c r="B13" s="42"/>
      <c r="C13" s="278" t="s">
        <v>21</v>
      </c>
      <c r="D13" s="278" t="s">
        <v>551</v>
      </c>
      <c r="E13" s="20" t="s">
        <v>21</v>
      </c>
      <c r="F13" s="279">
        <v>0</v>
      </c>
      <c r="G13" s="37"/>
      <c r="H13" s="42"/>
    </row>
    <row r="14" spans="1:8" s="2" customFormat="1" ht="16.899999999999999" customHeight="1">
      <c r="A14" s="37"/>
      <c r="B14" s="42"/>
      <c r="C14" s="278" t="s">
        <v>21</v>
      </c>
      <c r="D14" s="278" t="s">
        <v>568</v>
      </c>
      <c r="E14" s="20" t="s">
        <v>21</v>
      </c>
      <c r="F14" s="279">
        <v>5.8419999999999996</v>
      </c>
      <c r="G14" s="37"/>
      <c r="H14" s="42"/>
    </row>
    <row r="15" spans="1:8" s="2" customFormat="1" ht="16.899999999999999" customHeight="1">
      <c r="A15" s="37"/>
      <c r="B15" s="42"/>
      <c r="C15" s="278" t="s">
        <v>100</v>
      </c>
      <c r="D15" s="278" t="s">
        <v>198</v>
      </c>
      <c r="E15" s="20" t="s">
        <v>21</v>
      </c>
      <c r="F15" s="279">
        <v>5.8419999999999996</v>
      </c>
      <c r="G15" s="37"/>
      <c r="H15" s="42"/>
    </row>
    <row r="16" spans="1:8" s="2" customFormat="1" ht="16.899999999999999" customHeight="1">
      <c r="A16" s="37"/>
      <c r="B16" s="42"/>
      <c r="C16" s="280" t="s">
        <v>1162</v>
      </c>
      <c r="D16" s="37"/>
      <c r="E16" s="37"/>
      <c r="F16" s="37"/>
      <c r="G16" s="37"/>
      <c r="H16" s="42"/>
    </row>
    <row r="17" spans="1:8" s="2" customFormat="1" ht="16.899999999999999" customHeight="1">
      <c r="A17" s="37"/>
      <c r="B17" s="42"/>
      <c r="C17" s="278" t="s">
        <v>563</v>
      </c>
      <c r="D17" s="278" t="s">
        <v>564</v>
      </c>
      <c r="E17" s="20" t="s">
        <v>102</v>
      </c>
      <c r="F17" s="279">
        <v>5.8419999999999996</v>
      </c>
      <c r="G17" s="37"/>
      <c r="H17" s="42"/>
    </row>
    <row r="18" spans="1:8" s="2" customFormat="1" ht="16.899999999999999" customHeight="1">
      <c r="A18" s="37"/>
      <c r="B18" s="42"/>
      <c r="C18" s="278" t="s">
        <v>542</v>
      </c>
      <c r="D18" s="278" t="s">
        <v>1163</v>
      </c>
      <c r="E18" s="20" t="s">
        <v>102</v>
      </c>
      <c r="F18" s="279">
        <v>5.8419999999999996</v>
      </c>
      <c r="G18" s="37"/>
      <c r="H18" s="42"/>
    </row>
    <row r="19" spans="1:8" s="2" customFormat="1" ht="16.899999999999999" customHeight="1">
      <c r="A19" s="37"/>
      <c r="B19" s="42"/>
      <c r="C19" s="274" t="s">
        <v>104</v>
      </c>
      <c r="D19" s="275" t="s">
        <v>105</v>
      </c>
      <c r="E19" s="276" t="s">
        <v>102</v>
      </c>
      <c r="F19" s="277">
        <v>2.85</v>
      </c>
      <c r="G19" s="37"/>
      <c r="H19" s="42"/>
    </row>
    <row r="20" spans="1:8" s="2" customFormat="1" ht="16.899999999999999" customHeight="1">
      <c r="A20" s="37"/>
      <c r="B20" s="42"/>
      <c r="C20" s="278" t="s">
        <v>21</v>
      </c>
      <c r="D20" s="278" t="s">
        <v>741</v>
      </c>
      <c r="E20" s="20" t="s">
        <v>21</v>
      </c>
      <c r="F20" s="279">
        <v>0</v>
      </c>
      <c r="G20" s="37"/>
      <c r="H20" s="42"/>
    </row>
    <row r="21" spans="1:8" s="2" customFormat="1" ht="16.899999999999999" customHeight="1">
      <c r="A21" s="37"/>
      <c r="B21" s="42"/>
      <c r="C21" s="278" t="s">
        <v>21</v>
      </c>
      <c r="D21" s="278" t="s">
        <v>567</v>
      </c>
      <c r="E21" s="20" t="s">
        <v>21</v>
      </c>
      <c r="F21" s="279">
        <v>0</v>
      </c>
      <c r="G21" s="37"/>
      <c r="H21" s="42"/>
    </row>
    <row r="22" spans="1:8" s="2" customFormat="1" ht="16.899999999999999" customHeight="1">
      <c r="A22" s="37"/>
      <c r="B22" s="42"/>
      <c r="C22" s="278" t="s">
        <v>21</v>
      </c>
      <c r="D22" s="278" t="s">
        <v>634</v>
      </c>
      <c r="E22" s="20" t="s">
        <v>21</v>
      </c>
      <c r="F22" s="279">
        <v>0</v>
      </c>
      <c r="G22" s="37"/>
      <c r="H22" s="42"/>
    </row>
    <row r="23" spans="1:8" s="2" customFormat="1" ht="16.899999999999999" customHeight="1">
      <c r="A23" s="37"/>
      <c r="B23" s="42"/>
      <c r="C23" s="278" t="s">
        <v>21</v>
      </c>
      <c r="D23" s="278" t="s">
        <v>742</v>
      </c>
      <c r="E23" s="20" t="s">
        <v>21</v>
      </c>
      <c r="F23" s="279">
        <v>2.25</v>
      </c>
      <c r="G23" s="37"/>
      <c r="H23" s="42"/>
    </row>
    <row r="24" spans="1:8" s="2" customFormat="1" ht="16.899999999999999" customHeight="1">
      <c r="A24" s="37"/>
      <c r="B24" s="42"/>
      <c r="C24" s="278" t="s">
        <v>21</v>
      </c>
      <c r="D24" s="278" t="s">
        <v>522</v>
      </c>
      <c r="E24" s="20" t="s">
        <v>21</v>
      </c>
      <c r="F24" s="279">
        <v>0</v>
      </c>
      <c r="G24" s="37"/>
      <c r="H24" s="42"/>
    </row>
    <row r="25" spans="1:8" s="2" customFormat="1" ht="16.899999999999999" customHeight="1">
      <c r="A25" s="37"/>
      <c r="B25" s="42"/>
      <c r="C25" s="278" t="s">
        <v>21</v>
      </c>
      <c r="D25" s="278" t="s">
        <v>743</v>
      </c>
      <c r="E25" s="20" t="s">
        <v>21</v>
      </c>
      <c r="F25" s="279">
        <v>0.6</v>
      </c>
      <c r="G25" s="37"/>
      <c r="H25" s="42"/>
    </row>
    <row r="26" spans="1:8" s="2" customFormat="1" ht="16.899999999999999" customHeight="1">
      <c r="A26" s="37"/>
      <c r="B26" s="42"/>
      <c r="C26" s="278" t="s">
        <v>104</v>
      </c>
      <c r="D26" s="278" t="s">
        <v>198</v>
      </c>
      <c r="E26" s="20" t="s">
        <v>21</v>
      </c>
      <c r="F26" s="279">
        <v>2.85</v>
      </c>
      <c r="G26" s="37"/>
      <c r="H26" s="42"/>
    </row>
    <row r="27" spans="1:8" s="2" customFormat="1" ht="16.899999999999999" customHeight="1">
      <c r="A27" s="37"/>
      <c r="B27" s="42"/>
      <c r="C27" s="280" t="s">
        <v>1162</v>
      </c>
      <c r="D27" s="37"/>
      <c r="E27" s="37"/>
      <c r="F27" s="37"/>
      <c r="G27" s="37"/>
      <c r="H27" s="42"/>
    </row>
    <row r="28" spans="1:8" s="2" customFormat="1" ht="16.899999999999999" customHeight="1">
      <c r="A28" s="37"/>
      <c r="B28" s="42"/>
      <c r="C28" s="278" t="s">
        <v>737</v>
      </c>
      <c r="D28" s="278" t="s">
        <v>1164</v>
      </c>
      <c r="E28" s="20" t="s">
        <v>102</v>
      </c>
      <c r="F28" s="279">
        <v>2.85</v>
      </c>
      <c r="G28" s="37"/>
      <c r="H28" s="42"/>
    </row>
    <row r="29" spans="1:8" s="2" customFormat="1" ht="16.899999999999999" customHeight="1">
      <c r="A29" s="37"/>
      <c r="B29" s="42"/>
      <c r="C29" s="278" t="s">
        <v>208</v>
      </c>
      <c r="D29" s="278" t="s">
        <v>1165</v>
      </c>
      <c r="E29" s="20" t="s">
        <v>102</v>
      </c>
      <c r="F29" s="279">
        <v>2.85</v>
      </c>
      <c r="G29" s="37"/>
      <c r="H29" s="42"/>
    </row>
    <row r="30" spans="1:8" s="2" customFormat="1" ht="16.899999999999999" customHeight="1">
      <c r="A30" s="37"/>
      <c r="B30" s="42"/>
      <c r="C30" s="278" t="s">
        <v>218</v>
      </c>
      <c r="D30" s="278" t="s">
        <v>1166</v>
      </c>
      <c r="E30" s="20" t="s">
        <v>102</v>
      </c>
      <c r="F30" s="279">
        <v>2.85</v>
      </c>
      <c r="G30" s="37"/>
      <c r="H30" s="42"/>
    </row>
    <row r="31" spans="1:8" s="2" customFormat="1" ht="16.899999999999999" customHeight="1">
      <c r="A31" s="37"/>
      <c r="B31" s="42"/>
      <c r="C31" s="274" t="s">
        <v>108</v>
      </c>
      <c r="D31" s="275" t="s">
        <v>109</v>
      </c>
      <c r="E31" s="276" t="s">
        <v>102</v>
      </c>
      <c r="F31" s="277">
        <v>365.75099999999998</v>
      </c>
      <c r="G31" s="37"/>
      <c r="H31" s="42"/>
    </row>
    <row r="32" spans="1:8" s="2" customFormat="1" ht="16.899999999999999" customHeight="1">
      <c r="A32" s="37"/>
      <c r="B32" s="42"/>
      <c r="C32" s="278" t="s">
        <v>21</v>
      </c>
      <c r="D32" s="278" t="s">
        <v>567</v>
      </c>
      <c r="E32" s="20" t="s">
        <v>21</v>
      </c>
      <c r="F32" s="279">
        <v>0</v>
      </c>
      <c r="G32" s="37"/>
      <c r="H32" s="42"/>
    </row>
    <row r="33" spans="1:8" s="2" customFormat="1" ht="16.899999999999999" customHeight="1">
      <c r="A33" s="37"/>
      <c r="B33" s="42"/>
      <c r="C33" s="278" t="s">
        <v>21</v>
      </c>
      <c r="D33" s="278" t="s">
        <v>634</v>
      </c>
      <c r="E33" s="20" t="s">
        <v>21</v>
      </c>
      <c r="F33" s="279">
        <v>0</v>
      </c>
      <c r="G33" s="37"/>
      <c r="H33" s="42"/>
    </row>
    <row r="34" spans="1:8" s="2" customFormat="1" ht="16.899999999999999" customHeight="1">
      <c r="A34" s="37"/>
      <c r="B34" s="42"/>
      <c r="C34" s="278" t="s">
        <v>21</v>
      </c>
      <c r="D34" s="278" t="s">
        <v>635</v>
      </c>
      <c r="E34" s="20" t="s">
        <v>21</v>
      </c>
      <c r="F34" s="279">
        <v>8.7260000000000009</v>
      </c>
      <c r="G34" s="37"/>
      <c r="H34" s="42"/>
    </row>
    <row r="35" spans="1:8" s="2" customFormat="1" ht="16.899999999999999" customHeight="1">
      <c r="A35" s="37"/>
      <c r="B35" s="42"/>
      <c r="C35" s="278" t="s">
        <v>21</v>
      </c>
      <c r="D35" s="278" t="s">
        <v>636</v>
      </c>
      <c r="E35" s="20" t="s">
        <v>21</v>
      </c>
      <c r="F35" s="279">
        <v>0</v>
      </c>
      <c r="G35" s="37"/>
      <c r="H35" s="42"/>
    </row>
    <row r="36" spans="1:8" s="2" customFormat="1" ht="16.899999999999999" customHeight="1">
      <c r="A36" s="37"/>
      <c r="B36" s="42"/>
      <c r="C36" s="278" t="s">
        <v>21</v>
      </c>
      <c r="D36" s="278" t="s">
        <v>637</v>
      </c>
      <c r="E36" s="20" t="s">
        <v>21</v>
      </c>
      <c r="F36" s="279">
        <v>82.65</v>
      </c>
      <c r="G36" s="37"/>
      <c r="H36" s="42"/>
    </row>
    <row r="37" spans="1:8" s="2" customFormat="1" ht="16.899999999999999" customHeight="1">
      <c r="A37" s="37"/>
      <c r="B37" s="42"/>
      <c r="C37" s="278" t="s">
        <v>21</v>
      </c>
      <c r="D37" s="278" t="s">
        <v>194</v>
      </c>
      <c r="E37" s="20" t="s">
        <v>21</v>
      </c>
      <c r="F37" s="279">
        <v>0</v>
      </c>
      <c r="G37" s="37"/>
      <c r="H37" s="42"/>
    </row>
    <row r="38" spans="1:8" s="2" customFormat="1" ht="16.899999999999999" customHeight="1">
      <c r="A38" s="37"/>
      <c r="B38" s="42"/>
      <c r="C38" s="278" t="s">
        <v>21</v>
      </c>
      <c r="D38" s="278" t="s">
        <v>638</v>
      </c>
      <c r="E38" s="20" t="s">
        <v>21</v>
      </c>
      <c r="F38" s="279">
        <v>14.236000000000001</v>
      </c>
      <c r="G38" s="37"/>
      <c r="H38" s="42"/>
    </row>
    <row r="39" spans="1:8" s="2" customFormat="1" ht="16.899999999999999" customHeight="1">
      <c r="A39" s="37"/>
      <c r="B39" s="42"/>
      <c r="C39" s="278" t="s">
        <v>21</v>
      </c>
      <c r="D39" s="278" t="s">
        <v>639</v>
      </c>
      <c r="E39" s="20" t="s">
        <v>21</v>
      </c>
      <c r="F39" s="279">
        <v>0</v>
      </c>
      <c r="G39" s="37"/>
      <c r="H39" s="42"/>
    </row>
    <row r="40" spans="1:8" s="2" customFormat="1" ht="16.899999999999999" customHeight="1">
      <c r="A40" s="37"/>
      <c r="B40" s="42"/>
      <c r="C40" s="278" t="s">
        <v>21</v>
      </c>
      <c r="D40" s="278" t="s">
        <v>640</v>
      </c>
      <c r="E40" s="20" t="s">
        <v>21</v>
      </c>
      <c r="F40" s="279">
        <v>19.170000000000002</v>
      </c>
      <c r="G40" s="37"/>
      <c r="H40" s="42"/>
    </row>
    <row r="41" spans="1:8" s="2" customFormat="1" ht="16.899999999999999" customHeight="1">
      <c r="A41" s="37"/>
      <c r="B41" s="42"/>
      <c r="C41" s="278" t="s">
        <v>21</v>
      </c>
      <c r="D41" s="278" t="s">
        <v>641</v>
      </c>
      <c r="E41" s="20" t="s">
        <v>21</v>
      </c>
      <c r="F41" s="279">
        <v>0</v>
      </c>
      <c r="G41" s="37"/>
      <c r="H41" s="42"/>
    </row>
    <row r="42" spans="1:8" s="2" customFormat="1" ht="16.899999999999999" customHeight="1">
      <c r="A42" s="37"/>
      <c r="B42" s="42"/>
      <c r="C42" s="278" t="s">
        <v>21</v>
      </c>
      <c r="D42" s="278" t="s">
        <v>642</v>
      </c>
      <c r="E42" s="20" t="s">
        <v>21</v>
      </c>
      <c r="F42" s="279">
        <v>18.292000000000002</v>
      </c>
      <c r="G42" s="37"/>
      <c r="H42" s="42"/>
    </row>
    <row r="43" spans="1:8" s="2" customFormat="1" ht="16.899999999999999" customHeight="1">
      <c r="A43" s="37"/>
      <c r="B43" s="42"/>
      <c r="C43" s="278" t="s">
        <v>21</v>
      </c>
      <c r="D43" s="278" t="s">
        <v>643</v>
      </c>
      <c r="E43" s="20" t="s">
        <v>21</v>
      </c>
      <c r="F43" s="279">
        <v>13.81</v>
      </c>
      <c r="G43" s="37"/>
      <c r="H43" s="42"/>
    </row>
    <row r="44" spans="1:8" s="2" customFormat="1" ht="16.899999999999999" customHeight="1">
      <c r="A44" s="37"/>
      <c r="B44" s="42"/>
      <c r="C44" s="278" t="s">
        <v>21</v>
      </c>
      <c r="D44" s="278" t="s">
        <v>518</v>
      </c>
      <c r="E44" s="20" t="s">
        <v>21</v>
      </c>
      <c r="F44" s="279">
        <v>0</v>
      </c>
      <c r="G44" s="37"/>
      <c r="H44" s="42"/>
    </row>
    <row r="45" spans="1:8" s="2" customFormat="1" ht="16.899999999999999" customHeight="1">
      <c r="A45" s="37"/>
      <c r="B45" s="42"/>
      <c r="C45" s="278" t="s">
        <v>21</v>
      </c>
      <c r="D45" s="278" t="s">
        <v>644</v>
      </c>
      <c r="E45" s="20" t="s">
        <v>21</v>
      </c>
      <c r="F45" s="279">
        <v>168.24700000000001</v>
      </c>
      <c r="G45" s="37"/>
      <c r="H45" s="42"/>
    </row>
    <row r="46" spans="1:8" s="2" customFormat="1" ht="16.899999999999999" customHeight="1">
      <c r="A46" s="37"/>
      <c r="B46" s="42"/>
      <c r="C46" s="278" t="s">
        <v>21</v>
      </c>
      <c r="D46" s="278" t="s">
        <v>520</v>
      </c>
      <c r="E46" s="20" t="s">
        <v>21</v>
      </c>
      <c r="F46" s="279">
        <v>0</v>
      </c>
      <c r="G46" s="37"/>
      <c r="H46" s="42"/>
    </row>
    <row r="47" spans="1:8" s="2" customFormat="1" ht="16.899999999999999" customHeight="1">
      <c r="A47" s="37"/>
      <c r="B47" s="42"/>
      <c r="C47" s="278" t="s">
        <v>21</v>
      </c>
      <c r="D47" s="278" t="s">
        <v>645</v>
      </c>
      <c r="E47" s="20" t="s">
        <v>21</v>
      </c>
      <c r="F47" s="279">
        <v>19.126999999999999</v>
      </c>
      <c r="G47" s="37"/>
      <c r="H47" s="42"/>
    </row>
    <row r="48" spans="1:8" s="2" customFormat="1" ht="16.899999999999999" customHeight="1">
      <c r="A48" s="37"/>
      <c r="B48" s="42"/>
      <c r="C48" s="278" t="s">
        <v>21</v>
      </c>
      <c r="D48" s="278" t="s">
        <v>522</v>
      </c>
      <c r="E48" s="20" t="s">
        <v>21</v>
      </c>
      <c r="F48" s="279">
        <v>0</v>
      </c>
      <c r="G48" s="37"/>
      <c r="H48" s="42"/>
    </row>
    <row r="49" spans="1:8" s="2" customFormat="1" ht="16.899999999999999" customHeight="1">
      <c r="A49" s="37"/>
      <c r="B49" s="42"/>
      <c r="C49" s="278" t="s">
        <v>21</v>
      </c>
      <c r="D49" s="278" t="s">
        <v>646</v>
      </c>
      <c r="E49" s="20" t="s">
        <v>21</v>
      </c>
      <c r="F49" s="279">
        <v>21.492999999999999</v>
      </c>
      <c r="G49" s="37"/>
      <c r="H49" s="42"/>
    </row>
    <row r="50" spans="1:8" s="2" customFormat="1" ht="16.899999999999999" customHeight="1">
      <c r="A50" s="37"/>
      <c r="B50" s="42"/>
      <c r="C50" s="278" t="s">
        <v>108</v>
      </c>
      <c r="D50" s="278" t="s">
        <v>198</v>
      </c>
      <c r="E50" s="20" t="s">
        <v>21</v>
      </c>
      <c r="F50" s="279">
        <v>365.75099999999998</v>
      </c>
      <c r="G50" s="37"/>
      <c r="H50" s="42"/>
    </row>
    <row r="51" spans="1:8" s="2" customFormat="1" ht="16.899999999999999" customHeight="1">
      <c r="A51" s="37"/>
      <c r="B51" s="42"/>
      <c r="C51" s="280" t="s">
        <v>1162</v>
      </c>
      <c r="D51" s="37"/>
      <c r="E51" s="37"/>
      <c r="F51" s="37"/>
      <c r="G51" s="37"/>
      <c r="H51" s="42"/>
    </row>
    <row r="52" spans="1:8" s="2" customFormat="1" ht="16.899999999999999" customHeight="1">
      <c r="A52" s="37"/>
      <c r="B52" s="42"/>
      <c r="C52" s="278" t="s">
        <v>630</v>
      </c>
      <c r="D52" s="278" t="s">
        <v>1167</v>
      </c>
      <c r="E52" s="20" t="s">
        <v>102</v>
      </c>
      <c r="F52" s="279">
        <v>365.75099999999998</v>
      </c>
      <c r="G52" s="37"/>
      <c r="H52" s="42"/>
    </row>
    <row r="53" spans="1:8" s="2" customFormat="1" ht="16.899999999999999" customHeight="1">
      <c r="A53" s="37"/>
      <c r="B53" s="42"/>
      <c r="C53" s="278" t="s">
        <v>609</v>
      </c>
      <c r="D53" s="278" t="s">
        <v>1168</v>
      </c>
      <c r="E53" s="20" t="s">
        <v>102</v>
      </c>
      <c r="F53" s="279">
        <v>365.75099999999998</v>
      </c>
      <c r="G53" s="37"/>
      <c r="H53" s="42"/>
    </row>
    <row r="54" spans="1:8" s="2" customFormat="1" ht="16.899999999999999" customHeight="1">
      <c r="A54" s="37"/>
      <c r="B54" s="42"/>
      <c r="C54" s="274" t="s">
        <v>111</v>
      </c>
      <c r="D54" s="275" t="s">
        <v>112</v>
      </c>
      <c r="E54" s="276" t="s">
        <v>102</v>
      </c>
      <c r="F54" s="277">
        <v>28.042999999999999</v>
      </c>
      <c r="G54" s="37"/>
      <c r="H54" s="42"/>
    </row>
    <row r="55" spans="1:8" s="2" customFormat="1" ht="16.899999999999999" customHeight="1">
      <c r="A55" s="37"/>
      <c r="B55" s="42"/>
      <c r="C55" s="278" t="s">
        <v>21</v>
      </c>
      <c r="D55" s="278" t="s">
        <v>574</v>
      </c>
      <c r="E55" s="20" t="s">
        <v>21</v>
      </c>
      <c r="F55" s="279">
        <v>0</v>
      </c>
      <c r="G55" s="37"/>
      <c r="H55" s="42"/>
    </row>
    <row r="56" spans="1:8" s="2" customFormat="1" ht="16.899999999999999" customHeight="1">
      <c r="A56" s="37"/>
      <c r="B56" s="42"/>
      <c r="C56" s="278" t="s">
        <v>21</v>
      </c>
      <c r="D56" s="278" t="s">
        <v>254</v>
      </c>
      <c r="E56" s="20" t="s">
        <v>21</v>
      </c>
      <c r="F56" s="279">
        <v>12.496</v>
      </c>
      <c r="G56" s="37"/>
      <c r="H56" s="42"/>
    </row>
    <row r="57" spans="1:8" s="2" customFormat="1" ht="16.899999999999999" customHeight="1">
      <c r="A57" s="37"/>
      <c r="B57" s="42"/>
      <c r="C57" s="278" t="s">
        <v>21</v>
      </c>
      <c r="D57" s="278" t="s">
        <v>558</v>
      </c>
      <c r="E57" s="20" t="s">
        <v>21</v>
      </c>
      <c r="F57" s="279">
        <v>0</v>
      </c>
      <c r="G57" s="37"/>
      <c r="H57" s="42"/>
    </row>
    <row r="58" spans="1:8" s="2" customFormat="1" ht="16.899999999999999" customHeight="1">
      <c r="A58" s="37"/>
      <c r="B58" s="42"/>
      <c r="C58" s="278" t="s">
        <v>21</v>
      </c>
      <c r="D58" s="278" t="s">
        <v>575</v>
      </c>
      <c r="E58" s="20" t="s">
        <v>21</v>
      </c>
      <c r="F58" s="279">
        <v>1.913</v>
      </c>
      <c r="G58" s="37"/>
      <c r="H58" s="42"/>
    </row>
    <row r="59" spans="1:8" s="2" customFormat="1" ht="16.899999999999999" customHeight="1">
      <c r="A59" s="37"/>
      <c r="B59" s="42"/>
      <c r="C59" s="278" t="s">
        <v>21</v>
      </c>
      <c r="D59" s="278" t="s">
        <v>560</v>
      </c>
      <c r="E59" s="20" t="s">
        <v>21</v>
      </c>
      <c r="F59" s="279">
        <v>0</v>
      </c>
      <c r="G59" s="37"/>
      <c r="H59" s="42"/>
    </row>
    <row r="60" spans="1:8" s="2" customFormat="1" ht="16.899999999999999" customHeight="1">
      <c r="A60" s="37"/>
      <c r="B60" s="42"/>
      <c r="C60" s="278" t="s">
        <v>21</v>
      </c>
      <c r="D60" s="278" t="s">
        <v>257</v>
      </c>
      <c r="E60" s="20" t="s">
        <v>21</v>
      </c>
      <c r="F60" s="279">
        <v>13.634</v>
      </c>
      <c r="G60" s="37"/>
      <c r="H60" s="42"/>
    </row>
    <row r="61" spans="1:8" s="2" customFormat="1" ht="16.899999999999999" customHeight="1">
      <c r="A61" s="37"/>
      <c r="B61" s="42"/>
      <c r="C61" s="278" t="s">
        <v>111</v>
      </c>
      <c r="D61" s="278" t="s">
        <v>228</v>
      </c>
      <c r="E61" s="20" t="s">
        <v>21</v>
      </c>
      <c r="F61" s="279">
        <v>28.042999999999999</v>
      </c>
      <c r="G61" s="37"/>
      <c r="H61" s="42"/>
    </row>
    <row r="62" spans="1:8" s="2" customFormat="1" ht="16.899999999999999" customHeight="1">
      <c r="A62" s="37"/>
      <c r="B62" s="42"/>
      <c r="C62" s="280" t="s">
        <v>1162</v>
      </c>
      <c r="D62" s="37"/>
      <c r="E62" s="37"/>
      <c r="F62" s="37"/>
      <c r="G62" s="37"/>
      <c r="H62" s="42"/>
    </row>
    <row r="63" spans="1:8" s="2" customFormat="1" ht="22.5">
      <c r="A63" s="37"/>
      <c r="B63" s="42"/>
      <c r="C63" s="278" t="s">
        <v>570</v>
      </c>
      <c r="D63" s="278" t="s">
        <v>1169</v>
      </c>
      <c r="E63" s="20" t="s">
        <v>102</v>
      </c>
      <c r="F63" s="279">
        <v>28.042999999999999</v>
      </c>
      <c r="G63" s="37"/>
      <c r="H63" s="42"/>
    </row>
    <row r="64" spans="1:8" s="2" customFormat="1" ht="16.899999999999999" customHeight="1">
      <c r="A64" s="37"/>
      <c r="B64" s="42"/>
      <c r="C64" s="278" t="s">
        <v>532</v>
      </c>
      <c r="D64" s="278" t="s">
        <v>1170</v>
      </c>
      <c r="E64" s="20" t="s">
        <v>102</v>
      </c>
      <c r="F64" s="279">
        <v>28.042999999999999</v>
      </c>
      <c r="G64" s="37"/>
      <c r="H64" s="42"/>
    </row>
    <row r="65" spans="1:8" s="2" customFormat="1" ht="16.899999999999999" customHeight="1">
      <c r="A65" s="37"/>
      <c r="B65" s="42"/>
      <c r="C65" s="278" t="s">
        <v>537</v>
      </c>
      <c r="D65" s="278" t="s">
        <v>1171</v>
      </c>
      <c r="E65" s="20" t="s">
        <v>102</v>
      </c>
      <c r="F65" s="279">
        <v>28.042999999999999</v>
      </c>
      <c r="G65" s="37"/>
      <c r="H65" s="42"/>
    </row>
    <row r="66" spans="1:8" s="2" customFormat="1" ht="22.5">
      <c r="A66" s="37"/>
      <c r="B66" s="42"/>
      <c r="C66" s="278" t="s">
        <v>588</v>
      </c>
      <c r="D66" s="278" t="s">
        <v>1172</v>
      </c>
      <c r="E66" s="20" t="s">
        <v>102</v>
      </c>
      <c r="F66" s="279">
        <v>28.042999999999999</v>
      </c>
      <c r="G66" s="37"/>
      <c r="H66" s="42"/>
    </row>
    <row r="67" spans="1:8" s="2" customFormat="1" ht="16.899999999999999" customHeight="1">
      <c r="A67" s="37"/>
      <c r="B67" s="42"/>
      <c r="C67" s="278" t="s">
        <v>597</v>
      </c>
      <c r="D67" s="278" t="s">
        <v>1173</v>
      </c>
      <c r="E67" s="20" t="s">
        <v>102</v>
      </c>
      <c r="F67" s="279">
        <v>28.042999999999999</v>
      </c>
      <c r="G67" s="37"/>
      <c r="H67" s="42"/>
    </row>
    <row r="68" spans="1:8" s="2" customFormat="1" ht="16.899999999999999" customHeight="1">
      <c r="A68" s="37"/>
      <c r="B68" s="42"/>
      <c r="C68" s="278" t="s">
        <v>577</v>
      </c>
      <c r="D68" s="278" t="s">
        <v>578</v>
      </c>
      <c r="E68" s="20" t="s">
        <v>102</v>
      </c>
      <c r="F68" s="279">
        <v>32.459000000000003</v>
      </c>
      <c r="G68" s="37"/>
      <c r="H68" s="42"/>
    </row>
    <row r="69" spans="1:8" s="2" customFormat="1" ht="16.899999999999999" customHeight="1">
      <c r="A69" s="37"/>
      <c r="B69" s="42"/>
      <c r="C69" s="274" t="s">
        <v>114</v>
      </c>
      <c r="D69" s="275" t="s">
        <v>115</v>
      </c>
      <c r="E69" s="276" t="s">
        <v>116</v>
      </c>
      <c r="F69" s="277">
        <v>19.760000000000002</v>
      </c>
      <c r="G69" s="37"/>
      <c r="H69" s="42"/>
    </row>
    <row r="70" spans="1:8" s="2" customFormat="1" ht="16.899999999999999" customHeight="1">
      <c r="A70" s="37"/>
      <c r="B70" s="42"/>
      <c r="C70" s="278" t="s">
        <v>21</v>
      </c>
      <c r="D70" s="278" t="s">
        <v>558</v>
      </c>
      <c r="E70" s="20" t="s">
        <v>21</v>
      </c>
      <c r="F70" s="279">
        <v>0</v>
      </c>
      <c r="G70" s="37"/>
      <c r="H70" s="42"/>
    </row>
    <row r="71" spans="1:8" s="2" customFormat="1" ht="16.899999999999999" customHeight="1">
      <c r="A71" s="37"/>
      <c r="B71" s="42"/>
      <c r="C71" s="278" t="s">
        <v>21</v>
      </c>
      <c r="D71" s="278" t="s">
        <v>559</v>
      </c>
      <c r="E71" s="20" t="s">
        <v>21</v>
      </c>
      <c r="F71" s="279">
        <v>5.0199999999999996</v>
      </c>
      <c r="G71" s="37"/>
      <c r="H71" s="42"/>
    </row>
    <row r="72" spans="1:8" s="2" customFormat="1" ht="16.899999999999999" customHeight="1">
      <c r="A72" s="37"/>
      <c r="B72" s="42"/>
      <c r="C72" s="278" t="s">
        <v>21</v>
      </c>
      <c r="D72" s="278" t="s">
        <v>560</v>
      </c>
      <c r="E72" s="20" t="s">
        <v>21</v>
      </c>
      <c r="F72" s="279">
        <v>0</v>
      </c>
      <c r="G72" s="37"/>
      <c r="H72" s="42"/>
    </row>
    <row r="73" spans="1:8" s="2" customFormat="1" ht="16.899999999999999" customHeight="1">
      <c r="A73" s="37"/>
      <c r="B73" s="42"/>
      <c r="C73" s="278" t="s">
        <v>21</v>
      </c>
      <c r="D73" s="278" t="s">
        <v>561</v>
      </c>
      <c r="E73" s="20" t="s">
        <v>21</v>
      </c>
      <c r="F73" s="279">
        <v>14.74</v>
      </c>
      <c r="G73" s="37"/>
      <c r="H73" s="42"/>
    </row>
    <row r="74" spans="1:8" s="2" customFormat="1" ht="16.899999999999999" customHeight="1">
      <c r="A74" s="37"/>
      <c r="B74" s="42"/>
      <c r="C74" s="278" t="s">
        <v>114</v>
      </c>
      <c r="D74" s="278" t="s">
        <v>228</v>
      </c>
      <c r="E74" s="20" t="s">
        <v>21</v>
      </c>
      <c r="F74" s="279">
        <v>19.760000000000002</v>
      </c>
      <c r="G74" s="37"/>
      <c r="H74" s="42"/>
    </row>
    <row r="75" spans="1:8" s="2" customFormat="1" ht="16.899999999999999" customHeight="1">
      <c r="A75" s="37"/>
      <c r="B75" s="42"/>
      <c r="C75" s="280" t="s">
        <v>1162</v>
      </c>
      <c r="D75" s="37"/>
      <c r="E75" s="37"/>
      <c r="F75" s="37"/>
      <c r="G75" s="37"/>
      <c r="H75" s="42"/>
    </row>
    <row r="76" spans="1:8" s="2" customFormat="1" ht="22.5">
      <c r="A76" s="37"/>
      <c r="B76" s="42"/>
      <c r="C76" s="278" t="s">
        <v>554</v>
      </c>
      <c r="D76" s="278" t="s">
        <v>1174</v>
      </c>
      <c r="E76" s="20" t="s">
        <v>116</v>
      </c>
      <c r="F76" s="279">
        <v>19.760000000000002</v>
      </c>
      <c r="G76" s="37"/>
      <c r="H76" s="42"/>
    </row>
    <row r="77" spans="1:8" s="2" customFormat="1" ht="16.899999999999999" customHeight="1">
      <c r="A77" s="37"/>
      <c r="B77" s="42"/>
      <c r="C77" s="278" t="s">
        <v>593</v>
      </c>
      <c r="D77" s="278" t="s">
        <v>1175</v>
      </c>
      <c r="E77" s="20" t="s">
        <v>116</v>
      </c>
      <c r="F77" s="279">
        <v>19.760000000000002</v>
      </c>
      <c r="G77" s="37"/>
      <c r="H77" s="42"/>
    </row>
    <row r="78" spans="1:8" s="2" customFormat="1" ht="16.899999999999999" customHeight="1">
      <c r="A78" s="37"/>
      <c r="B78" s="42"/>
      <c r="C78" s="278" t="s">
        <v>577</v>
      </c>
      <c r="D78" s="278" t="s">
        <v>578</v>
      </c>
      <c r="E78" s="20" t="s">
        <v>102</v>
      </c>
      <c r="F78" s="279">
        <v>32.459000000000003</v>
      </c>
      <c r="G78" s="37"/>
      <c r="H78" s="42"/>
    </row>
    <row r="79" spans="1:8" s="2" customFormat="1" ht="16.899999999999999" customHeight="1">
      <c r="A79" s="37"/>
      <c r="B79" s="42"/>
      <c r="C79" s="274" t="s">
        <v>118</v>
      </c>
      <c r="D79" s="275" t="s">
        <v>119</v>
      </c>
      <c r="E79" s="276" t="s">
        <v>102</v>
      </c>
      <c r="F79" s="277">
        <v>3.1320000000000001</v>
      </c>
      <c r="G79" s="37"/>
      <c r="H79" s="42"/>
    </row>
    <row r="80" spans="1:8" s="2" customFormat="1" ht="16.899999999999999" customHeight="1">
      <c r="A80" s="37"/>
      <c r="B80" s="42"/>
      <c r="C80" s="278" t="s">
        <v>21</v>
      </c>
      <c r="D80" s="278" t="s">
        <v>560</v>
      </c>
      <c r="E80" s="20" t="s">
        <v>21</v>
      </c>
      <c r="F80" s="279">
        <v>0</v>
      </c>
      <c r="G80" s="37"/>
      <c r="H80" s="42"/>
    </row>
    <row r="81" spans="1:8" s="2" customFormat="1" ht="16.899999999999999" customHeight="1">
      <c r="A81" s="37"/>
      <c r="B81" s="42"/>
      <c r="C81" s="278" t="s">
        <v>21</v>
      </c>
      <c r="D81" s="278" t="s">
        <v>749</v>
      </c>
      <c r="E81" s="20" t="s">
        <v>21</v>
      </c>
      <c r="F81" s="279">
        <v>3.1320000000000001</v>
      </c>
      <c r="G81" s="37"/>
      <c r="H81" s="42"/>
    </row>
    <row r="82" spans="1:8" s="2" customFormat="1" ht="16.899999999999999" customHeight="1">
      <c r="A82" s="37"/>
      <c r="B82" s="42"/>
      <c r="C82" s="278" t="s">
        <v>118</v>
      </c>
      <c r="D82" s="278" t="s">
        <v>228</v>
      </c>
      <c r="E82" s="20" t="s">
        <v>21</v>
      </c>
      <c r="F82" s="279">
        <v>3.1320000000000001</v>
      </c>
      <c r="G82" s="37"/>
      <c r="H82" s="42"/>
    </row>
    <row r="83" spans="1:8" s="2" customFormat="1" ht="16.899999999999999" customHeight="1">
      <c r="A83" s="37"/>
      <c r="B83" s="42"/>
      <c r="C83" s="280" t="s">
        <v>1162</v>
      </c>
      <c r="D83" s="37"/>
      <c r="E83" s="37"/>
      <c r="F83" s="37"/>
      <c r="G83" s="37"/>
      <c r="H83" s="42"/>
    </row>
    <row r="84" spans="1:8" s="2" customFormat="1" ht="22.5">
      <c r="A84" s="37"/>
      <c r="B84" s="42"/>
      <c r="C84" s="278" t="s">
        <v>745</v>
      </c>
      <c r="D84" s="278" t="s">
        <v>1176</v>
      </c>
      <c r="E84" s="20" t="s">
        <v>102</v>
      </c>
      <c r="F84" s="279">
        <v>3.1320000000000001</v>
      </c>
      <c r="G84" s="37"/>
      <c r="H84" s="42"/>
    </row>
    <row r="85" spans="1:8" s="2" customFormat="1" ht="16.899999999999999" customHeight="1">
      <c r="A85" s="37"/>
      <c r="B85" s="42"/>
      <c r="C85" s="278" t="s">
        <v>732</v>
      </c>
      <c r="D85" s="278" t="s">
        <v>1177</v>
      </c>
      <c r="E85" s="20" t="s">
        <v>102</v>
      </c>
      <c r="F85" s="279">
        <v>3.1320000000000001</v>
      </c>
      <c r="G85" s="37"/>
      <c r="H85" s="42"/>
    </row>
    <row r="86" spans="1:8" s="2" customFormat="1" ht="16.899999999999999" customHeight="1">
      <c r="A86" s="37"/>
      <c r="B86" s="42"/>
      <c r="C86" s="278" t="s">
        <v>784</v>
      </c>
      <c r="D86" s="278" t="s">
        <v>1178</v>
      </c>
      <c r="E86" s="20" t="s">
        <v>102</v>
      </c>
      <c r="F86" s="279">
        <v>3.1320000000000001</v>
      </c>
      <c r="G86" s="37"/>
      <c r="H86" s="42"/>
    </row>
    <row r="87" spans="1:8" s="2" customFormat="1" ht="22.5">
      <c r="A87" s="37"/>
      <c r="B87" s="42"/>
      <c r="C87" s="278" t="s">
        <v>838</v>
      </c>
      <c r="D87" s="278" t="s">
        <v>1179</v>
      </c>
      <c r="E87" s="20" t="s">
        <v>102</v>
      </c>
      <c r="F87" s="279">
        <v>1939.87</v>
      </c>
      <c r="G87" s="37"/>
      <c r="H87" s="42"/>
    </row>
    <row r="88" spans="1:8" s="2" customFormat="1" ht="16.899999999999999" customHeight="1">
      <c r="A88" s="37"/>
      <c r="B88" s="42"/>
      <c r="C88" s="278" t="s">
        <v>751</v>
      </c>
      <c r="D88" s="278" t="s">
        <v>752</v>
      </c>
      <c r="E88" s="20" t="s">
        <v>102</v>
      </c>
      <c r="F88" s="279">
        <v>3.4449999999999998</v>
      </c>
      <c r="G88" s="37"/>
      <c r="H88" s="42"/>
    </row>
    <row r="89" spans="1:8" s="2" customFormat="1" ht="16.899999999999999" customHeight="1">
      <c r="A89" s="37"/>
      <c r="B89" s="42"/>
      <c r="C89" s="274" t="s">
        <v>122</v>
      </c>
      <c r="D89" s="275" t="s">
        <v>123</v>
      </c>
      <c r="E89" s="276" t="s">
        <v>102</v>
      </c>
      <c r="F89" s="277">
        <v>329.28399999999999</v>
      </c>
      <c r="G89" s="37"/>
      <c r="H89" s="42"/>
    </row>
    <row r="90" spans="1:8" s="2" customFormat="1" ht="16.899999999999999" customHeight="1">
      <c r="A90" s="37"/>
      <c r="B90" s="42"/>
      <c r="C90" s="278" t="s">
        <v>21</v>
      </c>
      <c r="D90" s="278" t="s">
        <v>636</v>
      </c>
      <c r="E90" s="20" t="s">
        <v>21</v>
      </c>
      <c r="F90" s="279">
        <v>0</v>
      </c>
      <c r="G90" s="37"/>
      <c r="H90" s="42"/>
    </row>
    <row r="91" spans="1:8" s="2" customFormat="1" ht="16.899999999999999" customHeight="1">
      <c r="A91" s="37"/>
      <c r="B91" s="42"/>
      <c r="C91" s="278" t="s">
        <v>21</v>
      </c>
      <c r="D91" s="278" t="s">
        <v>259</v>
      </c>
      <c r="E91" s="20" t="s">
        <v>21</v>
      </c>
      <c r="F91" s="279">
        <v>18.283999999999999</v>
      </c>
      <c r="G91" s="37"/>
      <c r="H91" s="42"/>
    </row>
    <row r="92" spans="1:8" s="2" customFormat="1" ht="16.899999999999999" customHeight="1">
      <c r="A92" s="37"/>
      <c r="B92" s="42"/>
      <c r="C92" s="278" t="s">
        <v>21</v>
      </c>
      <c r="D92" s="278" t="s">
        <v>194</v>
      </c>
      <c r="E92" s="20" t="s">
        <v>21</v>
      </c>
      <c r="F92" s="279">
        <v>0</v>
      </c>
      <c r="G92" s="37"/>
      <c r="H92" s="42"/>
    </row>
    <row r="93" spans="1:8" s="2" customFormat="1" ht="16.899999999999999" customHeight="1">
      <c r="A93" s="37"/>
      <c r="B93" s="42"/>
      <c r="C93" s="278" t="s">
        <v>21</v>
      </c>
      <c r="D93" s="278" t="s">
        <v>652</v>
      </c>
      <c r="E93" s="20" t="s">
        <v>21</v>
      </c>
      <c r="F93" s="279">
        <v>14.041</v>
      </c>
      <c r="G93" s="37"/>
      <c r="H93" s="42"/>
    </row>
    <row r="94" spans="1:8" s="2" customFormat="1" ht="16.899999999999999" customHeight="1">
      <c r="A94" s="37"/>
      <c r="B94" s="42"/>
      <c r="C94" s="278" t="s">
        <v>21</v>
      </c>
      <c r="D94" s="278" t="s">
        <v>639</v>
      </c>
      <c r="E94" s="20" t="s">
        <v>21</v>
      </c>
      <c r="F94" s="279">
        <v>0</v>
      </c>
      <c r="G94" s="37"/>
      <c r="H94" s="42"/>
    </row>
    <row r="95" spans="1:8" s="2" customFormat="1" ht="16.899999999999999" customHeight="1">
      <c r="A95" s="37"/>
      <c r="B95" s="42"/>
      <c r="C95" s="278" t="s">
        <v>21</v>
      </c>
      <c r="D95" s="278" t="s">
        <v>261</v>
      </c>
      <c r="E95" s="20" t="s">
        <v>21</v>
      </c>
      <c r="F95" s="279">
        <v>12.343</v>
      </c>
      <c r="G95" s="37"/>
      <c r="H95" s="42"/>
    </row>
    <row r="96" spans="1:8" s="2" customFormat="1" ht="16.899999999999999" customHeight="1">
      <c r="A96" s="37"/>
      <c r="B96" s="42"/>
      <c r="C96" s="278" t="s">
        <v>21</v>
      </c>
      <c r="D96" s="278" t="s">
        <v>653</v>
      </c>
      <c r="E96" s="20" t="s">
        <v>21</v>
      </c>
      <c r="F96" s="279">
        <v>0</v>
      </c>
      <c r="G96" s="37"/>
      <c r="H96" s="42"/>
    </row>
    <row r="97" spans="1:8" s="2" customFormat="1" ht="16.899999999999999" customHeight="1">
      <c r="A97" s="37"/>
      <c r="B97" s="42"/>
      <c r="C97" s="278" t="s">
        <v>21</v>
      </c>
      <c r="D97" s="278" t="s">
        <v>262</v>
      </c>
      <c r="E97" s="20" t="s">
        <v>21</v>
      </c>
      <c r="F97" s="279">
        <v>11.597</v>
      </c>
      <c r="G97" s="37"/>
      <c r="H97" s="42"/>
    </row>
    <row r="98" spans="1:8" s="2" customFormat="1" ht="16.899999999999999" customHeight="1">
      <c r="A98" s="37"/>
      <c r="B98" s="42"/>
      <c r="C98" s="278" t="s">
        <v>21</v>
      </c>
      <c r="D98" s="278" t="s">
        <v>654</v>
      </c>
      <c r="E98" s="20" t="s">
        <v>21</v>
      </c>
      <c r="F98" s="279">
        <v>0</v>
      </c>
      <c r="G98" s="37"/>
      <c r="H98" s="42"/>
    </row>
    <row r="99" spans="1:8" s="2" customFormat="1" ht="16.899999999999999" customHeight="1">
      <c r="A99" s="37"/>
      <c r="B99" s="42"/>
      <c r="C99" s="278" t="s">
        <v>21</v>
      </c>
      <c r="D99" s="278" t="s">
        <v>655</v>
      </c>
      <c r="E99" s="20" t="s">
        <v>21</v>
      </c>
      <c r="F99" s="279">
        <v>13.888</v>
      </c>
      <c r="G99" s="37"/>
      <c r="H99" s="42"/>
    </row>
    <row r="100" spans="1:8" s="2" customFormat="1" ht="16.899999999999999" customHeight="1">
      <c r="A100" s="37"/>
      <c r="B100" s="42"/>
      <c r="C100" s="278" t="s">
        <v>21</v>
      </c>
      <c r="D100" s="278" t="s">
        <v>656</v>
      </c>
      <c r="E100" s="20" t="s">
        <v>21</v>
      </c>
      <c r="F100" s="279">
        <v>0</v>
      </c>
      <c r="G100" s="37"/>
      <c r="H100" s="42"/>
    </row>
    <row r="101" spans="1:8" s="2" customFormat="1" ht="16.899999999999999" customHeight="1">
      <c r="A101" s="37"/>
      <c r="B101" s="42"/>
      <c r="C101" s="278" t="s">
        <v>21</v>
      </c>
      <c r="D101" s="278" t="s">
        <v>264</v>
      </c>
      <c r="E101" s="20" t="s">
        <v>21</v>
      </c>
      <c r="F101" s="279">
        <v>11.882</v>
      </c>
      <c r="G101" s="37"/>
      <c r="H101" s="42"/>
    </row>
    <row r="102" spans="1:8" s="2" customFormat="1" ht="16.899999999999999" customHeight="1">
      <c r="A102" s="37"/>
      <c r="B102" s="42"/>
      <c r="C102" s="278" t="s">
        <v>21</v>
      </c>
      <c r="D102" s="278" t="s">
        <v>657</v>
      </c>
      <c r="E102" s="20" t="s">
        <v>21</v>
      </c>
      <c r="F102" s="279">
        <v>0</v>
      </c>
      <c r="G102" s="37"/>
      <c r="H102" s="42"/>
    </row>
    <row r="103" spans="1:8" s="2" customFormat="1" ht="16.899999999999999" customHeight="1">
      <c r="A103" s="37"/>
      <c r="B103" s="42"/>
      <c r="C103" s="278" t="s">
        <v>21</v>
      </c>
      <c r="D103" s="278" t="s">
        <v>658</v>
      </c>
      <c r="E103" s="20" t="s">
        <v>21</v>
      </c>
      <c r="F103" s="279">
        <v>13.769</v>
      </c>
      <c r="G103" s="37"/>
      <c r="H103" s="42"/>
    </row>
    <row r="104" spans="1:8" s="2" customFormat="1" ht="16.899999999999999" customHeight="1">
      <c r="A104" s="37"/>
      <c r="B104" s="42"/>
      <c r="C104" s="278" t="s">
        <v>21</v>
      </c>
      <c r="D104" s="278" t="s">
        <v>196</v>
      </c>
      <c r="E104" s="20" t="s">
        <v>21</v>
      </c>
      <c r="F104" s="279">
        <v>0</v>
      </c>
      <c r="G104" s="37"/>
      <c r="H104" s="42"/>
    </row>
    <row r="105" spans="1:8" s="2" customFormat="1" ht="22.5">
      <c r="A105" s="37"/>
      <c r="B105" s="42"/>
      <c r="C105" s="278" t="s">
        <v>21</v>
      </c>
      <c r="D105" s="278" t="s">
        <v>659</v>
      </c>
      <c r="E105" s="20" t="s">
        <v>21</v>
      </c>
      <c r="F105" s="279">
        <v>79.28</v>
      </c>
      <c r="G105" s="37"/>
      <c r="H105" s="42"/>
    </row>
    <row r="106" spans="1:8" s="2" customFormat="1" ht="16.899999999999999" customHeight="1">
      <c r="A106" s="37"/>
      <c r="B106" s="42"/>
      <c r="C106" s="278" t="s">
        <v>21</v>
      </c>
      <c r="D106" s="278" t="s">
        <v>660</v>
      </c>
      <c r="E106" s="20" t="s">
        <v>21</v>
      </c>
      <c r="F106" s="279">
        <v>0</v>
      </c>
      <c r="G106" s="37"/>
      <c r="H106" s="42"/>
    </row>
    <row r="107" spans="1:8" s="2" customFormat="1" ht="16.899999999999999" customHeight="1">
      <c r="A107" s="37"/>
      <c r="B107" s="42"/>
      <c r="C107" s="278" t="s">
        <v>21</v>
      </c>
      <c r="D107" s="278" t="s">
        <v>267</v>
      </c>
      <c r="E107" s="20" t="s">
        <v>21</v>
      </c>
      <c r="F107" s="279">
        <v>11.507999999999999</v>
      </c>
      <c r="G107" s="37"/>
      <c r="H107" s="42"/>
    </row>
    <row r="108" spans="1:8" s="2" customFormat="1" ht="16.899999999999999" customHeight="1">
      <c r="A108" s="37"/>
      <c r="B108" s="42"/>
      <c r="C108" s="278" t="s">
        <v>21</v>
      </c>
      <c r="D108" s="278" t="s">
        <v>661</v>
      </c>
      <c r="E108" s="20" t="s">
        <v>21</v>
      </c>
      <c r="F108" s="279">
        <v>0</v>
      </c>
      <c r="G108" s="37"/>
      <c r="H108" s="42"/>
    </row>
    <row r="109" spans="1:8" s="2" customFormat="1" ht="16.899999999999999" customHeight="1">
      <c r="A109" s="37"/>
      <c r="B109" s="42"/>
      <c r="C109" s="278" t="s">
        <v>21</v>
      </c>
      <c r="D109" s="278" t="s">
        <v>268</v>
      </c>
      <c r="E109" s="20" t="s">
        <v>21</v>
      </c>
      <c r="F109" s="279">
        <v>11.523999999999999</v>
      </c>
      <c r="G109" s="37"/>
      <c r="H109" s="42"/>
    </row>
    <row r="110" spans="1:8" s="2" customFormat="1" ht="16.899999999999999" customHeight="1">
      <c r="A110" s="37"/>
      <c r="B110" s="42"/>
      <c r="C110" s="278" t="s">
        <v>21</v>
      </c>
      <c r="D110" s="278" t="s">
        <v>662</v>
      </c>
      <c r="E110" s="20" t="s">
        <v>21</v>
      </c>
      <c r="F110" s="279">
        <v>0</v>
      </c>
      <c r="G110" s="37"/>
      <c r="H110" s="42"/>
    </row>
    <row r="111" spans="1:8" s="2" customFormat="1" ht="16.899999999999999" customHeight="1">
      <c r="A111" s="37"/>
      <c r="B111" s="42"/>
      <c r="C111" s="278" t="s">
        <v>21</v>
      </c>
      <c r="D111" s="278" t="s">
        <v>663</v>
      </c>
      <c r="E111" s="20" t="s">
        <v>21</v>
      </c>
      <c r="F111" s="279">
        <v>11.919</v>
      </c>
      <c r="G111" s="37"/>
      <c r="H111" s="42"/>
    </row>
    <row r="112" spans="1:8" s="2" customFormat="1" ht="16.899999999999999" customHeight="1">
      <c r="A112" s="37"/>
      <c r="B112" s="42"/>
      <c r="C112" s="278" t="s">
        <v>21</v>
      </c>
      <c r="D112" s="278" t="s">
        <v>664</v>
      </c>
      <c r="E112" s="20" t="s">
        <v>21</v>
      </c>
      <c r="F112" s="279">
        <v>0</v>
      </c>
      <c r="G112" s="37"/>
      <c r="H112" s="42"/>
    </row>
    <row r="113" spans="1:8" s="2" customFormat="1" ht="16.899999999999999" customHeight="1">
      <c r="A113" s="37"/>
      <c r="B113" s="42"/>
      <c r="C113" s="278" t="s">
        <v>21</v>
      </c>
      <c r="D113" s="278" t="s">
        <v>665</v>
      </c>
      <c r="E113" s="20" t="s">
        <v>21</v>
      </c>
      <c r="F113" s="279">
        <v>13.079000000000001</v>
      </c>
      <c r="G113" s="37"/>
      <c r="H113" s="42"/>
    </row>
    <row r="114" spans="1:8" s="2" customFormat="1" ht="16.899999999999999" customHeight="1">
      <c r="A114" s="37"/>
      <c r="B114" s="42"/>
      <c r="C114" s="278" t="s">
        <v>21</v>
      </c>
      <c r="D114" s="278" t="s">
        <v>666</v>
      </c>
      <c r="E114" s="20" t="s">
        <v>21</v>
      </c>
      <c r="F114" s="279">
        <v>0</v>
      </c>
      <c r="G114" s="37"/>
      <c r="H114" s="42"/>
    </row>
    <row r="115" spans="1:8" s="2" customFormat="1" ht="16.899999999999999" customHeight="1">
      <c r="A115" s="37"/>
      <c r="B115" s="42"/>
      <c r="C115" s="278" t="s">
        <v>21</v>
      </c>
      <c r="D115" s="278" t="s">
        <v>667</v>
      </c>
      <c r="E115" s="20" t="s">
        <v>21</v>
      </c>
      <c r="F115" s="279">
        <v>12.644</v>
      </c>
      <c r="G115" s="37"/>
      <c r="H115" s="42"/>
    </row>
    <row r="116" spans="1:8" s="2" customFormat="1" ht="16.899999999999999" customHeight="1">
      <c r="A116" s="37"/>
      <c r="B116" s="42"/>
      <c r="C116" s="278" t="s">
        <v>21</v>
      </c>
      <c r="D116" s="278" t="s">
        <v>668</v>
      </c>
      <c r="E116" s="20" t="s">
        <v>21</v>
      </c>
      <c r="F116" s="279">
        <v>0</v>
      </c>
      <c r="G116" s="37"/>
      <c r="H116" s="42"/>
    </row>
    <row r="117" spans="1:8" s="2" customFormat="1" ht="16.899999999999999" customHeight="1">
      <c r="A117" s="37"/>
      <c r="B117" s="42"/>
      <c r="C117" s="278" t="s">
        <v>21</v>
      </c>
      <c r="D117" s="278" t="s">
        <v>669</v>
      </c>
      <c r="E117" s="20" t="s">
        <v>21</v>
      </c>
      <c r="F117" s="279">
        <v>10.667999999999999</v>
      </c>
      <c r="G117" s="37"/>
      <c r="H117" s="42"/>
    </row>
    <row r="118" spans="1:8" s="2" customFormat="1" ht="16.899999999999999" customHeight="1">
      <c r="A118" s="37"/>
      <c r="B118" s="42"/>
      <c r="C118" s="278" t="s">
        <v>21</v>
      </c>
      <c r="D118" s="278" t="s">
        <v>670</v>
      </c>
      <c r="E118" s="20" t="s">
        <v>21</v>
      </c>
      <c r="F118" s="279">
        <v>0</v>
      </c>
      <c r="G118" s="37"/>
      <c r="H118" s="42"/>
    </row>
    <row r="119" spans="1:8" s="2" customFormat="1" ht="16.899999999999999" customHeight="1">
      <c r="A119" s="37"/>
      <c r="B119" s="42"/>
      <c r="C119" s="278" t="s">
        <v>21</v>
      </c>
      <c r="D119" s="278" t="s">
        <v>671</v>
      </c>
      <c r="E119" s="20" t="s">
        <v>21</v>
      </c>
      <c r="F119" s="279">
        <v>15.897</v>
      </c>
      <c r="G119" s="37"/>
      <c r="H119" s="42"/>
    </row>
    <row r="120" spans="1:8" s="2" customFormat="1" ht="16.899999999999999" customHeight="1">
      <c r="A120" s="37"/>
      <c r="B120" s="42"/>
      <c r="C120" s="278" t="s">
        <v>21</v>
      </c>
      <c r="D120" s="278" t="s">
        <v>672</v>
      </c>
      <c r="E120" s="20" t="s">
        <v>21</v>
      </c>
      <c r="F120" s="279">
        <v>0</v>
      </c>
      <c r="G120" s="37"/>
      <c r="H120" s="42"/>
    </row>
    <row r="121" spans="1:8" s="2" customFormat="1" ht="16.899999999999999" customHeight="1">
      <c r="A121" s="37"/>
      <c r="B121" s="42"/>
      <c r="C121" s="278" t="s">
        <v>21</v>
      </c>
      <c r="D121" s="278" t="s">
        <v>673</v>
      </c>
      <c r="E121" s="20" t="s">
        <v>21</v>
      </c>
      <c r="F121" s="279">
        <v>27.346</v>
      </c>
      <c r="G121" s="37"/>
      <c r="H121" s="42"/>
    </row>
    <row r="122" spans="1:8" s="2" customFormat="1" ht="16.899999999999999" customHeight="1">
      <c r="A122" s="37"/>
      <c r="B122" s="42"/>
      <c r="C122" s="278" t="s">
        <v>21</v>
      </c>
      <c r="D122" s="278" t="s">
        <v>674</v>
      </c>
      <c r="E122" s="20" t="s">
        <v>21</v>
      </c>
      <c r="F122" s="279">
        <v>0</v>
      </c>
      <c r="G122" s="37"/>
      <c r="H122" s="42"/>
    </row>
    <row r="123" spans="1:8" s="2" customFormat="1" ht="16.899999999999999" customHeight="1">
      <c r="A123" s="37"/>
      <c r="B123" s="42"/>
      <c r="C123" s="278" t="s">
        <v>21</v>
      </c>
      <c r="D123" s="278" t="s">
        <v>275</v>
      </c>
      <c r="E123" s="20" t="s">
        <v>21</v>
      </c>
      <c r="F123" s="279">
        <v>16.486999999999998</v>
      </c>
      <c r="G123" s="37"/>
      <c r="H123" s="42"/>
    </row>
    <row r="124" spans="1:8" s="2" customFormat="1" ht="16.899999999999999" customHeight="1">
      <c r="A124" s="37"/>
      <c r="B124" s="42"/>
      <c r="C124" s="278" t="s">
        <v>21</v>
      </c>
      <c r="D124" s="278" t="s">
        <v>520</v>
      </c>
      <c r="E124" s="20" t="s">
        <v>21</v>
      </c>
      <c r="F124" s="279">
        <v>0</v>
      </c>
      <c r="G124" s="37"/>
      <c r="H124" s="42"/>
    </row>
    <row r="125" spans="1:8" s="2" customFormat="1" ht="16.899999999999999" customHeight="1">
      <c r="A125" s="37"/>
      <c r="B125" s="42"/>
      <c r="C125" s="278" t="s">
        <v>21</v>
      </c>
      <c r="D125" s="278" t="s">
        <v>276</v>
      </c>
      <c r="E125" s="20" t="s">
        <v>21</v>
      </c>
      <c r="F125" s="279">
        <v>10.962</v>
      </c>
      <c r="G125" s="37"/>
      <c r="H125" s="42"/>
    </row>
    <row r="126" spans="1:8" s="2" customFormat="1" ht="16.899999999999999" customHeight="1">
      <c r="A126" s="37"/>
      <c r="B126" s="42"/>
      <c r="C126" s="278" t="s">
        <v>21</v>
      </c>
      <c r="D126" s="278" t="s">
        <v>522</v>
      </c>
      <c r="E126" s="20" t="s">
        <v>21</v>
      </c>
      <c r="F126" s="279">
        <v>0</v>
      </c>
      <c r="G126" s="37"/>
      <c r="H126" s="42"/>
    </row>
    <row r="127" spans="1:8" s="2" customFormat="1" ht="16.899999999999999" customHeight="1">
      <c r="A127" s="37"/>
      <c r="B127" s="42"/>
      <c r="C127" s="278" t="s">
        <v>21</v>
      </c>
      <c r="D127" s="278" t="s">
        <v>278</v>
      </c>
      <c r="E127" s="20" t="s">
        <v>21</v>
      </c>
      <c r="F127" s="279">
        <v>12.166</v>
      </c>
      <c r="G127" s="37"/>
      <c r="H127" s="42"/>
    </row>
    <row r="128" spans="1:8" s="2" customFormat="1" ht="16.899999999999999" customHeight="1">
      <c r="A128" s="37"/>
      <c r="B128" s="42"/>
      <c r="C128" s="278" t="s">
        <v>122</v>
      </c>
      <c r="D128" s="278" t="s">
        <v>228</v>
      </c>
      <c r="E128" s="20" t="s">
        <v>21</v>
      </c>
      <c r="F128" s="279">
        <v>329.28399999999999</v>
      </c>
      <c r="G128" s="37"/>
      <c r="H128" s="42"/>
    </row>
    <row r="129" spans="1:8" s="2" customFormat="1" ht="16.899999999999999" customHeight="1">
      <c r="A129" s="37"/>
      <c r="B129" s="42"/>
      <c r="C129" s="280" t="s">
        <v>1162</v>
      </c>
      <c r="D129" s="37"/>
      <c r="E129" s="37"/>
      <c r="F129" s="37"/>
      <c r="G129" s="37"/>
      <c r="H129" s="42"/>
    </row>
    <row r="130" spans="1:8" s="2" customFormat="1" ht="16.899999999999999" customHeight="1">
      <c r="A130" s="37"/>
      <c r="B130" s="42"/>
      <c r="C130" s="278" t="s">
        <v>648</v>
      </c>
      <c r="D130" s="278" t="s">
        <v>1180</v>
      </c>
      <c r="E130" s="20" t="s">
        <v>102</v>
      </c>
      <c r="F130" s="279">
        <v>329.28399999999999</v>
      </c>
      <c r="G130" s="37"/>
      <c r="H130" s="42"/>
    </row>
    <row r="131" spans="1:8" s="2" customFormat="1" ht="16.899999999999999" customHeight="1">
      <c r="A131" s="37"/>
      <c r="B131" s="42"/>
      <c r="C131" s="278" t="s">
        <v>614</v>
      </c>
      <c r="D131" s="278" t="s">
        <v>1181</v>
      </c>
      <c r="E131" s="20" t="s">
        <v>102</v>
      </c>
      <c r="F131" s="279">
        <v>329.28399999999999</v>
      </c>
      <c r="G131" s="37"/>
      <c r="H131" s="42"/>
    </row>
    <row r="132" spans="1:8" s="2" customFormat="1" ht="16.899999999999999" customHeight="1">
      <c r="A132" s="37"/>
      <c r="B132" s="42"/>
      <c r="C132" s="278" t="s">
        <v>619</v>
      </c>
      <c r="D132" s="278" t="s">
        <v>1182</v>
      </c>
      <c r="E132" s="20" t="s">
        <v>102</v>
      </c>
      <c r="F132" s="279">
        <v>329.28399999999999</v>
      </c>
      <c r="G132" s="37"/>
      <c r="H132" s="42"/>
    </row>
    <row r="133" spans="1:8" s="2" customFormat="1" ht="16.899999999999999" customHeight="1">
      <c r="A133" s="37"/>
      <c r="B133" s="42"/>
      <c r="C133" s="278" t="s">
        <v>676</v>
      </c>
      <c r="D133" s="278" t="s">
        <v>677</v>
      </c>
      <c r="E133" s="20" t="s">
        <v>102</v>
      </c>
      <c r="F133" s="279">
        <v>396.29700000000003</v>
      </c>
      <c r="G133" s="37"/>
      <c r="H133" s="42"/>
    </row>
    <row r="134" spans="1:8" s="2" customFormat="1" ht="16.899999999999999" customHeight="1">
      <c r="A134" s="37"/>
      <c r="B134" s="42"/>
      <c r="C134" s="274" t="s">
        <v>1183</v>
      </c>
      <c r="D134" s="275" t="s">
        <v>1184</v>
      </c>
      <c r="E134" s="276" t="s">
        <v>116</v>
      </c>
      <c r="F134" s="277">
        <v>334.16899999999998</v>
      </c>
      <c r="G134" s="37"/>
      <c r="H134" s="42"/>
    </row>
    <row r="135" spans="1:8" s="2" customFormat="1" ht="16.899999999999999" customHeight="1">
      <c r="A135" s="37"/>
      <c r="B135" s="42"/>
      <c r="C135" s="278" t="s">
        <v>21</v>
      </c>
      <c r="D135" s="278" t="s">
        <v>700</v>
      </c>
      <c r="E135" s="20" t="s">
        <v>21</v>
      </c>
      <c r="F135" s="279">
        <v>0</v>
      </c>
      <c r="G135" s="37"/>
      <c r="H135" s="42"/>
    </row>
    <row r="136" spans="1:8" s="2" customFormat="1" ht="16.899999999999999" customHeight="1">
      <c r="A136" s="37"/>
      <c r="B136" s="42"/>
      <c r="C136" s="278" t="s">
        <v>21</v>
      </c>
      <c r="D136" s="278" t="s">
        <v>636</v>
      </c>
      <c r="E136" s="20" t="s">
        <v>21</v>
      </c>
      <c r="F136" s="279">
        <v>0</v>
      </c>
      <c r="G136" s="37"/>
      <c r="H136" s="42"/>
    </row>
    <row r="137" spans="1:8" s="2" customFormat="1" ht="16.899999999999999" customHeight="1">
      <c r="A137" s="37"/>
      <c r="B137" s="42"/>
      <c r="C137" s="278" t="s">
        <v>21</v>
      </c>
      <c r="D137" s="278" t="s">
        <v>701</v>
      </c>
      <c r="E137" s="20" t="s">
        <v>21</v>
      </c>
      <c r="F137" s="279">
        <v>17.46</v>
      </c>
      <c r="G137" s="37"/>
      <c r="H137" s="42"/>
    </row>
    <row r="138" spans="1:8" s="2" customFormat="1" ht="16.899999999999999" customHeight="1">
      <c r="A138" s="37"/>
      <c r="B138" s="42"/>
      <c r="C138" s="278" t="s">
        <v>21</v>
      </c>
      <c r="D138" s="278" t="s">
        <v>194</v>
      </c>
      <c r="E138" s="20" t="s">
        <v>21</v>
      </c>
      <c r="F138" s="279">
        <v>0</v>
      </c>
      <c r="G138" s="37"/>
      <c r="H138" s="42"/>
    </row>
    <row r="139" spans="1:8" s="2" customFormat="1" ht="16.899999999999999" customHeight="1">
      <c r="A139" s="37"/>
      <c r="B139" s="42"/>
      <c r="C139" s="278" t="s">
        <v>21</v>
      </c>
      <c r="D139" s="278" t="s">
        <v>702</v>
      </c>
      <c r="E139" s="20" t="s">
        <v>21</v>
      </c>
      <c r="F139" s="279">
        <v>13.65</v>
      </c>
      <c r="G139" s="37"/>
      <c r="H139" s="42"/>
    </row>
    <row r="140" spans="1:8" s="2" customFormat="1" ht="16.899999999999999" customHeight="1">
      <c r="A140" s="37"/>
      <c r="B140" s="42"/>
      <c r="C140" s="278" t="s">
        <v>21</v>
      </c>
      <c r="D140" s="278" t="s">
        <v>639</v>
      </c>
      <c r="E140" s="20" t="s">
        <v>21</v>
      </c>
      <c r="F140" s="279">
        <v>0</v>
      </c>
      <c r="G140" s="37"/>
      <c r="H140" s="42"/>
    </row>
    <row r="141" spans="1:8" s="2" customFormat="1" ht="16.899999999999999" customHeight="1">
      <c r="A141" s="37"/>
      <c r="B141" s="42"/>
      <c r="C141" s="278" t="s">
        <v>21</v>
      </c>
      <c r="D141" s="278" t="s">
        <v>703</v>
      </c>
      <c r="E141" s="20" t="s">
        <v>21</v>
      </c>
      <c r="F141" s="279">
        <v>13.27</v>
      </c>
      <c r="G141" s="37"/>
      <c r="H141" s="42"/>
    </row>
    <row r="142" spans="1:8" s="2" customFormat="1" ht="16.899999999999999" customHeight="1">
      <c r="A142" s="37"/>
      <c r="B142" s="42"/>
      <c r="C142" s="278" t="s">
        <v>21</v>
      </c>
      <c r="D142" s="278" t="s">
        <v>653</v>
      </c>
      <c r="E142" s="20" t="s">
        <v>21</v>
      </c>
      <c r="F142" s="279">
        <v>0</v>
      </c>
      <c r="G142" s="37"/>
      <c r="H142" s="42"/>
    </row>
    <row r="143" spans="1:8" s="2" customFormat="1" ht="16.899999999999999" customHeight="1">
      <c r="A143" s="37"/>
      <c r="B143" s="42"/>
      <c r="C143" s="278" t="s">
        <v>21</v>
      </c>
      <c r="D143" s="278" t="s">
        <v>704</v>
      </c>
      <c r="E143" s="20" t="s">
        <v>21</v>
      </c>
      <c r="F143" s="279">
        <v>13.48</v>
      </c>
      <c r="G143" s="37"/>
      <c r="H143" s="42"/>
    </row>
    <row r="144" spans="1:8" s="2" customFormat="1" ht="16.899999999999999" customHeight="1">
      <c r="A144" s="37"/>
      <c r="B144" s="42"/>
      <c r="C144" s="278" t="s">
        <v>21</v>
      </c>
      <c r="D144" s="278" t="s">
        <v>654</v>
      </c>
      <c r="E144" s="20" t="s">
        <v>21</v>
      </c>
      <c r="F144" s="279">
        <v>0</v>
      </c>
      <c r="G144" s="37"/>
      <c r="H144" s="42"/>
    </row>
    <row r="145" spans="1:8" s="2" customFormat="1" ht="16.899999999999999" customHeight="1">
      <c r="A145" s="37"/>
      <c r="B145" s="42"/>
      <c r="C145" s="278" t="s">
        <v>21</v>
      </c>
      <c r="D145" s="278" t="s">
        <v>705</v>
      </c>
      <c r="E145" s="20" t="s">
        <v>21</v>
      </c>
      <c r="F145" s="279">
        <v>14.318</v>
      </c>
      <c r="G145" s="37"/>
      <c r="H145" s="42"/>
    </row>
    <row r="146" spans="1:8" s="2" customFormat="1" ht="16.899999999999999" customHeight="1">
      <c r="A146" s="37"/>
      <c r="B146" s="42"/>
      <c r="C146" s="278" t="s">
        <v>21</v>
      </c>
      <c r="D146" s="278" t="s">
        <v>656</v>
      </c>
      <c r="E146" s="20" t="s">
        <v>21</v>
      </c>
      <c r="F146" s="279">
        <v>0</v>
      </c>
      <c r="G146" s="37"/>
      <c r="H146" s="42"/>
    </row>
    <row r="147" spans="1:8" s="2" customFormat="1" ht="16.899999999999999" customHeight="1">
      <c r="A147" s="37"/>
      <c r="B147" s="42"/>
      <c r="C147" s="278" t="s">
        <v>21</v>
      </c>
      <c r="D147" s="278" t="s">
        <v>703</v>
      </c>
      <c r="E147" s="20" t="s">
        <v>21</v>
      </c>
      <c r="F147" s="279">
        <v>13.27</v>
      </c>
      <c r="G147" s="37"/>
      <c r="H147" s="42"/>
    </row>
    <row r="148" spans="1:8" s="2" customFormat="1" ht="16.899999999999999" customHeight="1">
      <c r="A148" s="37"/>
      <c r="B148" s="42"/>
      <c r="C148" s="278" t="s">
        <v>21</v>
      </c>
      <c r="D148" s="278" t="s">
        <v>657</v>
      </c>
      <c r="E148" s="20" t="s">
        <v>21</v>
      </c>
      <c r="F148" s="279">
        <v>0</v>
      </c>
      <c r="G148" s="37"/>
      <c r="H148" s="42"/>
    </row>
    <row r="149" spans="1:8" s="2" customFormat="1" ht="16.899999999999999" customHeight="1">
      <c r="A149" s="37"/>
      <c r="B149" s="42"/>
      <c r="C149" s="278" t="s">
        <v>21</v>
      </c>
      <c r="D149" s="278" t="s">
        <v>706</v>
      </c>
      <c r="E149" s="20" t="s">
        <v>21</v>
      </c>
      <c r="F149" s="279">
        <v>14.25</v>
      </c>
      <c r="G149" s="37"/>
      <c r="H149" s="42"/>
    </row>
    <row r="150" spans="1:8" s="2" customFormat="1" ht="16.899999999999999" customHeight="1">
      <c r="A150" s="37"/>
      <c r="B150" s="42"/>
      <c r="C150" s="278" t="s">
        <v>21</v>
      </c>
      <c r="D150" s="278" t="s">
        <v>196</v>
      </c>
      <c r="E150" s="20" t="s">
        <v>21</v>
      </c>
      <c r="F150" s="279">
        <v>0</v>
      </c>
      <c r="G150" s="37"/>
      <c r="H150" s="42"/>
    </row>
    <row r="151" spans="1:8" s="2" customFormat="1" ht="16.899999999999999" customHeight="1">
      <c r="A151" s="37"/>
      <c r="B151" s="42"/>
      <c r="C151" s="278" t="s">
        <v>21</v>
      </c>
      <c r="D151" s="278" t="s">
        <v>707</v>
      </c>
      <c r="E151" s="20" t="s">
        <v>21</v>
      </c>
      <c r="F151" s="279">
        <v>45.94</v>
      </c>
      <c r="G151" s="37"/>
      <c r="H151" s="42"/>
    </row>
    <row r="152" spans="1:8" s="2" customFormat="1" ht="16.899999999999999" customHeight="1">
      <c r="A152" s="37"/>
      <c r="B152" s="42"/>
      <c r="C152" s="278" t="s">
        <v>21</v>
      </c>
      <c r="D152" s="278" t="s">
        <v>708</v>
      </c>
      <c r="E152" s="20" t="s">
        <v>21</v>
      </c>
      <c r="F152" s="279">
        <v>45.286999999999999</v>
      </c>
      <c r="G152" s="37"/>
      <c r="H152" s="42"/>
    </row>
    <row r="153" spans="1:8" s="2" customFormat="1" ht="16.899999999999999" customHeight="1">
      <c r="A153" s="37"/>
      <c r="B153" s="42"/>
      <c r="C153" s="278" t="s">
        <v>21</v>
      </c>
      <c r="D153" s="278" t="s">
        <v>709</v>
      </c>
      <c r="E153" s="20" t="s">
        <v>21</v>
      </c>
      <c r="F153" s="279">
        <v>-16.100000000000001</v>
      </c>
      <c r="G153" s="37"/>
      <c r="H153" s="42"/>
    </row>
    <row r="154" spans="1:8" s="2" customFormat="1" ht="16.899999999999999" customHeight="1">
      <c r="A154" s="37"/>
      <c r="B154" s="42"/>
      <c r="C154" s="278" t="s">
        <v>21</v>
      </c>
      <c r="D154" s="278" t="s">
        <v>660</v>
      </c>
      <c r="E154" s="20" t="s">
        <v>21</v>
      </c>
      <c r="F154" s="279">
        <v>0</v>
      </c>
      <c r="G154" s="37"/>
      <c r="H154" s="42"/>
    </row>
    <row r="155" spans="1:8" s="2" customFormat="1" ht="16.899999999999999" customHeight="1">
      <c r="A155" s="37"/>
      <c r="B155" s="42"/>
      <c r="C155" s="278" t="s">
        <v>21</v>
      </c>
      <c r="D155" s="278" t="s">
        <v>710</v>
      </c>
      <c r="E155" s="20" t="s">
        <v>21</v>
      </c>
      <c r="F155" s="279">
        <v>12.79</v>
      </c>
      <c r="G155" s="37"/>
      <c r="H155" s="42"/>
    </row>
    <row r="156" spans="1:8" s="2" customFormat="1" ht="16.899999999999999" customHeight="1">
      <c r="A156" s="37"/>
      <c r="B156" s="42"/>
      <c r="C156" s="278" t="s">
        <v>21</v>
      </c>
      <c r="D156" s="278" t="s">
        <v>661</v>
      </c>
      <c r="E156" s="20" t="s">
        <v>21</v>
      </c>
      <c r="F156" s="279">
        <v>0</v>
      </c>
      <c r="G156" s="37"/>
      <c r="H156" s="42"/>
    </row>
    <row r="157" spans="1:8" s="2" customFormat="1" ht="16.899999999999999" customHeight="1">
      <c r="A157" s="37"/>
      <c r="B157" s="42"/>
      <c r="C157" s="278" t="s">
        <v>21</v>
      </c>
      <c r="D157" s="278" t="s">
        <v>711</v>
      </c>
      <c r="E157" s="20" t="s">
        <v>21</v>
      </c>
      <c r="F157" s="279">
        <v>12.81</v>
      </c>
      <c r="G157" s="37"/>
      <c r="H157" s="42"/>
    </row>
    <row r="158" spans="1:8" s="2" customFormat="1" ht="16.899999999999999" customHeight="1">
      <c r="A158" s="37"/>
      <c r="B158" s="42"/>
      <c r="C158" s="278" t="s">
        <v>21</v>
      </c>
      <c r="D158" s="278" t="s">
        <v>662</v>
      </c>
      <c r="E158" s="20" t="s">
        <v>21</v>
      </c>
      <c r="F158" s="279">
        <v>0</v>
      </c>
      <c r="G158" s="37"/>
      <c r="H158" s="42"/>
    </row>
    <row r="159" spans="1:8" s="2" customFormat="1" ht="16.899999999999999" customHeight="1">
      <c r="A159" s="37"/>
      <c r="B159" s="42"/>
      <c r="C159" s="278" t="s">
        <v>21</v>
      </c>
      <c r="D159" s="278" t="s">
        <v>712</v>
      </c>
      <c r="E159" s="20" t="s">
        <v>21</v>
      </c>
      <c r="F159" s="279">
        <v>13.45</v>
      </c>
      <c r="G159" s="37"/>
      <c r="H159" s="42"/>
    </row>
    <row r="160" spans="1:8" s="2" customFormat="1" ht="16.899999999999999" customHeight="1">
      <c r="A160" s="37"/>
      <c r="B160" s="42"/>
      <c r="C160" s="278" t="s">
        <v>21</v>
      </c>
      <c r="D160" s="278" t="s">
        <v>664</v>
      </c>
      <c r="E160" s="20" t="s">
        <v>21</v>
      </c>
      <c r="F160" s="279">
        <v>0</v>
      </c>
      <c r="G160" s="37"/>
      <c r="H160" s="42"/>
    </row>
    <row r="161" spans="1:8" s="2" customFormat="1" ht="16.899999999999999" customHeight="1">
      <c r="A161" s="37"/>
      <c r="B161" s="42"/>
      <c r="C161" s="278" t="s">
        <v>21</v>
      </c>
      <c r="D161" s="278" t="s">
        <v>713</v>
      </c>
      <c r="E161" s="20" t="s">
        <v>21</v>
      </c>
      <c r="F161" s="279">
        <v>14.51</v>
      </c>
      <c r="G161" s="37"/>
      <c r="H161" s="42"/>
    </row>
    <row r="162" spans="1:8" s="2" customFormat="1" ht="16.899999999999999" customHeight="1">
      <c r="A162" s="37"/>
      <c r="B162" s="42"/>
      <c r="C162" s="278" t="s">
        <v>21</v>
      </c>
      <c r="D162" s="278" t="s">
        <v>666</v>
      </c>
      <c r="E162" s="20" t="s">
        <v>21</v>
      </c>
      <c r="F162" s="279">
        <v>0</v>
      </c>
      <c r="G162" s="37"/>
      <c r="H162" s="42"/>
    </row>
    <row r="163" spans="1:8" s="2" customFormat="1" ht="16.899999999999999" customHeight="1">
      <c r="A163" s="37"/>
      <c r="B163" s="42"/>
      <c r="C163" s="278" t="s">
        <v>21</v>
      </c>
      <c r="D163" s="278" t="s">
        <v>714</v>
      </c>
      <c r="E163" s="20" t="s">
        <v>21</v>
      </c>
      <c r="F163" s="279">
        <v>14.273999999999999</v>
      </c>
      <c r="G163" s="37"/>
      <c r="H163" s="42"/>
    </row>
    <row r="164" spans="1:8" s="2" customFormat="1" ht="16.899999999999999" customHeight="1">
      <c r="A164" s="37"/>
      <c r="B164" s="42"/>
      <c r="C164" s="278" t="s">
        <v>21</v>
      </c>
      <c r="D164" s="278" t="s">
        <v>668</v>
      </c>
      <c r="E164" s="20" t="s">
        <v>21</v>
      </c>
      <c r="F164" s="279">
        <v>0</v>
      </c>
      <c r="G164" s="37"/>
      <c r="H164" s="42"/>
    </row>
    <row r="165" spans="1:8" s="2" customFormat="1" ht="16.899999999999999" customHeight="1">
      <c r="A165" s="37"/>
      <c r="B165" s="42"/>
      <c r="C165" s="278" t="s">
        <v>21</v>
      </c>
      <c r="D165" s="278" t="s">
        <v>715</v>
      </c>
      <c r="E165" s="20" t="s">
        <v>21</v>
      </c>
      <c r="F165" s="279">
        <v>14.446</v>
      </c>
      <c r="G165" s="37"/>
      <c r="H165" s="42"/>
    </row>
    <row r="166" spans="1:8" s="2" customFormat="1" ht="16.899999999999999" customHeight="1">
      <c r="A166" s="37"/>
      <c r="B166" s="42"/>
      <c r="C166" s="278" t="s">
        <v>21</v>
      </c>
      <c r="D166" s="278" t="s">
        <v>670</v>
      </c>
      <c r="E166" s="20" t="s">
        <v>21</v>
      </c>
      <c r="F166" s="279">
        <v>0</v>
      </c>
      <c r="G166" s="37"/>
      <c r="H166" s="42"/>
    </row>
    <row r="167" spans="1:8" s="2" customFormat="1" ht="16.899999999999999" customHeight="1">
      <c r="A167" s="37"/>
      <c r="B167" s="42"/>
      <c r="C167" s="278" t="s">
        <v>21</v>
      </c>
      <c r="D167" s="278" t="s">
        <v>716</v>
      </c>
      <c r="E167" s="20" t="s">
        <v>21</v>
      </c>
      <c r="F167" s="279">
        <v>14.18</v>
      </c>
      <c r="G167" s="37"/>
      <c r="H167" s="42"/>
    </row>
    <row r="168" spans="1:8" s="2" customFormat="1" ht="16.899999999999999" customHeight="1">
      <c r="A168" s="37"/>
      <c r="B168" s="42"/>
      <c r="C168" s="278" t="s">
        <v>21</v>
      </c>
      <c r="D168" s="278" t="s">
        <v>672</v>
      </c>
      <c r="E168" s="20" t="s">
        <v>21</v>
      </c>
      <c r="F168" s="279">
        <v>0</v>
      </c>
      <c r="G168" s="37"/>
      <c r="H168" s="42"/>
    </row>
    <row r="169" spans="1:8" s="2" customFormat="1" ht="16.899999999999999" customHeight="1">
      <c r="A169" s="37"/>
      <c r="B169" s="42"/>
      <c r="C169" s="278" t="s">
        <v>21</v>
      </c>
      <c r="D169" s="278" t="s">
        <v>717</v>
      </c>
      <c r="E169" s="20" t="s">
        <v>21</v>
      </c>
      <c r="F169" s="279">
        <v>19.850000000000001</v>
      </c>
      <c r="G169" s="37"/>
      <c r="H169" s="42"/>
    </row>
    <row r="170" spans="1:8" s="2" customFormat="1" ht="16.899999999999999" customHeight="1">
      <c r="A170" s="37"/>
      <c r="B170" s="42"/>
      <c r="C170" s="278" t="s">
        <v>21</v>
      </c>
      <c r="D170" s="278" t="s">
        <v>718</v>
      </c>
      <c r="E170" s="20" t="s">
        <v>21</v>
      </c>
      <c r="F170" s="279">
        <v>11.02</v>
      </c>
      <c r="G170" s="37"/>
      <c r="H170" s="42"/>
    </row>
    <row r="171" spans="1:8" s="2" customFormat="1" ht="16.899999999999999" customHeight="1">
      <c r="A171" s="37"/>
      <c r="B171" s="42"/>
      <c r="C171" s="278" t="s">
        <v>21</v>
      </c>
      <c r="D171" s="278" t="s">
        <v>719</v>
      </c>
      <c r="E171" s="20" t="s">
        <v>21</v>
      </c>
      <c r="F171" s="279">
        <v>-6.3</v>
      </c>
      <c r="G171" s="37"/>
      <c r="H171" s="42"/>
    </row>
    <row r="172" spans="1:8" s="2" customFormat="1" ht="16.899999999999999" customHeight="1">
      <c r="A172" s="37"/>
      <c r="B172" s="42"/>
      <c r="C172" s="278" t="s">
        <v>21</v>
      </c>
      <c r="D172" s="278" t="s">
        <v>720</v>
      </c>
      <c r="E172" s="20" t="s">
        <v>21</v>
      </c>
      <c r="F172" s="279">
        <v>-3.8</v>
      </c>
      <c r="G172" s="37"/>
      <c r="H172" s="42"/>
    </row>
    <row r="173" spans="1:8" s="2" customFormat="1" ht="16.899999999999999" customHeight="1">
      <c r="A173" s="37"/>
      <c r="B173" s="42"/>
      <c r="C173" s="278" t="s">
        <v>21</v>
      </c>
      <c r="D173" s="278" t="s">
        <v>674</v>
      </c>
      <c r="E173" s="20" t="s">
        <v>21</v>
      </c>
      <c r="F173" s="279">
        <v>0</v>
      </c>
      <c r="G173" s="37"/>
      <c r="H173" s="42"/>
    </row>
    <row r="174" spans="1:8" s="2" customFormat="1" ht="16.899999999999999" customHeight="1">
      <c r="A174" s="37"/>
      <c r="B174" s="42"/>
      <c r="C174" s="278" t="s">
        <v>21</v>
      </c>
      <c r="D174" s="278" t="s">
        <v>721</v>
      </c>
      <c r="E174" s="20" t="s">
        <v>21</v>
      </c>
      <c r="F174" s="279">
        <v>16.463999999999999</v>
      </c>
      <c r="G174" s="37"/>
      <c r="H174" s="42"/>
    </row>
    <row r="175" spans="1:8" s="2" customFormat="1" ht="16.899999999999999" customHeight="1">
      <c r="A175" s="37"/>
      <c r="B175" s="42"/>
      <c r="C175" s="278" t="s">
        <v>21</v>
      </c>
      <c r="D175" s="278" t="s">
        <v>520</v>
      </c>
      <c r="E175" s="20" t="s">
        <v>21</v>
      </c>
      <c r="F175" s="279">
        <v>0</v>
      </c>
      <c r="G175" s="37"/>
      <c r="H175" s="42"/>
    </row>
    <row r="176" spans="1:8" s="2" customFormat="1" ht="16.899999999999999" customHeight="1">
      <c r="A176" s="37"/>
      <c r="B176" s="42"/>
      <c r="C176" s="278" t="s">
        <v>21</v>
      </c>
      <c r="D176" s="278" t="s">
        <v>722</v>
      </c>
      <c r="E176" s="20" t="s">
        <v>21</v>
      </c>
      <c r="F176" s="279">
        <v>12.45</v>
      </c>
      <c r="G176" s="37"/>
      <c r="H176" s="42"/>
    </row>
    <row r="177" spans="1:8" s="2" customFormat="1" ht="16.899999999999999" customHeight="1">
      <c r="A177" s="37"/>
      <c r="B177" s="42"/>
      <c r="C177" s="278" t="s">
        <v>21</v>
      </c>
      <c r="D177" s="278" t="s">
        <v>522</v>
      </c>
      <c r="E177" s="20" t="s">
        <v>21</v>
      </c>
      <c r="F177" s="279">
        <v>0</v>
      </c>
      <c r="G177" s="37"/>
      <c r="H177" s="42"/>
    </row>
    <row r="178" spans="1:8" s="2" customFormat="1" ht="16.899999999999999" customHeight="1">
      <c r="A178" s="37"/>
      <c r="B178" s="42"/>
      <c r="C178" s="278" t="s">
        <v>21</v>
      </c>
      <c r="D178" s="278" t="s">
        <v>723</v>
      </c>
      <c r="E178" s="20" t="s">
        <v>21</v>
      </c>
      <c r="F178" s="279">
        <v>13.2</v>
      </c>
      <c r="G178" s="37"/>
      <c r="H178" s="42"/>
    </row>
    <row r="179" spans="1:8" s="2" customFormat="1" ht="16.899999999999999" customHeight="1">
      <c r="A179" s="37"/>
      <c r="B179" s="42"/>
      <c r="C179" s="278" t="s">
        <v>1183</v>
      </c>
      <c r="D179" s="278" t="s">
        <v>228</v>
      </c>
      <c r="E179" s="20" t="s">
        <v>21</v>
      </c>
      <c r="F179" s="279">
        <v>334.16899999999998</v>
      </c>
      <c r="G179" s="37"/>
      <c r="H179" s="42"/>
    </row>
    <row r="180" spans="1:8" s="2" customFormat="1" ht="16.899999999999999" customHeight="1">
      <c r="A180" s="37"/>
      <c r="B180" s="42"/>
      <c r="C180" s="274" t="s">
        <v>146</v>
      </c>
      <c r="D180" s="275" t="s">
        <v>21</v>
      </c>
      <c r="E180" s="276" t="s">
        <v>21</v>
      </c>
      <c r="F180" s="277">
        <v>334.16899999999998</v>
      </c>
      <c r="G180" s="37"/>
      <c r="H180" s="42"/>
    </row>
    <row r="181" spans="1:8" s="2" customFormat="1" ht="16.899999999999999" customHeight="1">
      <c r="A181" s="37"/>
      <c r="B181" s="42"/>
      <c r="C181" s="278" t="s">
        <v>21</v>
      </c>
      <c r="D181" s="278" t="s">
        <v>700</v>
      </c>
      <c r="E181" s="20" t="s">
        <v>21</v>
      </c>
      <c r="F181" s="279">
        <v>0</v>
      </c>
      <c r="G181" s="37"/>
      <c r="H181" s="42"/>
    </row>
    <row r="182" spans="1:8" s="2" customFormat="1" ht="16.899999999999999" customHeight="1">
      <c r="A182" s="37"/>
      <c r="B182" s="42"/>
      <c r="C182" s="278" t="s">
        <v>21</v>
      </c>
      <c r="D182" s="278" t="s">
        <v>636</v>
      </c>
      <c r="E182" s="20" t="s">
        <v>21</v>
      </c>
      <c r="F182" s="279">
        <v>0</v>
      </c>
      <c r="G182" s="37"/>
      <c r="H182" s="42"/>
    </row>
    <row r="183" spans="1:8" s="2" customFormat="1" ht="16.899999999999999" customHeight="1">
      <c r="A183" s="37"/>
      <c r="B183" s="42"/>
      <c r="C183" s="278" t="s">
        <v>21</v>
      </c>
      <c r="D183" s="278" t="s">
        <v>701</v>
      </c>
      <c r="E183" s="20" t="s">
        <v>21</v>
      </c>
      <c r="F183" s="279">
        <v>17.46</v>
      </c>
      <c r="G183" s="37"/>
      <c r="H183" s="42"/>
    </row>
    <row r="184" spans="1:8" s="2" customFormat="1" ht="16.899999999999999" customHeight="1">
      <c r="A184" s="37"/>
      <c r="B184" s="42"/>
      <c r="C184" s="278" t="s">
        <v>21</v>
      </c>
      <c r="D184" s="278" t="s">
        <v>194</v>
      </c>
      <c r="E184" s="20" t="s">
        <v>21</v>
      </c>
      <c r="F184" s="279">
        <v>0</v>
      </c>
      <c r="G184" s="37"/>
      <c r="H184" s="42"/>
    </row>
    <row r="185" spans="1:8" s="2" customFormat="1" ht="16.899999999999999" customHeight="1">
      <c r="A185" s="37"/>
      <c r="B185" s="42"/>
      <c r="C185" s="278" t="s">
        <v>21</v>
      </c>
      <c r="D185" s="278" t="s">
        <v>702</v>
      </c>
      <c r="E185" s="20" t="s">
        <v>21</v>
      </c>
      <c r="F185" s="279">
        <v>13.65</v>
      </c>
      <c r="G185" s="37"/>
      <c r="H185" s="42"/>
    </row>
    <row r="186" spans="1:8" s="2" customFormat="1" ht="16.899999999999999" customHeight="1">
      <c r="A186" s="37"/>
      <c r="B186" s="42"/>
      <c r="C186" s="278" t="s">
        <v>21</v>
      </c>
      <c r="D186" s="278" t="s">
        <v>639</v>
      </c>
      <c r="E186" s="20" t="s">
        <v>21</v>
      </c>
      <c r="F186" s="279">
        <v>0</v>
      </c>
      <c r="G186" s="37"/>
      <c r="H186" s="42"/>
    </row>
    <row r="187" spans="1:8" s="2" customFormat="1" ht="16.899999999999999" customHeight="1">
      <c r="A187" s="37"/>
      <c r="B187" s="42"/>
      <c r="C187" s="278" t="s">
        <v>21</v>
      </c>
      <c r="D187" s="278" t="s">
        <v>703</v>
      </c>
      <c r="E187" s="20" t="s">
        <v>21</v>
      </c>
      <c r="F187" s="279">
        <v>13.27</v>
      </c>
      <c r="G187" s="37"/>
      <c r="H187" s="42"/>
    </row>
    <row r="188" spans="1:8" s="2" customFormat="1" ht="16.899999999999999" customHeight="1">
      <c r="A188" s="37"/>
      <c r="B188" s="42"/>
      <c r="C188" s="278" t="s">
        <v>21</v>
      </c>
      <c r="D188" s="278" t="s">
        <v>653</v>
      </c>
      <c r="E188" s="20" t="s">
        <v>21</v>
      </c>
      <c r="F188" s="279">
        <v>0</v>
      </c>
      <c r="G188" s="37"/>
      <c r="H188" s="42"/>
    </row>
    <row r="189" spans="1:8" s="2" customFormat="1" ht="16.899999999999999" customHeight="1">
      <c r="A189" s="37"/>
      <c r="B189" s="42"/>
      <c r="C189" s="278" t="s">
        <v>21</v>
      </c>
      <c r="D189" s="278" t="s">
        <v>704</v>
      </c>
      <c r="E189" s="20" t="s">
        <v>21</v>
      </c>
      <c r="F189" s="279">
        <v>13.48</v>
      </c>
      <c r="G189" s="37"/>
      <c r="H189" s="42"/>
    </row>
    <row r="190" spans="1:8" s="2" customFormat="1" ht="16.899999999999999" customHeight="1">
      <c r="A190" s="37"/>
      <c r="B190" s="42"/>
      <c r="C190" s="278" t="s">
        <v>21</v>
      </c>
      <c r="D190" s="278" t="s">
        <v>654</v>
      </c>
      <c r="E190" s="20" t="s">
        <v>21</v>
      </c>
      <c r="F190" s="279">
        <v>0</v>
      </c>
      <c r="G190" s="37"/>
      <c r="H190" s="42"/>
    </row>
    <row r="191" spans="1:8" s="2" customFormat="1" ht="16.899999999999999" customHeight="1">
      <c r="A191" s="37"/>
      <c r="B191" s="42"/>
      <c r="C191" s="278" t="s">
        <v>21</v>
      </c>
      <c r="D191" s="278" t="s">
        <v>705</v>
      </c>
      <c r="E191" s="20" t="s">
        <v>21</v>
      </c>
      <c r="F191" s="279">
        <v>14.318</v>
      </c>
      <c r="G191" s="37"/>
      <c r="H191" s="42"/>
    </row>
    <row r="192" spans="1:8" s="2" customFormat="1" ht="16.899999999999999" customHeight="1">
      <c r="A192" s="37"/>
      <c r="B192" s="42"/>
      <c r="C192" s="278" t="s">
        <v>21</v>
      </c>
      <c r="D192" s="278" t="s">
        <v>656</v>
      </c>
      <c r="E192" s="20" t="s">
        <v>21</v>
      </c>
      <c r="F192" s="279">
        <v>0</v>
      </c>
      <c r="G192" s="37"/>
      <c r="H192" s="42"/>
    </row>
    <row r="193" spans="1:8" s="2" customFormat="1" ht="16.899999999999999" customHeight="1">
      <c r="A193" s="37"/>
      <c r="B193" s="42"/>
      <c r="C193" s="278" t="s">
        <v>21</v>
      </c>
      <c r="D193" s="278" t="s">
        <v>703</v>
      </c>
      <c r="E193" s="20" t="s">
        <v>21</v>
      </c>
      <c r="F193" s="279">
        <v>13.27</v>
      </c>
      <c r="G193" s="37"/>
      <c r="H193" s="42"/>
    </row>
    <row r="194" spans="1:8" s="2" customFormat="1" ht="16.899999999999999" customHeight="1">
      <c r="A194" s="37"/>
      <c r="B194" s="42"/>
      <c r="C194" s="278" t="s">
        <v>21</v>
      </c>
      <c r="D194" s="278" t="s">
        <v>657</v>
      </c>
      <c r="E194" s="20" t="s">
        <v>21</v>
      </c>
      <c r="F194" s="279">
        <v>0</v>
      </c>
      <c r="G194" s="37"/>
      <c r="H194" s="42"/>
    </row>
    <row r="195" spans="1:8" s="2" customFormat="1" ht="16.899999999999999" customHeight="1">
      <c r="A195" s="37"/>
      <c r="B195" s="42"/>
      <c r="C195" s="278" t="s">
        <v>21</v>
      </c>
      <c r="D195" s="278" t="s">
        <v>706</v>
      </c>
      <c r="E195" s="20" t="s">
        <v>21</v>
      </c>
      <c r="F195" s="279">
        <v>14.25</v>
      </c>
      <c r="G195" s="37"/>
      <c r="H195" s="42"/>
    </row>
    <row r="196" spans="1:8" s="2" customFormat="1" ht="16.899999999999999" customHeight="1">
      <c r="A196" s="37"/>
      <c r="B196" s="42"/>
      <c r="C196" s="278" t="s">
        <v>21</v>
      </c>
      <c r="D196" s="278" t="s">
        <v>196</v>
      </c>
      <c r="E196" s="20" t="s">
        <v>21</v>
      </c>
      <c r="F196" s="279">
        <v>0</v>
      </c>
      <c r="G196" s="37"/>
      <c r="H196" s="42"/>
    </row>
    <row r="197" spans="1:8" s="2" customFormat="1" ht="16.899999999999999" customHeight="1">
      <c r="A197" s="37"/>
      <c r="B197" s="42"/>
      <c r="C197" s="278" t="s">
        <v>21</v>
      </c>
      <c r="D197" s="278" t="s">
        <v>707</v>
      </c>
      <c r="E197" s="20" t="s">
        <v>21</v>
      </c>
      <c r="F197" s="279">
        <v>45.94</v>
      </c>
      <c r="G197" s="37"/>
      <c r="H197" s="42"/>
    </row>
    <row r="198" spans="1:8" s="2" customFormat="1" ht="16.899999999999999" customHeight="1">
      <c r="A198" s="37"/>
      <c r="B198" s="42"/>
      <c r="C198" s="278" t="s">
        <v>21</v>
      </c>
      <c r="D198" s="278" t="s">
        <v>708</v>
      </c>
      <c r="E198" s="20" t="s">
        <v>21</v>
      </c>
      <c r="F198" s="279">
        <v>45.286999999999999</v>
      </c>
      <c r="G198" s="37"/>
      <c r="H198" s="42"/>
    </row>
    <row r="199" spans="1:8" s="2" customFormat="1" ht="16.899999999999999" customHeight="1">
      <c r="A199" s="37"/>
      <c r="B199" s="42"/>
      <c r="C199" s="278" t="s">
        <v>21</v>
      </c>
      <c r="D199" s="278" t="s">
        <v>709</v>
      </c>
      <c r="E199" s="20" t="s">
        <v>21</v>
      </c>
      <c r="F199" s="279">
        <v>-16.100000000000001</v>
      </c>
      <c r="G199" s="37"/>
      <c r="H199" s="42"/>
    </row>
    <row r="200" spans="1:8" s="2" customFormat="1" ht="16.899999999999999" customHeight="1">
      <c r="A200" s="37"/>
      <c r="B200" s="42"/>
      <c r="C200" s="278" t="s">
        <v>21</v>
      </c>
      <c r="D200" s="278" t="s">
        <v>660</v>
      </c>
      <c r="E200" s="20" t="s">
        <v>21</v>
      </c>
      <c r="F200" s="279">
        <v>0</v>
      </c>
      <c r="G200" s="37"/>
      <c r="H200" s="42"/>
    </row>
    <row r="201" spans="1:8" s="2" customFormat="1" ht="16.899999999999999" customHeight="1">
      <c r="A201" s="37"/>
      <c r="B201" s="42"/>
      <c r="C201" s="278" t="s">
        <v>21</v>
      </c>
      <c r="D201" s="278" t="s">
        <v>710</v>
      </c>
      <c r="E201" s="20" t="s">
        <v>21</v>
      </c>
      <c r="F201" s="279">
        <v>12.79</v>
      </c>
      <c r="G201" s="37"/>
      <c r="H201" s="42"/>
    </row>
    <row r="202" spans="1:8" s="2" customFormat="1" ht="16.899999999999999" customHeight="1">
      <c r="A202" s="37"/>
      <c r="B202" s="42"/>
      <c r="C202" s="278" t="s">
        <v>21</v>
      </c>
      <c r="D202" s="278" t="s">
        <v>661</v>
      </c>
      <c r="E202" s="20" t="s">
        <v>21</v>
      </c>
      <c r="F202" s="279">
        <v>0</v>
      </c>
      <c r="G202" s="37"/>
      <c r="H202" s="42"/>
    </row>
    <row r="203" spans="1:8" s="2" customFormat="1" ht="16.899999999999999" customHeight="1">
      <c r="A203" s="37"/>
      <c r="B203" s="42"/>
      <c r="C203" s="278" t="s">
        <v>21</v>
      </c>
      <c r="D203" s="278" t="s">
        <v>711</v>
      </c>
      <c r="E203" s="20" t="s">
        <v>21</v>
      </c>
      <c r="F203" s="279">
        <v>12.81</v>
      </c>
      <c r="G203" s="37"/>
      <c r="H203" s="42"/>
    </row>
    <row r="204" spans="1:8" s="2" customFormat="1" ht="16.899999999999999" customHeight="1">
      <c r="A204" s="37"/>
      <c r="B204" s="42"/>
      <c r="C204" s="278" t="s">
        <v>21</v>
      </c>
      <c r="D204" s="278" t="s">
        <v>662</v>
      </c>
      <c r="E204" s="20" t="s">
        <v>21</v>
      </c>
      <c r="F204" s="279">
        <v>0</v>
      </c>
      <c r="G204" s="37"/>
      <c r="H204" s="42"/>
    </row>
    <row r="205" spans="1:8" s="2" customFormat="1" ht="16.899999999999999" customHeight="1">
      <c r="A205" s="37"/>
      <c r="B205" s="42"/>
      <c r="C205" s="278" t="s">
        <v>21</v>
      </c>
      <c r="D205" s="278" t="s">
        <v>712</v>
      </c>
      <c r="E205" s="20" t="s">
        <v>21</v>
      </c>
      <c r="F205" s="279">
        <v>13.45</v>
      </c>
      <c r="G205" s="37"/>
      <c r="H205" s="42"/>
    </row>
    <row r="206" spans="1:8" s="2" customFormat="1" ht="16.899999999999999" customHeight="1">
      <c r="A206" s="37"/>
      <c r="B206" s="42"/>
      <c r="C206" s="278" t="s">
        <v>21</v>
      </c>
      <c r="D206" s="278" t="s">
        <v>664</v>
      </c>
      <c r="E206" s="20" t="s">
        <v>21</v>
      </c>
      <c r="F206" s="279">
        <v>0</v>
      </c>
      <c r="G206" s="37"/>
      <c r="H206" s="42"/>
    </row>
    <row r="207" spans="1:8" s="2" customFormat="1" ht="16.899999999999999" customHeight="1">
      <c r="A207" s="37"/>
      <c r="B207" s="42"/>
      <c r="C207" s="278" t="s">
        <v>21</v>
      </c>
      <c r="D207" s="278" t="s">
        <v>713</v>
      </c>
      <c r="E207" s="20" t="s">
        <v>21</v>
      </c>
      <c r="F207" s="279">
        <v>14.51</v>
      </c>
      <c r="G207" s="37"/>
      <c r="H207" s="42"/>
    </row>
    <row r="208" spans="1:8" s="2" customFormat="1" ht="16.899999999999999" customHeight="1">
      <c r="A208" s="37"/>
      <c r="B208" s="42"/>
      <c r="C208" s="278" t="s">
        <v>21</v>
      </c>
      <c r="D208" s="278" t="s">
        <v>666</v>
      </c>
      <c r="E208" s="20" t="s">
        <v>21</v>
      </c>
      <c r="F208" s="279">
        <v>0</v>
      </c>
      <c r="G208" s="37"/>
      <c r="H208" s="42"/>
    </row>
    <row r="209" spans="1:8" s="2" customFormat="1" ht="16.899999999999999" customHeight="1">
      <c r="A209" s="37"/>
      <c r="B209" s="42"/>
      <c r="C209" s="278" t="s">
        <v>21</v>
      </c>
      <c r="D209" s="278" t="s">
        <v>714</v>
      </c>
      <c r="E209" s="20" t="s">
        <v>21</v>
      </c>
      <c r="F209" s="279">
        <v>14.273999999999999</v>
      </c>
      <c r="G209" s="37"/>
      <c r="H209" s="42"/>
    </row>
    <row r="210" spans="1:8" s="2" customFormat="1" ht="16.899999999999999" customHeight="1">
      <c r="A210" s="37"/>
      <c r="B210" s="42"/>
      <c r="C210" s="278" t="s">
        <v>21</v>
      </c>
      <c r="D210" s="278" t="s">
        <v>668</v>
      </c>
      <c r="E210" s="20" t="s">
        <v>21</v>
      </c>
      <c r="F210" s="279">
        <v>0</v>
      </c>
      <c r="G210" s="37"/>
      <c r="H210" s="42"/>
    </row>
    <row r="211" spans="1:8" s="2" customFormat="1" ht="16.899999999999999" customHeight="1">
      <c r="A211" s="37"/>
      <c r="B211" s="42"/>
      <c r="C211" s="278" t="s">
        <v>21</v>
      </c>
      <c r="D211" s="278" t="s">
        <v>715</v>
      </c>
      <c r="E211" s="20" t="s">
        <v>21</v>
      </c>
      <c r="F211" s="279">
        <v>14.446</v>
      </c>
      <c r="G211" s="37"/>
      <c r="H211" s="42"/>
    </row>
    <row r="212" spans="1:8" s="2" customFormat="1" ht="16.899999999999999" customHeight="1">
      <c r="A212" s="37"/>
      <c r="B212" s="42"/>
      <c r="C212" s="278" t="s">
        <v>21</v>
      </c>
      <c r="D212" s="278" t="s">
        <v>670</v>
      </c>
      <c r="E212" s="20" t="s">
        <v>21</v>
      </c>
      <c r="F212" s="279">
        <v>0</v>
      </c>
      <c r="G212" s="37"/>
      <c r="H212" s="42"/>
    </row>
    <row r="213" spans="1:8" s="2" customFormat="1" ht="16.899999999999999" customHeight="1">
      <c r="A213" s="37"/>
      <c r="B213" s="42"/>
      <c r="C213" s="278" t="s">
        <v>21</v>
      </c>
      <c r="D213" s="278" t="s">
        <v>716</v>
      </c>
      <c r="E213" s="20" t="s">
        <v>21</v>
      </c>
      <c r="F213" s="279">
        <v>14.18</v>
      </c>
      <c r="G213" s="37"/>
      <c r="H213" s="42"/>
    </row>
    <row r="214" spans="1:8" s="2" customFormat="1" ht="16.899999999999999" customHeight="1">
      <c r="A214" s="37"/>
      <c r="B214" s="42"/>
      <c r="C214" s="278" t="s">
        <v>21</v>
      </c>
      <c r="D214" s="278" t="s">
        <v>672</v>
      </c>
      <c r="E214" s="20" t="s">
        <v>21</v>
      </c>
      <c r="F214" s="279">
        <v>0</v>
      </c>
      <c r="G214" s="37"/>
      <c r="H214" s="42"/>
    </row>
    <row r="215" spans="1:8" s="2" customFormat="1" ht="16.899999999999999" customHeight="1">
      <c r="A215" s="37"/>
      <c r="B215" s="42"/>
      <c r="C215" s="278" t="s">
        <v>21</v>
      </c>
      <c r="D215" s="278" t="s">
        <v>717</v>
      </c>
      <c r="E215" s="20" t="s">
        <v>21</v>
      </c>
      <c r="F215" s="279">
        <v>19.850000000000001</v>
      </c>
      <c r="G215" s="37"/>
      <c r="H215" s="42"/>
    </row>
    <row r="216" spans="1:8" s="2" customFormat="1" ht="16.899999999999999" customHeight="1">
      <c r="A216" s="37"/>
      <c r="B216" s="42"/>
      <c r="C216" s="278" t="s">
        <v>21</v>
      </c>
      <c r="D216" s="278" t="s">
        <v>718</v>
      </c>
      <c r="E216" s="20" t="s">
        <v>21</v>
      </c>
      <c r="F216" s="279">
        <v>11.02</v>
      </c>
      <c r="G216" s="37"/>
      <c r="H216" s="42"/>
    </row>
    <row r="217" spans="1:8" s="2" customFormat="1" ht="16.899999999999999" customHeight="1">
      <c r="A217" s="37"/>
      <c r="B217" s="42"/>
      <c r="C217" s="278" t="s">
        <v>21</v>
      </c>
      <c r="D217" s="278" t="s">
        <v>719</v>
      </c>
      <c r="E217" s="20" t="s">
        <v>21</v>
      </c>
      <c r="F217" s="279">
        <v>-6.3</v>
      </c>
      <c r="G217" s="37"/>
      <c r="H217" s="42"/>
    </row>
    <row r="218" spans="1:8" s="2" customFormat="1" ht="16.899999999999999" customHeight="1">
      <c r="A218" s="37"/>
      <c r="B218" s="42"/>
      <c r="C218" s="278" t="s">
        <v>21</v>
      </c>
      <c r="D218" s="278" t="s">
        <v>720</v>
      </c>
      <c r="E218" s="20" t="s">
        <v>21</v>
      </c>
      <c r="F218" s="279">
        <v>-3.8</v>
      </c>
      <c r="G218" s="37"/>
      <c r="H218" s="42"/>
    </row>
    <row r="219" spans="1:8" s="2" customFormat="1" ht="16.899999999999999" customHeight="1">
      <c r="A219" s="37"/>
      <c r="B219" s="42"/>
      <c r="C219" s="278" t="s">
        <v>21</v>
      </c>
      <c r="D219" s="278" t="s">
        <v>674</v>
      </c>
      <c r="E219" s="20" t="s">
        <v>21</v>
      </c>
      <c r="F219" s="279">
        <v>0</v>
      </c>
      <c r="G219" s="37"/>
      <c r="H219" s="42"/>
    </row>
    <row r="220" spans="1:8" s="2" customFormat="1" ht="16.899999999999999" customHeight="1">
      <c r="A220" s="37"/>
      <c r="B220" s="42"/>
      <c r="C220" s="278" t="s">
        <v>21</v>
      </c>
      <c r="D220" s="278" t="s">
        <v>721</v>
      </c>
      <c r="E220" s="20" t="s">
        <v>21</v>
      </c>
      <c r="F220" s="279">
        <v>16.463999999999999</v>
      </c>
      <c r="G220" s="37"/>
      <c r="H220" s="42"/>
    </row>
    <row r="221" spans="1:8" s="2" customFormat="1" ht="16.899999999999999" customHeight="1">
      <c r="A221" s="37"/>
      <c r="B221" s="42"/>
      <c r="C221" s="278" t="s">
        <v>21</v>
      </c>
      <c r="D221" s="278" t="s">
        <v>520</v>
      </c>
      <c r="E221" s="20" t="s">
        <v>21</v>
      </c>
      <c r="F221" s="279">
        <v>0</v>
      </c>
      <c r="G221" s="37"/>
      <c r="H221" s="42"/>
    </row>
    <row r="222" spans="1:8" s="2" customFormat="1" ht="16.899999999999999" customHeight="1">
      <c r="A222" s="37"/>
      <c r="B222" s="42"/>
      <c r="C222" s="278" t="s">
        <v>21</v>
      </c>
      <c r="D222" s="278" t="s">
        <v>722</v>
      </c>
      <c r="E222" s="20" t="s">
        <v>21</v>
      </c>
      <c r="F222" s="279">
        <v>12.45</v>
      </c>
      <c r="G222" s="37"/>
      <c r="H222" s="42"/>
    </row>
    <row r="223" spans="1:8" s="2" customFormat="1" ht="16.899999999999999" customHeight="1">
      <c r="A223" s="37"/>
      <c r="B223" s="42"/>
      <c r="C223" s="278" t="s">
        <v>21</v>
      </c>
      <c r="D223" s="278" t="s">
        <v>522</v>
      </c>
      <c r="E223" s="20" t="s">
        <v>21</v>
      </c>
      <c r="F223" s="279">
        <v>0</v>
      </c>
      <c r="G223" s="37"/>
      <c r="H223" s="42"/>
    </row>
    <row r="224" spans="1:8" s="2" customFormat="1" ht="16.899999999999999" customHeight="1">
      <c r="A224" s="37"/>
      <c r="B224" s="42"/>
      <c r="C224" s="278" t="s">
        <v>21</v>
      </c>
      <c r="D224" s="278" t="s">
        <v>723</v>
      </c>
      <c r="E224" s="20" t="s">
        <v>21</v>
      </c>
      <c r="F224" s="279">
        <v>13.2</v>
      </c>
      <c r="G224" s="37"/>
      <c r="H224" s="42"/>
    </row>
    <row r="225" spans="1:8" s="2" customFormat="1" ht="16.899999999999999" customHeight="1">
      <c r="A225" s="37"/>
      <c r="B225" s="42"/>
      <c r="C225" s="278" t="s">
        <v>146</v>
      </c>
      <c r="D225" s="278" t="s">
        <v>228</v>
      </c>
      <c r="E225" s="20" t="s">
        <v>21</v>
      </c>
      <c r="F225" s="279">
        <v>334.16899999999998</v>
      </c>
      <c r="G225" s="37"/>
      <c r="H225" s="42"/>
    </row>
    <row r="226" spans="1:8" s="2" customFormat="1" ht="16.899999999999999" customHeight="1">
      <c r="A226" s="37"/>
      <c r="B226" s="42"/>
      <c r="C226" s="280" t="s">
        <v>1162</v>
      </c>
      <c r="D226" s="37"/>
      <c r="E226" s="37"/>
      <c r="F226" s="37"/>
      <c r="G226" s="37"/>
      <c r="H226" s="42"/>
    </row>
    <row r="227" spans="1:8" s="2" customFormat="1" ht="16.899999999999999" customHeight="1">
      <c r="A227" s="37"/>
      <c r="B227" s="42"/>
      <c r="C227" s="278" t="s">
        <v>696</v>
      </c>
      <c r="D227" s="278" t="s">
        <v>1185</v>
      </c>
      <c r="E227" s="20" t="s">
        <v>116</v>
      </c>
      <c r="F227" s="279">
        <v>334.16899999999998</v>
      </c>
      <c r="G227" s="37"/>
      <c r="H227" s="42"/>
    </row>
    <row r="228" spans="1:8" s="2" customFormat="1" ht="16.899999999999999" customHeight="1">
      <c r="A228" s="37"/>
      <c r="B228" s="42"/>
      <c r="C228" s="278" t="s">
        <v>676</v>
      </c>
      <c r="D228" s="278" t="s">
        <v>677</v>
      </c>
      <c r="E228" s="20" t="s">
        <v>102</v>
      </c>
      <c r="F228" s="279">
        <v>396.29700000000003</v>
      </c>
      <c r="G228" s="37"/>
      <c r="H228" s="42"/>
    </row>
    <row r="229" spans="1:8" s="2" customFormat="1" ht="16.899999999999999" customHeight="1">
      <c r="A229" s="37"/>
      <c r="B229" s="42"/>
      <c r="C229" s="274" t="s">
        <v>126</v>
      </c>
      <c r="D229" s="275" t="s">
        <v>127</v>
      </c>
      <c r="E229" s="276" t="s">
        <v>102</v>
      </c>
      <c r="F229" s="277">
        <v>1939.87</v>
      </c>
      <c r="G229" s="37"/>
      <c r="H229" s="42"/>
    </row>
    <row r="230" spans="1:8" s="2" customFormat="1" ht="16.899999999999999" customHeight="1">
      <c r="A230" s="37"/>
      <c r="B230" s="42"/>
      <c r="C230" s="278" t="s">
        <v>21</v>
      </c>
      <c r="D230" s="278" t="s">
        <v>842</v>
      </c>
      <c r="E230" s="20" t="s">
        <v>21</v>
      </c>
      <c r="F230" s="279">
        <v>0</v>
      </c>
      <c r="G230" s="37"/>
      <c r="H230" s="42"/>
    </row>
    <row r="231" spans="1:8" s="2" customFormat="1" ht="16.899999999999999" customHeight="1">
      <c r="A231" s="37"/>
      <c r="B231" s="42"/>
      <c r="C231" s="278" t="s">
        <v>21</v>
      </c>
      <c r="D231" s="278" t="s">
        <v>843</v>
      </c>
      <c r="E231" s="20" t="s">
        <v>21</v>
      </c>
      <c r="F231" s="279">
        <v>0</v>
      </c>
      <c r="G231" s="37"/>
      <c r="H231" s="42"/>
    </row>
    <row r="232" spans="1:8" s="2" customFormat="1" ht="16.899999999999999" customHeight="1">
      <c r="A232" s="37"/>
      <c r="B232" s="42"/>
      <c r="C232" s="278" t="s">
        <v>21</v>
      </c>
      <c r="D232" s="278" t="s">
        <v>844</v>
      </c>
      <c r="E232" s="20" t="s">
        <v>21</v>
      </c>
      <c r="F232" s="279">
        <v>19.891999999999999</v>
      </c>
      <c r="G232" s="37"/>
      <c r="H232" s="42"/>
    </row>
    <row r="233" spans="1:8" s="2" customFormat="1" ht="16.899999999999999" customHeight="1">
      <c r="A233" s="37"/>
      <c r="B233" s="42"/>
      <c r="C233" s="278" t="s">
        <v>21</v>
      </c>
      <c r="D233" s="278" t="s">
        <v>845</v>
      </c>
      <c r="E233" s="20" t="s">
        <v>21</v>
      </c>
      <c r="F233" s="279">
        <v>-3.0449999999999999</v>
      </c>
      <c r="G233" s="37"/>
      <c r="H233" s="42"/>
    </row>
    <row r="234" spans="1:8" s="2" customFormat="1" ht="16.899999999999999" customHeight="1">
      <c r="A234" s="37"/>
      <c r="B234" s="42"/>
      <c r="C234" s="278" t="s">
        <v>21</v>
      </c>
      <c r="D234" s="278" t="s">
        <v>574</v>
      </c>
      <c r="E234" s="20" t="s">
        <v>21</v>
      </c>
      <c r="F234" s="279">
        <v>0</v>
      </c>
      <c r="G234" s="37"/>
      <c r="H234" s="42"/>
    </row>
    <row r="235" spans="1:8" s="2" customFormat="1" ht="16.899999999999999" customHeight="1">
      <c r="A235" s="37"/>
      <c r="B235" s="42"/>
      <c r="C235" s="278" t="s">
        <v>21</v>
      </c>
      <c r="D235" s="278" t="s">
        <v>846</v>
      </c>
      <c r="E235" s="20" t="s">
        <v>21</v>
      </c>
      <c r="F235" s="279">
        <v>71.477999999999994</v>
      </c>
      <c r="G235" s="37"/>
      <c r="H235" s="42"/>
    </row>
    <row r="236" spans="1:8" s="2" customFormat="1" ht="16.899999999999999" customHeight="1">
      <c r="A236" s="37"/>
      <c r="B236" s="42"/>
      <c r="C236" s="278" t="s">
        <v>21</v>
      </c>
      <c r="D236" s="278" t="s">
        <v>847</v>
      </c>
      <c r="E236" s="20" t="s">
        <v>21</v>
      </c>
      <c r="F236" s="279">
        <v>-1.5760000000000001</v>
      </c>
      <c r="G236" s="37"/>
      <c r="H236" s="42"/>
    </row>
    <row r="237" spans="1:8" s="2" customFormat="1" ht="16.899999999999999" customHeight="1">
      <c r="A237" s="37"/>
      <c r="B237" s="42"/>
      <c r="C237" s="278" t="s">
        <v>21</v>
      </c>
      <c r="D237" s="278" t="s">
        <v>848</v>
      </c>
      <c r="E237" s="20" t="s">
        <v>21</v>
      </c>
      <c r="F237" s="279">
        <v>-4.6390000000000002</v>
      </c>
      <c r="G237" s="37"/>
      <c r="H237" s="42"/>
    </row>
    <row r="238" spans="1:8" s="2" customFormat="1" ht="16.899999999999999" customHeight="1">
      <c r="A238" s="37"/>
      <c r="B238" s="42"/>
      <c r="C238" s="278" t="s">
        <v>21</v>
      </c>
      <c r="D238" s="278" t="s">
        <v>849</v>
      </c>
      <c r="E238" s="20" t="s">
        <v>21</v>
      </c>
      <c r="F238" s="279">
        <v>0</v>
      </c>
      <c r="G238" s="37"/>
      <c r="H238" s="42"/>
    </row>
    <row r="239" spans="1:8" s="2" customFormat="1" ht="16.899999999999999" customHeight="1">
      <c r="A239" s="37"/>
      <c r="B239" s="42"/>
      <c r="C239" s="278" t="s">
        <v>21</v>
      </c>
      <c r="D239" s="278" t="s">
        <v>850</v>
      </c>
      <c r="E239" s="20" t="s">
        <v>21</v>
      </c>
      <c r="F239" s="279">
        <v>33.857999999999997</v>
      </c>
      <c r="G239" s="37"/>
      <c r="H239" s="42"/>
    </row>
    <row r="240" spans="1:8" s="2" customFormat="1" ht="16.899999999999999" customHeight="1">
      <c r="A240" s="37"/>
      <c r="B240" s="42"/>
      <c r="C240" s="278" t="s">
        <v>21</v>
      </c>
      <c r="D240" s="278" t="s">
        <v>851</v>
      </c>
      <c r="E240" s="20" t="s">
        <v>21</v>
      </c>
      <c r="F240" s="279">
        <v>2.2109999999999999</v>
      </c>
      <c r="G240" s="37"/>
      <c r="H240" s="42"/>
    </row>
    <row r="241" spans="1:8" s="2" customFormat="1" ht="16.899999999999999" customHeight="1">
      <c r="A241" s="37"/>
      <c r="B241" s="42"/>
      <c r="C241" s="278" t="s">
        <v>21</v>
      </c>
      <c r="D241" s="278" t="s">
        <v>852</v>
      </c>
      <c r="E241" s="20" t="s">
        <v>21</v>
      </c>
      <c r="F241" s="279">
        <v>1.83</v>
      </c>
      <c r="G241" s="37"/>
      <c r="H241" s="42"/>
    </row>
    <row r="242" spans="1:8" s="2" customFormat="1" ht="16.899999999999999" customHeight="1">
      <c r="A242" s="37"/>
      <c r="B242" s="42"/>
      <c r="C242" s="278" t="s">
        <v>21</v>
      </c>
      <c r="D242" s="278" t="s">
        <v>853</v>
      </c>
      <c r="E242" s="20" t="s">
        <v>21</v>
      </c>
      <c r="F242" s="279">
        <v>-4.7279999999999998</v>
      </c>
      <c r="G242" s="37"/>
      <c r="H242" s="42"/>
    </row>
    <row r="243" spans="1:8" s="2" customFormat="1" ht="16.899999999999999" customHeight="1">
      <c r="A243" s="37"/>
      <c r="B243" s="42"/>
      <c r="C243" s="278" t="s">
        <v>21</v>
      </c>
      <c r="D243" s="278" t="s">
        <v>854</v>
      </c>
      <c r="E243" s="20" t="s">
        <v>21</v>
      </c>
      <c r="F243" s="279">
        <v>-1.7729999999999999</v>
      </c>
      <c r="G243" s="37"/>
      <c r="H243" s="42"/>
    </row>
    <row r="244" spans="1:8" s="2" customFormat="1" ht="16.899999999999999" customHeight="1">
      <c r="A244" s="37"/>
      <c r="B244" s="42"/>
      <c r="C244" s="278" t="s">
        <v>21</v>
      </c>
      <c r="D244" s="278" t="s">
        <v>855</v>
      </c>
      <c r="E244" s="20" t="s">
        <v>21</v>
      </c>
      <c r="F244" s="279">
        <v>-1.379</v>
      </c>
      <c r="G244" s="37"/>
      <c r="H244" s="42"/>
    </row>
    <row r="245" spans="1:8" s="2" customFormat="1" ht="16.899999999999999" customHeight="1">
      <c r="A245" s="37"/>
      <c r="B245" s="42"/>
      <c r="C245" s="278" t="s">
        <v>21</v>
      </c>
      <c r="D245" s="278" t="s">
        <v>558</v>
      </c>
      <c r="E245" s="20" t="s">
        <v>21</v>
      </c>
      <c r="F245" s="279">
        <v>0</v>
      </c>
      <c r="G245" s="37"/>
      <c r="H245" s="42"/>
    </row>
    <row r="246" spans="1:8" s="2" customFormat="1" ht="16.899999999999999" customHeight="1">
      <c r="A246" s="37"/>
      <c r="B246" s="42"/>
      <c r="C246" s="278" t="s">
        <v>21</v>
      </c>
      <c r="D246" s="278" t="s">
        <v>856</v>
      </c>
      <c r="E246" s="20" t="s">
        <v>21</v>
      </c>
      <c r="F246" s="279">
        <v>19</v>
      </c>
      <c r="G246" s="37"/>
      <c r="H246" s="42"/>
    </row>
    <row r="247" spans="1:8" s="2" customFormat="1" ht="16.899999999999999" customHeight="1">
      <c r="A247" s="37"/>
      <c r="B247" s="42"/>
      <c r="C247" s="278" t="s">
        <v>21</v>
      </c>
      <c r="D247" s="278" t="s">
        <v>857</v>
      </c>
      <c r="E247" s="20" t="s">
        <v>21</v>
      </c>
      <c r="F247" s="279">
        <v>3.0489999999999999</v>
      </c>
      <c r="G247" s="37"/>
      <c r="H247" s="42"/>
    </row>
    <row r="248" spans="1:8" s="2" customFormat="1" ht="16.899999999999999" customHeight="1">
      <c r="A248" s="37"/>
      <c r="B248" s="42"/>
      <c r="C248" s="278" t="s">
        <v>21</v>
      </c>
      <c r="D248" s="278" t="s">
        <v>855</v>
      </c>
      <c r="E248" s="20" t="s">
        <v>21</v>
      </c>
      <c r="F248" s="279">
        <v>-1.379</v>
      </c>
      <c r="G248" s="37"/>
      <c r="H248" s="42"/>
    </row>
    <row r="249" spans="1:8" s="2" customFormat="1" ht="16.899999999999999" customHeight="1">
      <c r="A249" s="37"/>
      <c r="B249" s="42"/>
      <c r="C249" s="278" t="s">
        <v>21</v>
      </c>
      <c r="D249" s="278" t="s">
        <v>560</v>
      </c>
      <c r="E249" s="20" t="s">
        <v>21</v>
      </c>
      <c r="F249" s="279">
        <v>0</v>
      </c>
      <c r="G249" s="37"/>
      <c r="H249" s="42"/>
    </row>
    <row r="250" spans="1:8" s="2" customFormat="1" ht="16.899999999999999" customHeight="1">
      <c r="A250" s="37"/>
      <c r="B250" s="42"/>
      <c r="C250" s="278" t="s">
        <v>21</v>
      </c>
      <c r="D250" s="278" t="s">
        <v>858</v>
      </c>
      <c r="E250" s="20" t="s">
        <v>21</v>
      </c>
      <c r="F250" s="279">
        <v>56.098999999999997</v>
      </c>
      <c r="G250" s="37"/>
      <c r="H250" s="42"/>
    </row>
    <row r="251" spans="1:8" s="2" customFormat="1" ht="16.899999999999999" customHeight="1">
      <c r="A251" s="37"/>
      <c r="B251" s="42"/>
      <c r="C251" s="278" t="s">
        <v>21</v>
      </c>
      <c r="D251" s="278" t="s">
        <v>847</v>
      </c>
      <c r="E251" s="20" t="s">
        <v>21</v>
      </c>
      <c r="F251" s="279">
        <v>-1.5760000000000001</v>
      </c>
      <c r="G251" s="37"/>
      <c r="H251" s="42"/>
    </row>
    <row r="252" spans="1:8" s="2" customFormat="1" ht="16.899999999999999" customHeight="1">
      <c r="A252" s="37"/>
      <c r="B252" s="42"/>
      <c r="C252" s="278" t="s">
        <v>21</v>
      </c>
      <c r="D252" s="278" t="s">
        <v>859</v>
      </c>
      <c r="E252" s="20" t="s">
        <v>21</v>
      </c>
      <c r="F252" s="279">
        <v>-1.494</v>
      </c>
      <c r="G252" s="37"/>
      <c r="H252" s="42"/>
    </row>
    <row r="253" spans="1:8" s="2" customFormat="1" ht="16.899999999999999" customHeight="1">
      <c r="A253" s="37"/>
      <c r="B253" s="42"/>
      <c r="C253" s="278" t="s">
        <v>21</v>
      </c>
      <c r="D253" s="278" t="s">
        <v>860</v>
      </c>
      <c r="E253" s="20" t="s">
        <v>21</v>
      </c>
      <c r="F253" s="279">
        <v>-1.4950000000000001</v>
      </c>
      <c r="G253" s="37"/>
      <c r="H253" s="42"/>
    </row>
    <row r="254" spans="1:8" s="2" customFormat="1" ht="16.899999999999999" customHeight="1">
      <c r="A254" s="37"/>
      <c r="B254" s="42"/>
      <c r="C254" s="278" t="s">
        <v>21</v>
      </c>
      <c r="D254" s="278" t="s">
        <v>861</v>
      </c>
      <c r="E254" s="20" t="s">
        <v>21</v>
      </c>
      <c r="F254" s="279">
        <v>0</v>
      </c>
      <c r="G254" s="37"/>
      <c r="H254" s="42"/>
    </row>
    <row r="255" spans="1:8" s="2" customFormat="1" ht="16.899999999999999" customHeight="1">
      <c r="A255" s="37"/>
      <c r="B255" s="42"/>
      <c r="C255" s="278" t="s">
        <v>21</v>
      </c>
      <c r="D255" s="278" t="s">
        <v>862</v>
      </c>
      <c r="E255" s="20" t="s">
        <v>21</v>
      </c>
      <c r="F255" s="279">
        <v>15.821999999999999</v>
      </c>
      <c r="G255" s="37"/>
      <c r="H255" s="42"/>
    </row>
    <row r="256" spans="1:8" s="2" customFormat="1" ht="16.899999999999999" customHeight="1">
      <c r="A256" s="37"/>
      <c r="B256" s="42"/>
      <c r="C256" s="278" t="s">
        <v>21</v>
      </c>
      <c r="D256" s="278" t="s">
        <v>854</v>
      </c>
      <c r="E256" s="20" t="s">
        <v>21</v>
      </c>
      <c r="F256" s="279">
        <v>-1.7729999999999999</v>
      </c>
      <c r="G256" s="37"/>
      <c r="H256" s="42"/>
    </row>
    <row r="257" spans="1:8" s="2" customFormat="1" ht="16.899999999999999" customHeight="1">
      <c r="A257" s="37"/>
      <c r="B257" s="42"/>
      <c r="C257" s="278" t="s">
        <v>21</v>
      </c>
      <c r="D257" s="278" t="s">
        <v>847</v>
      </c>
      <c r="E257" s="20" t="s">
        <v>21</v>
      </c>
      <c r="F257" s="279">
        <v>-1.5760000000000001</v>
      </c>
      <c r="G257" s="37"/>
      <c r="H257" s="42"/>
    </row>
    <row r="258" spans="1:8" s="2" customFormat="1" ht="16.899999999999999" customHeight="1">
      <c r="A258" s="37"/>
      <c r="B258" s="42"/>
      <c r="C258" s="278" t="s">
        <v>21</v>
      </c>
      <c r="D258" s="278" t="s">
        <v>863</v>
      </c>
      <c r="E258" s="20" t="s">
        <v>21</v>
      </c>
      <c r="F258" s="279">
        <v>3.0449999999999999</v>
      </c>
      <c r="G258" s="37"/>
      <c r="H258" s="42"/>
    </row>
    <row r="259" spans="1:8" s="2" customFormat="1" ht="16.899999999999999" customHeight="1">
      <c r="A259" s="37"/>
      <c r="B259" s="42"/>
      <c r="C259" s="278" t="s">
        <v>21</v>
      </c>
      <c r="D259" s="278" t="s">
        <v>864</v>
      </c>
      <c r="E259" s="20" t="s">
        <v>21</v>
      </c>
      <c r="F259" s="279">
        <v>31.515000000000001</v>
      </c>
      <c r="G259" s="37"/>
      <c r="H259" s="42"/>
    </row>
    <row r="260" spans="1:8" s="2" customFormat="1" ht="16.899999999999999" customHeight="1">
      <c r="A260" s="37"/>
      <c r="B260" s="42"/>
      <c r="C260" s="278" t="s">
        <v>21</v>
      </c>
      <c r="D260" s="278" t="s">
        <v>865</v>
      </c>
      <c r="E260" s="20" t="s">
        <v>21</v>
      </c>
      <c r="F260" s="279">
        <v>31.018000000000001</v>
      </c>
      <c r="G260" s="37"/>
      <c r="H260" s="42"/>
    </row>
    <row r="261" spans="1:8" s="2" customFormat="1" ht="16.899999999999999" customHeight="1">
      <c r="A261" s="37"/>
      <c r="B261" s="42"/>
      <c r="C261" s="278" t="s">
        <v>21</v>
      </c>
      <c r="D261" s="278" t="s">
        <v>866</v>
      </c>
      <c r="E261" s="20" t="s">
        <v>21</v>
      </c>
      <c r="F261" s="279">
        <v>-15.999000000000001</v>
      </c>
      <c r="G261" s="37"/>
      <c r="H261" s="42"/>
    </row>
    <row r="262" spans="1:8" s="2" customFormat="1" ht="16.899999999999999" customHeight="1">
      <c r="A262" s="37"/>
      <c r="B262" s="42"/>
      <c r="C262" s="278" t="s">
        <v>21</v>
      </c>
      <c r="D262" s="278" t="s">
        <v>867</v>
      </c>
      <c r="E262" s="20" t="s">
        <v>21</v>
      </c>
      <c r="F262" s="279">
        <v>-5.593</v>
      </c>
      <c r="G262" s="37"/>
      <c r="H262" s="42"/>
    </row>
    <row r="263" spans="1:8" s="2" customFormat="1" ht="16.899999999999999" customHeight="1">
      <c r="A263" s="37"/>
      <c r="B263" s="42"/>
      <c r="C263" s="278" t="s">
        <v>21</v>
      </c>
      <c r="D263" s="278" t="s">
        <v>868</v>
      </c>
      <c r="E263" s="20" t="s">
        <v>21</v>
      </c>
      <c r="F263" s="279">
        <v>-0.81899999999999995</v>
      </c>
      <c r="G263" s="37"/>
      <c r="H263" s="42"/>
    </row>
    <row r="264" spans="1:8" s="2" customFormat="1" ht="16.899999999999999" customHeight="1">
      <c r="A264" s="37"/>
      <c r="B264" s="42"/>
      <c r="C264" s="278" t="s">
        <v>21</v>
      </c>
      <c r="D264" s="278" t="s">
        <v>869</v>
      </c>
      <c r="E264" s="20" t="s">
        <v>21</v>
      </c>
      <c r="F264" s="279">
        <v>-1.131</v>
      </c>
      <c r="G264" s="37"/>
      <c r="H264" s="42"/>
    </row>
    <row r="265" spans="1:8" s="2" customFormat="1" ht="16.899999999999999" customHeight="1">
      <c r="A265" s="37"/>
      <c r="B265" s="42"/>
      <c r="C265" s="278" t="s">
        <v>21</v>
      </c>
      <c r="D265" s="278" t="s">
        <v>870</v>
      </c>
      <c r="E265" s="20" t="s">
        <v>21</v>
      </c>
      <c r="F265" s="279">
        <v>-2.0019999999999998</v>
      </c>
      <c r="G265" s="37"/>
      <c r="H265" s="42"/>
    </row>
    <row r="266" spans="1:8" s="2" customFormat="1" ht="16.899999999999999" customHeight="1">
      <c r="A266" s="37"/>
      <c r="B266" s="42"/>
      <c r="C266" s="278" t="s">
        <v>21</v>
      </c>
      <c r="D266" s="278" t="s">
        <v>636</v>
      </c>
      <c r="E266" s="20" t="s">
        <v>21</v>
      </c>
      <c r="F266" s="279">
        <v>0</v>
      </c>
      <c r="G266" s="37"/>
      <c r="H266" s="42"/>
    </row>
    <row r="267" spans="1:8" s="2" customFormat="1" ht="16.899999999999999" customHeight="1">
      <c r="A267" s="37"/>
      <c r="B267" s="42"/>
      <c r="C267" s="278" t="s">
        <v>21</v>
      </c>
      <c r="D267" s="278" t="s">
        <v>871</v>
      </c>
      <c r="E267" s="20" t="s">
        <v>21</v>
      </c>
      <c r="F267" s="279">
        <v>9.984</v>
      </c>
      <c r="G267" s="37"/>
      <c r="H267" s="42"/>
    </row>
    <row r="268" spans="1:8" s="2" customFormat="1" ht="16.899999999999999" customHeight="1">
      <c r="A268" s="37"/>
      <c r="B268" s="42"/>
      <c r="C268" s="278" t="s">
        <v>21</v>
      </c>
      <c r="D268" s="278" t="s">
        <v>872</v>
      </c>
      <c r="E268" s="20" t="s">
        <v>21</v>
      </c>
      <c r="F268" s="279">
        <v>27.398</v>
      </c>
      <c r="G268" s="37"/>
      <c r="H268" s="42"/>
    </row>
    <row r="269" spans="1:8" s="2" customFormat="1" ht="16.899999999999999" customHeight="1">
      <c r="A269" s="37"/>
      <c r="B269" s="42"/>
      <c r="C269" s="278" t="s">
        <v>21</v>
      </c>
      <c r="D269" s="278" t="s">
        <v>873</v>
      </c>
      <c r="E269" s="20" t="s">
        <v>21</v>
      </c>
      <c r="F269" s="279">
        <v>52.744</v>
      </c>
      <c r="G269" s="37"/>
      <c r="H269" s="42"/>
    </row>
    <row r="270" spans="1:8" s="2" customFormat="1" ht="16.899999999999999" customHeight="1">
      <c r="A270" s="37"/>
      <c r="B270" s="42"/>
      <c r="C270" s="278" t="s">
        <v>21</v>
      </c>
      <c r="D270" s="278" t="s">
        <v>874</v>
      </c>
      <c r="E270" s="20" t="s">
        <v>21</v>
      </c>
      <c r="F270" s="279">
        <v>-15.488</v>
      </c>
      <c r="G270" s="37"/>
      <c r="H270" s="42"/>
    </row>
    <row r="271" spans="1:8" s="2" customFormat="1" ht="16.899999999999999" customHeight="1">
      <c r="A271" s="37"/>
      <c r="B271" s="42"/>
      <c r="C271" s="278" t="s">
        <v>21</v>
      </c>
      <c r="D271" s="278" t="s">
        <v>847</v>
      </c>
      <c r="E271" s="20" t="s">
        <v>21</v>
      </c>
      <c r="F271" s="279">
        <v>-1.5760000000000001</v>
      </c>
      <c r="G271" s="37"/>
      <c r="H271" s="42"/>
    </row>
    <row r="272" spans="1:8" s="2" customFormat="1" ht="16.899999999999999" customHeight="1">
      <c r="A272" s="37"/>
      <c r="B272" s="42"/>
      <c r="C272" s="278" t="s">
        <v>21</v>
      </c>
      <c r="D272" s="278" t="s">
        <v>875</v>
      </c>
      <c r="E272" s="20" t="s">
        <v>21</v>
      </c>
      <c r="F272" s="279">
        <v>-3.9910000000000001</v>
      </c>
      <c r="G272" s="37"/>
      <c r="H272" s="42"/>
    </row>
    <row r="273" spans="1:8" s="2" customFormat="1" ht="16.899999999999999" customHeight="1">
      <c r="A273" s="37"/>
      <c r="B273" s="42"/>
      <c r="C273" s="278" t="s">
        <v>21</v>
      </c>
      <c r="D273" s="278" t="s">
        <v>876</v>
      </c>
      <c r="E273" s="20" t="s">
        <v>21</v>
      </c>
      <c r="F273" s="279">
        <v>-2.0009999999999999</v>
      </c>
      <c r="G273" s="37"/>
      <c r="H273" s="42"/>
    </row>
    <row r="274" spans="1:8" s="2" customFormat="1" ht="16.899999999999999" customHeight="1">
      <c r="A274" s="37"/>
      <c r="B274" s="42"/>
      <c r="C274" s="278" t="s">
        <v>21</v>
      </c>
      <c r="D274" s="278" t="s">
        <v>194</v>
      </c>
      <c r="E274" s="20" t="s">
        <v>21</v>
      </c>
      <c r="F274" s="279">
        <v>0</v>
      </c>
      <c r="G274" s="37"/>
      <c r="H274" s="42"/>
    </row>
    <row r="275" spans="1:8" s="2" customFormat="1" ht="16.899999999999999" customHeight="1">
      <c r="A275" s="37"/>
      <c r="B275" s="42"/>
      <c r="C275" s="278" t="s">
        <v>21</v>
      </c>
      <c r="D275" s="278" t="s">
        <v>877</v>
      </c>
      <c r="E275" s="20" t="s">
        <v>21</v>
      </c>
      <c r="F275" s="279">
        <v>54.293999999999997</v>
      </c>
      <c r="G275" s="37"/>
      <c r="H275" s="42"/>
    </row>
    <row r="276" spans="1:8" s="2" customFormat="1" ht="16.899999999999999" customHeight="1">
      <c r="A276" s="37"/>
      <c r="B276" s="42"/>
      <c r="C276" s="278" t="s">
        <v>21</v>
      </c>
      <c r="D276" s="278" t="s">
        <v>878</v>
      </c>
      <c r="E276" s="20" t="s">
        <v>21</v>
      </c>
      <c r="F276" s="279">
        <v>4.0049999999999999</v>
      </c>
      <c r="G276" s="37"/>
      <c r="H276" s="42"/>
    </row>
    <row r="277" spans="1:8" s="2" customFormat="1" ht="16.899999999999999" customHeight="1">
      <c r="A277" s="37"/>
      <c r="B277" s="42"/>
      <c r="C277" s="278" t="s">
        <v>21</v>
      </c>
      <c r="D277" s="278" t="s">
        <v>879</v>
      </c>
      <c r="E277" s="20" t="s">
        <v>21</v>
      </c>
      <c r="F277" s="279">
        <v>-2.8679999999999999</v>
      </c>
      <c r="G277" s="37"/>
      <c r="H277" s="42"/>
    </row>
    <row r="278" spans="1:8" s="2" customFormat="1" ht="16.899999999999999" customHeight="1">
      <c r="A278" s="37"/>
      <c r="B278" s="42"/>
      <c r="C278" s="278" t="s">
        <v>21</v>
      </c>
      <c r="D278" s="278" t="s">
        <v>870</v>
      </c>
      <c r="E278" s="20" t="s">
        <v>21</v>
      </c>
      <c r="F278" s="279">
        <v>-2.0019999999999998</v>
      </c>
      <c r="G278" s="37"/>
      <c r="H278" s="42"/>
    </row>
    <row r="279" spans="1:8" s="2" customFormat="1" ht="16.899999999999999" customHeight="1">
      <c r="A279" s="37"/>
      <c r="B279" s="42"/>
      <c r="C279" s="278" t="s">
        <v>21</v>
      </c>
      <c r="D279" s="278" t="s">
        <v>880</v>
      </c>
      <c r="E279" s="20" t="s">
        <v>21</v>
      </c>
      <c r="F279" s="279">
        <v>-1.996</v>
      </c>
      <c r="G279" s="37"/>
      <c r="H279" s="42"/>
    </row>
    <row r="280" spans="1:8" s="2" customFormat="1" ht="16.899999999999999" customHeight="1">
      <c r="A280" s="37"/>
      <c r="B280" s="42"/>
      <c r="C280" s="278" t="s">
        <v>21</v>
      </c>
      <c r="D280" s="278" t="s">
        <v>639</v>
      </c>
      <c r="E280" s="20" t="s">
        <v>21</v>
      </c>
      <c r="F280" s="279">
        <v>0</v>
      </c>
      <c r="G280" s="37"/>
      <c r="H280" s="42"/>
    </row>
    <row r="281" spans="1:8" s="2" customFormat="1" ht="16.899999999999999" customHeight="1">
      <c r="A281" s="37"/>
      <c r="B281" s="42"/>
      <c r="C281" s="278" t="s">
        <v>21</v>
      </c>
      <c r="D281" s="278" t="s">
        <v>881</v>
      </c>
      <c r="E281" s="20" t="s">
        <v>21</v>
      </c>
      <c r="F281" s="279">
        <v>52.902999999999999</v>
      </c>
      <c r="G281" s="37"/>
      <c r="H281" s="42"/>
    </row>
    <row r="282" spans="1:8" s="2" customFormat="1" ht="16.899999999999999" customHeight="1">
      <c r="A282" s="37"/>
      <c r="B282" s="42"/>
      <c r="C282" s="278" t="s">
        <v>21</v>
      </c>
      <c r="D282" s="278" t="s">
        <v>847</v>
      </c>
      <c r="E282" s="20" t="s">
        <v>21</v>
      </c>
      <c r="F282" s="279">
        <v>-1.5760000000000001</v>
      </c>
      <c r="G282" s="37"/>
      <c r="H282" s="42"/>
    </row>
    <row r="283" spans="1:8" s="2" customFormat="1" ht="16.899999999999999" customHeight="1">
      <c r="A283" s="37"/>
      <c r="B283" s="42"/>
      <c r="C283" s="278" t="s">
        <v>21</v>
      </c>
      <c r="D283" s="278" t="s">
        <v>882</v>
      </c>
      <c r="E283" s="20" t="s">
        <v>21</v>
      </c>
      <c r="F283" s="279">
        <v>-3.9969999999999999</v>
      </c>
      <c r="G283" s="37"/>
      <c r="H283" s="42"/>
    </row>
    <row r="284" spans="1:8" s="2" customFormat="1" ht="16.899999999999999" customHeight="1">
      <c r="A284" s="37"/>
      <c r="B284" s="42"/>
      <c r="C284" s="278" t="s">
        <v>21</v>
      </c>
      <c r="D284" s="278" t="s">
        <v>653</v>
      </c>
      <c r="E284" s="20" t="s">
        <v>21</v>
      </c>
      <c r="F284" s="279">
        <v>0</v>
      </c>
      <c r="G284" s="37"/>
      <c r="H284" s="42"/>
    </row>
    <row r="285" spans="1:8" s="2" customFormat="1" ht="16.899999999999999" customHeight="1">
      <c r="A285" s="37"/>
      <c r="B285" s="42"/>
      <c r="C285" s="278" t="s">
        <v>21</v>
      </c>
      <c r="D285" s="278" t="s">
        <v>883</v>
      </c>
      <c r="E285" s="20" t="s">
        <v>21</v>
      </c>
      <c r="F285" s="279">
        <v>53.692999999999998</v>
      </c>
      <c r="G285" s="37"/>
      <c r="H285" s="42"/>
    </row>
    <row r="286" spans="1:8" s="2" customFormat="1" ht="16.899999999999999" customHeight="1">
      <c r="A286" s="37"/>
      <c r="B286" s="42"/>
      <c r="C286" s="278" t="s">
        <v>21</v>
      </c>
      <c r="D286" s="278" t="s">
        <v>847</v>
      </c>
      <c r="E286" s="20" t="s">
        <v>21</v>
      </c>
      <c r="F286" s="279">
        <v>-1.5760000000000001</v>
      </c>
      <c r="G286" s="37"/>
      <c r="H286" s="42"/>
    </row>
    <row r="287" spans="1:8" s="2" customFormat="1" ht="16.899999999999999" customHeight="1">
      <c r="A287" s="37"/>
      <c r="B287" s="42"/>
      <c r="C287" s="278" t="s">
        <v>21</v>
      </c>
      <c r="D287" s="278" t="s">
        <v>882</v>
      </c>
      <c r="E287" s="20" t="s">
        <v>21</v>
      </c>
      <c r="F287" s="279">
        <v>-3.9969999999999999</v>
      </c>
      <c r="G287" s="37"/>
      <c r="H287" s="42"/>
    </row>
    <row r="288" spans="1:8" s="2" customFormat="1" ht="16.899999999999999" customHeight="1">
      <c r="A288" s="37"/>
      <c r="B288" s="42"/>
      <c r="C288" s="278" t="s">
        <v>21</v>
      </c>
      <c r="D288" s="278" t="s">
        <v>654</v>
      </c>
      <c r="E288" s="20" t="s">
        <v>21</v>
      </c>
      <c r="F288" s="279">
        <v>0</v>
      </c>
      <c r="G288" s="37"/>
      <c r="H288" s="42"/>
    </row>
    <row r="289" spans="1:8" s="2" customFormat="1" ht="16.899999999999999" customHeight="1">
      <c r="A289" s="37"/>
      <c r="B289" s="42"/>
      <c r="C289" s="278" t="s">
        <v>21</v>
      </c>
      <c r="D289" s="278" t="s">
        <v>884</v>
      </c>
      <c r="E289" s="20" t="s">
        <v>21</v>
      </c>
      <c r="F289" s="279">
        <v>54.37</v>
      </c>
      <c r="G289" s="37"/>
      <c r="H289" s="42"/>
    </row>
    <row r="290" spans="1:8" s="2" customFormat="1" ht="16.899999999999999" customHeight="1">
      <c r="A290" s="37"/>
      <c r="B290" s="42"/>
      <c r="C290" s="278" t="s">
        <v>21</v>
      </c>
      <c r="D290" s="278" t="s">
        <v>885</v>
      </c>
      <c r="E290" s="20" t="s">
        <v>21</v>
      </c>
      <c r="F290" s="279">
        <v>4.0049999999999999</v>
      </c>
      <c r="G290" s="37"/>
      <c r="H290" s="42"/>
    </row>
    <row r="291" spans="1:8" s="2" customFormat="1" ht="16.899999999999999" customHeight="1">
      <c r="A291" s="37"/>
      <c r="B291" s="42"/>
      <c r="C291" s="278" t="s">
        <v>21</v>
      </c>
      <c r="D291" s="278" t="s">
        <v>847</v>
      </c>
      <c r="E291" s="20" t="s">
        <v>21</v>
      </c>
      <c r="F291" s="279">
        <v>-1.5760000000000001</v>
      </c>
      <c r="G291" s="37"/>
      <c r="H291" s="42"/>
    </row>
    <row r="292" spans="1:8" s="2" customFormat="1" ht="16.899999999999999" customHeight="1">
      <c r="A292" s="37"/>
      <c r="B292" s="42"/>
      <c r="C292" s="278" t="s">
        <v>21</v>
      </c>
      <c r="D292" s="278" t="s">
        <v>886</v>
      </c>
      <c r="E292" s="20" t="s">
        <v>21</v>
      </c>
      <c r="F292" s="279">
        <v>-1.994</v>
      </c>
      <c r="G292" s="37"/>
      <c r="H292" s="42"/>
    </row>
    <row r="293" spans="1:8" s="2" customFormat="1" ht="16.899999999999999" customHeight="1">
      <c r="A293" s="37"/>
      <c r="B293" s="42"/>
      <c r="C293" s="278" t="s">
        <v>21</v>
      </c>
      <c r="D293" s="278" t="s">
        <v>887</v>
      </c>
      <c r="E293" s="20" t="s">
        <v>21</v>
      </c>
      <c r="F293" s="279">
        <v>-2.0019999999999998</v>
      </c>
      <c r="G293" s="37"/>
      <c r="H293" s="42"/>
    </row>
    <row r="294" spans="1:8" s="2" customFormat="1" ht="16.899999999999999" customHeight="1">
      <c r="A294" s="37"/>
      <c r="B294" s="42"/>
      <c r="C294" s="278" t="s">
        <v>21</v>
      </c>
      <c r="D294" s="278" t="s">
        <v>656</v>
      </c>
      <c r="E294" s="20" t="s">
        <v>21</v>
      </c>
      <c r="F294" s="279">
        <v>0</v>
      </c>
      <c r="G294" s="37"/>
      <c r="H294" s="42"/>
    </row>
    <row r="295" spans="1:8" s="2" customFormat="1" ht="16.899999999999999" customHeight="1">
      <c r="A295" s="37"/>
      <c r="B295" s="42"/>
      <c r="C295" s="278" t="s">
        <v>21</v>
      </c>
      <c r="D295" s="278" t="s">
        <v>881</v>
      </c>
      <c r="E295" s="20" t="s">
        <v>21</v>
      </c>
      <c r="F295" s="279">
        <v>52.902999999999999</v>
      </c>
      <c r="G295" s="37"/>
      <c r="H295" s="42"/>
    </row>
    <row r="296" spans="1:8" s="2" customFormat="1" ht="16.899999999999999" customHeight="1">
      <c r="A296" s="37"/>
      <c r="B296" s="42"/>
      <c r="C296" s="278" t="s">
        <v>21</v>
      </c>
      <c r="D296" s="278" t="s">
        <v>847</v>
      </c>
      <c r="E296" s="20" t="s">
        <v>21</v>
      </c>
      <c r="F296" s="279">
        <v>-1.5760000000000001</v>
      </c>
      <c r="G296" s="37"/>
      <c r="H296" s="42"/>
    </row>
    <row r="297" spans="1:8" s="2" customFormat="1" ht="16.899999999999999" customHeight="1">
      <c r="A297" s="37"/>
      <c r="B297" s="42"/>
      <c r="C297" s="278" t="s">
        <v>21</v>
      </c>
      <c r="D297" s="278" t="s">
        <v>888</v>
      </c>
      <c r="E297" s="20" t="s">
        <v>21</v>
      </c>
      <c r="F297" s="279">
        <v>-2</v>
      </c>
      <c r="G297" s="37"/>
      <c r="H297" s="42"/>
    </row>
    <row r="298" spans="1:8" s="2" customFormat="1" ht="16.899999999999999" customHeight="1">
      <c r="A298" s="37"/>
      <c r="B298" s="42"/>
      <c r="C298" s="278" t="s">
        <v>21</v>
      </c>
      <c r="D298" s="278" t="s">
        <v>876</v>
      </c>
      <c r="E298" s="20" t="s">
        <v>21</v>
      </c>
      <c r="F298" s="279">
        <v>-2.0009999999999999</v>
      </c>
      <c r="G298" s="37"/>
      <c r="H298" s="42"/>
    </row>
    <row r="299" spans="1:8" s="2" customFormat="1" ht="16.899999999999999" customHeight="1">
      <c r="A299" s="37"/>
      <c r="B299" s="42"/>
      <c r="C299" s="278" t="s">
        <v>21</v>
      </c>
      <c r="D299" s="278" t="s">
        <v>657</v>
      </c>
      <c r="E299" s="20" t="s">
        <v>21</v>
      </c>
      <c r="F299" s="279">
        <v>0</v>
      </c>
      <c r="G299" s="37"/>
      <c r="H299" s="42"/>
    </row>
    <row r="300" spans="1:8" s="2" customFormat="1" ht="16.899999999999999" customHeight="1">
      <c r="A300" s="37"/>
      <c r="B300" s="42"/>
      <c r="C300" s="278" t="s">
        <v>21</v>
      </c>
      <c r="D300" s="278" t="s">
        <v>889</v>
      </c>
      <c r="E300" s="20" t="s">
        <v>21</v>
      </c>
      <c r="F300" s="279">
        <v>54.112000000000002</v>
      </c>
      <c r="G300" s="37"/>
      <c r="H300" s="42"/>
    </row>
    <row r="301" spans="1:8" s="2" customFormat="1" ht="16.899999999999999" customHeight="1">
      <c r="A301" s="37"/>
      <c r="B301" s="42"/>
      <c r="C301" s="278" t="s">
        <v>21</v>
      </c>
      <c r="D301" s="278" t="s">
        <v>890</v>
      </c>
      <c r="E301" s="20" t="s">
        <v>21</v>
      </c>
      <c r="F301" s="279">
        <v>3.9649999999999999</v>
      </c>
      <c r="G301" s="37"/>
      <c r="H301" s="42"/>
    </row>
    <row r="302" spans="1:8" s="2" customFormat="1" ht="16.899999999999999" customHeight="1">
      <c r="A302" s="37"/>
      <c r="B302" s="42"/>
      <c r="C302" s="278" t="s">
        <v>21</v>
      </c>
      <c r="D302" s="278" t="s">
        <v>847</v>
      </c>
      <c r="E302" s="20" t="s">
        <v>21</v>
      </c>
      <c r="F302" s="279">
        <v>-1.5760000000000001</v>
      </c>
      <c r="G302" s="37"/>
      <c r="H302" s="42"/>
    </row>
    <row r="303" spans="1:8" s="2" customFormat="1" ht="16.899999999999999" customHeight="1">
      <c r="A303" s="37"/>
      <c r="B303" s="42"/>
      <c r="C303" s="278" t="s">
        <v>21</v>
      </c>
      <c r="D303" s="278" t="s">
        <v>891</v>
      </c>
      <c r="E303" s="20" t="s">
        <v>21</v>
      </c>
      <c r="F303" s="279">
        <v>-1.996</v>
      </c>
      <c r="G303" s="37"/>
      <c r="H303" s="42"/>
    </row>
    <row r="304" spans="1:8" s="2" customFormat="1" ht="16.899999999999999" customHeight="1">
      <c r="A304" s="37"/>
      <c r="B304" s="42"/>
      <c r="C304" s="278" t="s">
        <v>21</v>
      </c>
      <c r="D304" s="278" t="s">
        <v>880</v>
      </c>
      <c r="E304" s="20" t="s">
        <v>21</v>
      </c>
      <c r="F304" s="279">
        <v>-1.996</v>
      </c>
      <c r="G304" s="37"/>
      <c r="H304" s="42"/>
    </row>
    <row r="305" spans="1:8" s="2" customFormat="1" ht="16.899999999999999" customHeight="1">
      <c r="A305" s="37"/>
      <c r="B305" s="42"/>
      <c r="C305" s="278" t="s">
        <v>21</v>
      </c>
      <c r="D305" s="278" t="s">
        <v>196</v>
      </c>
      <c r="E305" s="20" t="s">
        <v>21</v>
      </c>
      <c r="F305" s="279">
        <v>0</v>
      </c>
      <c r="G305" s="37"/>
      <c r="H305" s="42"/>
    </row>
    <row r="306" spans="1:8" s="2" customFormat="1" ht="16.899999999999999" customHeight="1">
      <c r="A306" s="37"/>
      <c r="B306" s="42"/>
      <c r="C306" s="278" t="s">
        <v>21</v>
      </c>
      <c r="D306" s="278" t="s">
        <v>892</v>
      </c>
      <c r="E306" s="20" t="s">
        <v>21</v>
      </c>
      <c r="F306" s="279">
        <v>174.572</v>
      </c>
      <c r="G306" s="37"/>
      <c r="H306" s="42"/>
    </row>
    <row r="307" spans="1:8" s="2" customFormat="1" ht="16.899999999999999" customHeight="1">
      <c r="A307" s="37"/>
      <c r="B307" s="42"/>
      <c r="C307" s="278" t="s">
        <v>21</v>
      </c>
      <c r="D307" s="278" t="s">
        <v>893</v>
      </c>
      <c r="E307" s="20" t="s">
        <v>21</v>
      </c>
      <c r="F307" s="279">
        <v>172.09100000000001</v>
      </c>
      <c r="G307" s="37"/>
      <c r="H307" s="42"/>
    </row>
    <row r="308" spans="1:8" s="2" customFormat="1" ht="16.899999999999999" customHeight="1">
      <c r="A308" s="37"/>
      <c r="B308" s="42"/>
      <c r="C308" s="278" t="s">
        <v>21</v>
      </c>
      <c r="D308" s="278" t="s">
        <v>894</v>
      </c>
      <c r="E308" s="20" t="s">
        <v>21</v>
      </c>
      <c r="F308" s="279">
        <v>-31.716999999999999</v>
      </c>
      <c r="G308" s="37"/>
      <c r="H308" s="42"/>
    </row>
    <row r="309" spans="1:8" s="2" customFormat="1" ht="16.899999999999999" customHeight="1">
      <c r="A309" s="37"/>
      <c r="B309" s="42"/>
      <c r="C309" s="278" t="s">
        <v>21</v>
      </c>
      <c r="D309" s="278" t="s">
        <v>660</v>
      </c>
      <c r="E309" s="20" t="s">
        <v>21</v>
      </c>
      <c r="F309" s="279">
        <v>0</v>
      </c>
      <c r="G309" s="37"/>
      <c r="H309" s="42"/>
    </row>
    <row r="310" spans="1:8" s="2" customFormat="1" ht="16.899999999999999" customHeight="1">
      <c r="A310" s="37"/>
      <c r="B310" s="42"/>
      <c r="C310" s="278" t="s">
        <v>21</v>
      </c>
      <c r="D310" s="278" t="s">
        <v>895</v>
      </c>
      <c r="E310" s="20" t="s">
        <v>21</v>
      </c>
      <c r="F310" s="279">
        <v>51.642000000000003</v>
      </c>
      <c r="G310" s="37"/>
      <c r="H310" s="42"/>
    </row>
    <row r="311" spans="1:8" s="2" customFormat="1" ht="16.899999999999999" customHeight="1">
      <c r="A311" s="37"/>
      <c r="B311" s="42"/>
      <c r="C311" s="278" t="s">
        <v>21</v>
      </c>
      <c r="D311" s="278" t="s">
        <v>847</v>
      </c>
      <c r="E311" s="20" t="s">
        <v>21</v>
      </c>
      <c r="F311" s="279">
        <v>-1.5760000000000001</v>
      </c>
      <c r="G311" s="37"/>
      <c r="H311" s="42"/>
    </row>
    <row r="312" spans="1:8" s="2" customFormat="1" ht="16.899999999999999" customHeight="1">
      <c r="A312" s="37"/>
      <c r="B312" s="42"/>
      <c r="C312" s="278" t="s">
        <v>21</v>
      </c>
      <c r="D312" s="278" t="s">
        <v>896</v>
      </c>
      <c r="E312" s="20" t="s">
        <v>21</v>
      </c>
      <c r="F312" s="279">
        <v>-2.8330000000000002</v>
      </c>
      <c r="G312" s="37"/>
      <c r="H312" s="42"/>
    </row>
    <row r="313" spans="1:8" s="2" customFormat="1" ht="16.899999999999999" customHeight="1">
      <c r="A313" s="37"/>
      <c r="B313" s="42"/>
      <c r="C313" s="278" t="s">
        <v>21</v>
      </c>
      <c r="D313" s="278" t="s">
        <v>897</v>
      </c>
      <c r="E313" s="20" t="s">
        <v>21</v>
      </c>
      <c r="F313" s="279">
        <v>-2.8330000000000002</v>
      </c>
      <c r="G313" s="37"/>
      <c r="H313" s="42"/>
    </row>
    <row r="314" spans="1:8" s="2" customFormat="1" ht="16.899999999999999" customHeight="1">
      <c r="A314" s="37"/>
      <c r="B314" s="42"/>
      <c r="C314" s="278" t="s">
        <v>21</v>
      </c>
      <c r="D314" s="278" t="s">
        <v>661</v>
      </c>
      <c r="E314" s="20" t="s">
        <v>21</v>
      </c>
      <c r="F314" s="279">
        <v>0</v>
      </c>
      <c r="G314" s="37"/>
      <c r="H314" s="42"/>
    </row>
    <row r="315" spans="1:8" s="2" customFormat="1" ht="16.899999999999999" customHeight="1">
      <c r="A315" s="37"/>
      <c r="B315" s="42"/>
      <c r="C315" s="278" t="s">
        <v>21</v>
      </c>
      <c r="D315" s="278" t="s">
        <v>898</v>
      </c>
      <c r="E315" s="20" t="s">
        <v>21</v>
      </c>
      <c r="F315" s="279">
        <v>51.718000000000004</v>
      </c>
      <c r="G315" s="37"/>
      <c r="H315" s="42"/>
    </row>
    <row r="316" spans="1:8" s="2" customFormat="1" ht="16.899999999999999" customHeight="1">
      <c r="A316" s="37"/>
      <c r="B316" s="42"/>
      <c r="C316" s="278" t="s">
        <v>21</v>
      </c>
      <c r="D316" s="278" t="s">
        <v>847</v>
      </c>
      <c r="E316" s="20" t="s">
        <v>21</v>
      </c>
      <c r="F316" s="279">
        <v>-1.5760000000000001</v>
      </c>
      <c r="G316" s="37"/>
      <c r="H316" s="42"/>
    </row>
    <row r="317" spans="1:8" s="2" customFormat="1" ht="16.899999999999999" customHeight="1">
      <c r="A317" s="37"/>
      <c r="B317" s="42"/>
      <c r="C317" s="278" t="s">
        <v>21</v>
      </c>
      <c r="D317" s="278" t="s">
        <v>899</v>
      </c>
      <c r="E317" s="20" t="s">
        <v>21</v>
      </c>
      <c r="F317" s="279">
        <v>-2.84</v>
      </c>
      <c r="G317" s="37"/>
      <c r="H317" s="42"/>
    </row>
    <row r="318" spans="1:8" s="2" customFormat="1" ht="16.899999999999999" customHeight="1">
      <c r="A318" s="37"/>
      <c r="B318" s="42"/>
      <c r="C318" s="278" t="s">
        <v>21</v>
      </c>
      <c r="D318" s="278" t="s">
        <v>897</v>
      </c>
      <c r="E318" s="20" t="s">
        <v>21</v>
      </c>
      <c r="F318" s="279">
        <v>-2.8330000000000002</v>
      </c>
      <c r="G318" s="37"/>
      <c r="H318" s="42"/>
    </row>
    <row r="319" spans="1:8" s="2" customFormat="1" ht="16.899999999999999" customHeight="1">
      <c r="A319" s="37"/>
      <c r="B319" s="42"/>
      <c r="C319" s="278" t="s">
        <v>21</v>
      </c>
      <c r="D319" s="278" t="s">
        <v>900</v>
      </c>
      <c r="E319" s="20" t="s">
        <v>21</v>
      </c>
      <c r="F319" s="279">
        <v>0.995</v>
      </c>
      <c r="G319" s="37"/>
      <c r="H319" s="42"/>
    </row>
    <row r="320" spans="1:8" s="2" customFormat="1" ht="16.899999999999999" customHeight="1">
      <c r="A320" s="37"/>
      <c r="B320" s="42"/>
      <c r="C320" s="278" t="s">
        <v>21</v>
      </c>
      <c r="D320" s="278" t="s">
        <v>662</v>
      </c>
      <c r="E320" s="20" t="s">
        <v>21</v>
      </c>
      <c r="F320" s="279">
        <v>0</v>
      </c>
      <c r="G320" s="37"/>
      <c r="H320" s="42"/>
    </row>
    <row r="321" spans="1:8" s="2" customFormat="1" ht="16.899999999999999" customHeight="1">
      <c r="A321" s="37"/>
      <c r="B321" s="42"/>
      <c r="C321" s="278" t="s">
        <v>21</v>
      </c>
      <c r="D321" s="278" t="s">
        <v>901</v>
      </c>
      <c r="E321" s="20" t="s">
        <v>21</v>
      </c>
      <c r="F321" s="279">
        <v>51.49</v>
      </c>
      <c r="G321" s="37"/>
      <c r="H321" s="42"/>
    </row>
    <row r="322" spans="1:8" s="2" customFormat="1" ht="16.899999999999999" customHeight="1">
      <c r="A322" s="37"/>
      <c r="B322" s="42"/>
      <c r="C322" s="278" t="s">
        <v>21</v>
      </c>
      <c r="D322" s="278" t="s">
        <v>902</v>
      </c>
      <c r="E322" s="20" t="s">
        <v>21</v>
      </c>
      <c r="F322" s="279">
        <v>2.9889999999999999</v>
      </c>
      <c r="G322" s="37"/>
      <c r="H322" s="42"/>
    </row>
    <row r="323" spans="1:8" s="2" customFormat="1" ht="16.899999999999999" customHeight="1">
      <c r="A323" s="37"/>
      <c r="B323" s="42"/>
      <c r="C323" s="278" t="s">
        <v>21</v>
      </c>
      <c r="D323" s="278" t="s">
        <v>847</v>
      </c>
      <c r="E323" s="20" t="s">
        <v>21</v>
      </c>
      <c r="F323" s="279">
        <v>-1.5760000000000001</v>
      </c>
      <c r="G323" s="37"/>
      <c r="H323" s="42"/>
    </row>
    <row r="324" spans="1:8" s="2" customFormat="1" ht="16.899999999999999" customHeight="1">
      <c r="A324" s="37"/>
      <c r="B324" s="42"/>
      <c r="C324" s="278" t="s">
        <v>21</v>
      </c>
      <c r="D324" s="278" t="s">
        <v>897</v>
      </c>
      <c r="E324" s="20" t="s">
        <v>21</v>
      </c>
      <c r="F324" s="279">
        <v>-2.8330000000000002</v>
      </c>
      <c r="G324" s="37"/>
      <c r="H324" s="42"/>
    </row>
    <row r="325" spans="1:8" s="2" customFormat="1" ht="16.899999999999999" customHeight="1">
      <c r="A325" s="37"/>
      <c r="B325" s="42"/>
      <c r="C325" s="278" t="s">
        <v>21</v>
      </c>
      <c r="D325" s="278" t="s">
        <v>664</v>
      </c>
      <c r="E325" s="20" t="s">
        <v>21</v>
      </c>
      <c r="F325" s="279">
        <v>0</v>
      </c>
      <c r="G325" s="37"/>
      <c r="H325" s="42"/>
    </row>
    <row r="326" spans="1:8" s="2" customFormat="1" ht="16.899999999999999" customHeight="1">
      <c r="A326" s="37"/>
      <c r="B326" s="42"/>
      <c r="C326" s="278" t="s">
        <v>21</v>
      </c>
      <c r="D326" s="278" t="s">
        <v>903</v>
      </c>
      <c r="E326" s="20" t="s">
        <v>21</v>
      </c>
      <c r="F326" s="279">
        <v>52.554000000000002</v>
      </c>
      <c r="G326" s="37"/>
      <c r="H326" s="42"/>
    </row>
    <row r="327" spans="1:8" s="2" customFormat="1" ht="16.899999999999999" customHeight="1">
      <c r="A327" s="37"/>
      <c r="B327" s="42"/>
      <c r="C327" s="278" t="s">
        <v>21</v>
      </c>
      <c r="D327" s="278" t="s">
        <v>904</v>
      </c>
      <c r="E327" s="20" t="s">
        <v>21</v>
      </c>
      <c r="F327" s="279">
        <v>6.4790000000000001</v>
      </c>
      <c r="G327" s="37"/>
      <c r="H327" s="42"/>
    </row>
    <row r="328" spans="1:8" s="2" customFormat="1" ht="16.899999999999999" customHeight="1">
      <c r="A328" s="37"/>
      <c r="B328" s="42"/>
      <c r="C328" s="278" t="s">
        <v>21</v>
      </c>
      <c r="D328" s="278" t="s">
        <v>847</v>
      </c>
      <c r="E328" s="20" t="s">
        <v>21</v>
      </c>
      <c r="F328" s="279">
        <v>-1.5760000000000001</v>
      </c>
      <c r="G328" s="37"/>
      <c r="H328" s="42"/>
    </row>
    <row r="329" spans="1:8" s="2" customFormat="1" ht="16.899999999999999" customHeight="1">
      <c r="A329" s="37"/>
      <c r="B329" s="42"/>
      <c r="C329" s="278" t="s">
        <v>21</v>
      </c>
      <c r="D329" s="278" t="s">
        <v>905</v>
      </c>
      <c r="E329" s="20" t="s">
        <v>21</v>
      </c>
      <c r="F329" s="279">
        <v>-5.665</v>
      </c>
      <c r="G329" s="37"/>
      <c r="H329" s="42"/>
    </row>
    <row r="330" spans="1:8" s="2" customFormat="1" ht="16.899999999999999" customHeight="1">
      <c r="A330" s="37"/>
      <c r="B330" s="42"/>
      <c r="C330" s="278" t="s">
        <v>21</v>
      </c>
      <c r="D330" s="278" t="s">
        <v>906</v>
      </c>
      <c r="E330" s="20" t="s">
        <v>21</v>
      </c>
      <c r="F330" s="279">
        <v>2.0369999999999999</v>
      </c>
      <c r="G330" s="37"/>
      <c r="H330" s="42"/>
    </row>
    <row r="331" spans="1:8" s="2" customFormat="1" ht="16.899999999999999" customHeight="1">
      <c r="A331" s="37"/>
      <c r="B331" s="42"/>
      <c r="C331" s="278" t="s">
        <v>21</v>
      </c>
      <c r="D331" s="278" t="s">
        <v>666</v>
      </c>
      <c r="E331" s="20" t="s">
        <v>21</v>
      </c>
      <c r="F331" s="279">
        <v>0</v>
      </c>
      <c r="G331" s="37"/>
      <c r="H331" s="42"/>
    </row>
    <row r="332" spans="1:8" s="2" customFormat="1" ht="16.899999999999999" customHeight="1">
      <c r="A332" s="37"/>
      <c r="B332" s="42"/>
      <c r="C332" s="278" t="s">
        <v>21</v>
      </c>
      <c r="D332" s="278" t="s">
        <v>907</v>
      </c>
      <c r="E332" s="20" t="s">
        <v>21</v>
      </c>
      <c r="F332" s="279">
        <v>51.656999999999996</v>
      </c>
      <c r="G332" s="37"/>
      <c r="H332" s="42"/>
    </row>
    <row r="333" spans="1:8" s="2" customFormat="1" ht="16.899999999999999" customHeight="1">
      <c r="A333" s="37"/>
      <c r="B333" s="42"/>
      <c r="C333" s="278" t="s">
        <v>21</v>
      </c>
      <c r="D333" s="278" t="s">
        <v>908</v>
      </c>
      <c r="E333" s="20" t="s">
        <v>21</v>
      </c>
      <c r="F333" s="279">
        <v>6.431</v>
      </c>
      <c r="G333" s="37"/>
      <c r="H333" s="42"/>
    </row>
    <row r="334" spans="1:8" s="2" customFormat="1" ht="16.899999999999999" customHeight="1">
      <c r="A334" s="37"/>
      <c r="B334" s="42"/>
      <c r="C334" s="278" t="s">
        <v>21</v>
      </c>
      <c r="D334" s="278" t="s">
        <v>847</v>
      </c>
      <c r="E334" s="20" t="s">
        <v>21</v>
      </c>
      <c r="F334" s="279">
        <v>-1.5760000000000001</v>
      </c>
      <c r="G334" s="37"/>
      <c r="H334" s="42"/>
    </row>
    <row r="335" spans="1:8" s="2" customFormat="1" ht="16.899999999999999" customHeight="1">
      <c r="A335" s="37"/>
      <c r="B335" s="42"/>
      <c r="C335" s="278" t="s">
        <v>21</v>
      </c>
      <c r="D335" s="278" t="s">
        <v>909</v>
      </c>
      <c r="E335" s="20" t="s">
        <v>21</v>
      </c>
      <c r="F335" s="279">
        <v>-2.7909999999999999</v>
      </c>
      <c r="G335" s="37"/>
      <c r="H335" s="42"/>
    </row>
    <row r="336" spans="1:8" s="2" customFormat="1" ht="16.899999999999999" customHeight="1">
      <c r="A336" s="37"/>
      <c r="B336" s="42"/>
      <c r="C336" s="278" t="s">
        <v>21</v>
      </c>
      <c r="D336" s="278" t="s">
        <v>910</v>
      </c>
      <c r="E336" s="20" t="s">
        <v>21</v>
      </c>
      <c r="F336" s="279">
        <v>-2.8359999999999999</v>
      </c>
      <c r="G336" s="37"/>
      <c r="H336" s="42"/>
    </row>
    <row r="337" spans="1:8" s="2" customFormat="1" ht="16.899999999999999" customHeight="1">
      <c r="A337" s="37"/>
      <c r="B337" s="42"/>
      <c r="C337" s="278" t="s">
        <v>21</v>
      </c>
      <c r="D337" s="278" t="s">
        <v>906</v>
      </c>
      <c r="E337" s="20" t="s">
        <v>21</v>
      </c>
      <c r="F337" s="279">
        <v>2.0369999999999999</v>
      </c>
      <c r="G337" s="37"/>
      <c r="H337" s="42"/>
    </row>
    <row r="338" spans="1:8" s="2" customFormat="1" ht="16.899999999999999" customHeight="1">
      <c r="A338" s="37"/>
      <c r="B338" s="42"/>
      <c r="C338" s="278" t="s">
        <v>21</v>
      </c>
      <c r="D338" s="278" t="s">
        <v>668</v>
      </c>
      <c r="E338" s="20" t="s">
        <v>21</v>
      </c>
      <c r="F338" s="279">
        <v>0</v>
      </c>
      <c r="G338" s="37"/>
      <c r="H338" s="42"/>
    </row>
    <row r="339" spans="1:8" s="2" customFormat="1" ht="16.899999999999999" customHeight="1">
      <c r="A339" s="37"/>
      <c r="B339" s="42"/>
      <c r="C339" s="278" t="s">
        <v>21</v>
      </c>
      <c r="D339" s="278" t="s">
        <v>911</v>
      </c>
      <c r="E339" s="20" t="s">
        <v>21</v>
      </c>
      <c r="F339" s="279">
        <v>52.311</v>
      </c>
      <c r="G339" s="37"/>
      <c r="H339" s="42"/>
    </row>
    <row r="340" spans="1:8" s="2" customFormat="1" ht="16.899999999999999" customHeight="1">
      <c r="A340" s="37"/>
      <c r="B340" s="42"/>
      <c r="C340" s="278" t="s">
        <v>21</v>
      </c>
      <c r="D340" s="278" t="s">
        <v>912</v>
      </c>
      <c r="E340" s="20" t="s">
        <v>21</v>
      </c>
      <c r="F340" s="279">
        <v>6.4669999999999996</v>
      </c>
      <c r="G340" s="37"/>
      <c r="H340" s="42"/>
    </row>
    <row r="341" spans="1:8" s="2" customFormat="1" ht="16.899999999999999" customHeight="1">
      <c r="A341" s="37"/>
      <c r="B341" s="42"/>
      <c r="C341" s="278" t="s">
        <v>21</v>
      </c>
      <c r="D341" s="278" t="s">
        <v>847</v>
      </c>
      <c r="E341" s="20" t="s">
        <v>21</v>
      </c>
      <c r="F341" s="279">
        <v>-1.5760000000000001</v>
      </c>
      <c r="G341" s="37"/>
      <c r="H341" s="42"/>
    </row>
    <row r="342" spans="1:8" s="2" customFormat="1" ht="16.899999999999999" customHeight="1">
      <c r="A342" s="37"/>
      <c r="B342" s="42"/>
      <c r="C342" s="278" t="s">
        <v>21</v>
      </c>
      <c r="D342" s="278" t="s">
        <v>910</v>
      </c>
      <c r="E342" s="20" t="s">
        <v>21</v>
      </c>
      <c r="F342" s="279">
        <v>-2.8359999999999999</v>
      </c>
      <c r="G342" s="37"/>
      <c r="H342" s="42"/>
    </row>
    <row r="343" spans="1:8" s="2" customFormat="1" ht="16.899999999999999" customHeight="1">
      <c r="A343" s="37"/>
      <c r="B343" s="42"/>
      <c r="C343" s="278" t="s">
        <v>21</v>
      </c>
      <c r="D343" s="278" t="s">
        <v>913</v>
      </c>
      <c r="E343" s="20" t="s">
        <v>21</v>
      </c>
      <c r="F343" s="279">
        <v>-2.8410000000000002</v>
      </c>
      <c r="G343" s="37"/>
      <c r="H343" s="42"/>
    </row>
    <row r="344" spans="1:8" s="2" customFormat="1" ht="16.899999999999999" customHeight="1">
      <c r="A344" s="37"/>
      <c r="B344" s="42"/>
      <c r="C344" s="278" t="s">
        <v>21</v>
      </c>
      <c r="D344" s="278" t="s">
        <v>906</v>
      </c>
      <c r="E344" s="20" t="s">
        <v>21</v>
      </c>
      <c r="F344" s="279">
        <v>2.0369999999999999</v>
      </c>
      <c r="G344" s="37"/>
      <c r="H344" s="42"/>
    </row>
    <row r="345" spans="1:8" s="2" customFormat="1" ht="16.899999999999999" customHeight="1">
      <c r="A345" s="37"/>
      <c r="B345" s="42"/>
      <c r="C345" s="278" t="s">
        <v>21</v>
      </c>
      <c r="D345" s="278" t="s">
        <v>670</v>
      </c>
      <c r="E345" s="20" t="s">
        <v>21</v>
      </c>
      <c r="F345" s="279">
        <v>0</v>
      </c>
      <c r="G345" s="37"/>
      <c r="H345" s="42"/>
    </row>
    <row r="346" spans="1:8" s="2" customFormat="1" ht="16.899999999999999" customHeight="1">
      <c r="A346" s="37"/>
      <c r="B346" s="42"/>
      <c r="C346" s="278" t="s">
        <v>21</v>
      </c>
      <c r="D346" s="278" t="s">
        <v>889</v>
      </c>
      <c r="E346" s="20" t="s">
        <v>21</v>
      </c>
      <c r="F346" s="279">
        <v>54.112000000000002</v>
      </c>
      <c r="G346" s="37"/>
      <c r="H346" s="42"/>
    </row>
    <row r="347" spans="1:8" s="2" customFormat="1" ht="16.899999999999999" customHeight="1">
      <c r="A347" s="37"/>
      <c r="B347" s="42"/>
      <c r="C347" s="278" t="s">
        <v>21</v>
      </c>
      <c r="D347" s="278" t="s">
        <v>914</v>
      </c>
      <c r="E347" s="20" t="s">
        <v>21</v>
      </c>
      <c r="F347" s="279">
        <v>3.6219999999999999</v>
      </c>
      <c r="G347" s="37"/>
      <c r="H347" s="42"/>
    </row>
    <row r="348" spans="1:8" s="2" customFormat="1" ht="16.899999999999999" customHeight="1">
      <c r="A348" s="37"/>
      <c r="B348" s="42"/>
      <c r="C348" s="278" t="s">
        <v>21</v>
      </c>
      <c r="D348" s="278" t="s">
        <v>847</v>
      </c>
      <c r="E348" s="20" t="s">
        <v>21</v>
      </c>
      <c r="F348" s="279">
        <v>-1.5760000000000001</v>
      </c>
      <c r="G348" s="37"/>
      <c r="H348" s="42"/>
    </row>
    <row r="349" spans="1:8" s="2" customFormat="1" ht="16.899999999999999" customHeight="1">
      <c r="A349" s="37"/>
      <c r="B349" s="42"/>
      <c r="C349" s="278" t="s">
        <v>21</v>
      </c>
      <c r="D349" s="278" t="s">
        <v>915</v>
      </c>
      <c r="E349" s="20" t="s">
        <v>21</v>
      </c>
      <c r="F349" s="279">
        <v>-2.056</v>
      </c>
      <c r="G349" s="37"/>
      <c r="H349" s="42"/>
    </row>
    <row r="350" spans="1:8" s="2" customFormat="1" ht="16.899999999999999" customHeight="1">
      <c r="A350" s="37"/>
      <c r="B350" s="42"/>
      <c r="C350" s="278" t="s">
        <v>21</v>
      </c>
      <c r="D350" s="278" t="s">
        <v>916</v>
      </c>
      <c r="E350" s="20" t="s">
        <v>21</v>
      </c>
      <c r="F350" s="279">
        <v>-2.056</v>
      </c>
      <c r="G350" s="37"/>
      <c r="H350" s="42"/>
    </row>
    <row r="351" spans="1:8" s="2" customFormat="1" ht="16.899999999999999" customHeight="1">
      <c r="A351" s="37"/>
      <c r="B351" s="42"/>
      <c r="C351" s="278" t="s">
        <v>21</v>
      </c>
      <c r="D351" s="278" t="s">
        <v>672</v>
      </c>
      <c r="E351" s="20" t="s">
        <v>21</v>
      </c>
      <c r="F351" s="279">
        <v>0</v>
      </c>
      <c r="G351" s="37"/>
      <c r="H351" s="42"/>
    </row>
    <row r="352" spans="1:8" s="2" customFormat="1" ht="16.899999999999999" customHeight="1">
      <c r="A352" s="37"/>
      <c r="B352" s="42"/>
      <c r="C352" s="278" t="s">
        <v>21</v>
      </c>
      <c r="D352" s="278" t="s">
        <v>917</v>
      </c>
      <c r="E352" s="20" t="s">
        <v>21</v>
      </c>
      <c r="F352" s="279">
        <v>74.290000000000006</v>
      </c>
      <c r="G352" s="37"/>
      <c r="H352" s="42"/>
    </row>
    <row r="353" spans="1:8" s="2" customFormat="1" ht="16.899999999999999" customHeight="1">
      <c r="A353" s="37"/>
      <c r="B353" s="42"/>
      <c r="C353" s="278" t="s">
        <v>21</v>
      </c>
      <c r="D353" s="278" t="s">
        <v>918</v>
      </c>
      <c r="E353" s="20" t="s">
        <v>21</v>
      </c>
      <c r="F353" s="279">
        <v>41.875999999999998</v>
      </c>
      <c r="G353" s="37"/>
      <c r="H353" s="42"/>
    </row>
    <row r="354" spans="1:8" s="2" customFormat="1" ht="16.899999999999999" customHeight="1">
      <c r="A354" s="37"/>
      <c r="B354" s="42"/>
      <c r="C354" s="278" t="s">
        <v>21</v>
      </c>
      <c r="D354" s="278" t="s">
        <v>919</v>
      </c>
      <c r="E354" s="20" t="s">
        <v>21</v>
      </c>
      <c r="F354" s="279">
        <v>-17.297999999999998</v>
      </c>
      <c r="G354" s="37"/>
      <c r="H354" s="42"/>
    </row>
    <row r="355" spans="1:8" s="2" customFormat="1" ht="16.899999999999999" customHeight="1">
      <c r="A355" s="37"/>
      <c r="B355" s="42"/>
      <c r="C355" s="278" t="s">
        <v>21</v>
      </c>
      <c r="D355" s="278" t="s">
        <v>920</v>
      </c>
      <c r="E355" s="20" t="s">
        <v>21</v>
      </c>
      <c r="F355" s="279">
        <v>3.1779999999999999</v>
      </c>
      <c r="G355" s="37"/>
      <c r="H355" s="42"/>
    </row>
    <row r="356" spans="1:8" s="2" customFormat="1" ht="16.899999999999999" customHeight="1">
      <c r="A356" s="37"/>
      <c r="B356" s="42"/>
      <c r="C356" s="278" t="s">
        <v>21</v>
      </c>
      <c r="D356" s="278" t="s">
        <v>921</v>
      </c>
      <c r="E356" s="20" t="s">
        <v>21</v>
      </c>
      <c r="F356" s="279">
        <v>-3.1520000000000001</v>
      </c>
      <c r="G356" s="37"/>
      <c r="H356" s="42"/>
    </row>
    <row r="357" spans="1:8" s="2" customFormat="1" ht="16.899999999999999" customHeight="1">
      <c r="A357" s="37"/>
      <c r="B357" s="42"/>
      <c r="C357" s="278" t="s">
        <v>21</v>
      </c>
      <c r="D357" s="278" t="s">
        <v>922</v>
      </c>
      <c r="E357" s="20" t="s">
        <v>21</v>
      </c>
      <c r="F357" s="279">
        <v>-2.83</v>
      </c>
      <c r="G357" s="37"/>
      <c r="H357" s="42"/>
    </row>
    <row r="358" spans="1:8" s="2" customFormat="1" ht="16.899999999999999" customHeight="1">
      <c r="A358" s="37"/>
      <c r="B358" s="42"/>
      <c r="C358" s="278" t="s">
        <v>21</v>
      </c>
      <c r="D358" s="278" t="s">
        <v>923</v>
      </c>
      <c r="E358" s="20" t="s">
        <v>21</v>
      </c>
      <c r="F358" s="279">
        <v>-2.83</v>
      </c>
      <c r="G358" s="37"/>
      <c r="H358" s="42"/>
    </row>
    <row r="359" spans="1:8" s="2" customFormat="1" ht="16.899999999999999" customHeight="1">
      <c r="A359" s="37"/>
      <c r="B359" s="42"/>
      <c r="C359" s="278" t="s">
        <v>21</v>
      </c>
      <c r="D359" s="278" t="s">
        <v>924</v>
      </c>
      <c r="E359" s="20" t="s">
        <v>21</v>
      </c>
      <c r="F359" s="279">
        <v>-2.835</v>
      </c>
      <c r="G359" s="37"/>
      <c r="H359" s="42"/>
    </row>
    <row r="360" spans="1:8" s="2" customFormat="1" ht="16.899999999999999" customHeight="1">
      <c r="A360" s="37"/>
      <c r="B360" s="42"/>
      <c r="C360" s="278" t="s">
        <v>21</v>
      </c>
      <c r="D360" s="278" t="s">
        <v>674</v>
      </c>
      <c r="E360" s="20" t="s">
        <v>21</v>
      </c>
      <c r="F360" s="279">
        <v>0</v>
      </c>
      <c r="G360" s="37"/>
      <c r="H360" s="42"/>
    </row>
    <row r="361" spans="1:8" s="2" customFormat="1" ht="16.899999999999999" customHeight="1">
      <c r="A361" s="37"/>
      <c r="B361" s="42"/>
      <c r="C361" s="278" t="s">
        <v>21</v>
      </c>
      <c r="D361" s="278" t="s">
        <v>925</v>
      </c>
      <c r="E361" s="20" t="s">
        <v>21</v>
      </c>
      <c r="F361" s="279">
        <v>60.929000000000002</v>
      </c>
      <c r="G361" s="37"/>
      <c r="H361" s="42"/>
    </row>
    <row r="362" spans="1:8" s="2" customFormat="1" ht="16.899999999999999" customHeight="1">
      <c r="A362" s="37"/>
      <c r="B362" s="42"/>
      <c r="C362" s="278" t="s">
        <v>21</v>
      </c>
      <c r="D362" s="278" t="s">
        <v>926</v>
      </c>
      <c r="E362" s="20" t="s">
        <v>21</v>
      </c>
      <c r="F362" s="279">
        <v>2.1909999999999998</v>
      </c>
      <c r="G362" s="37"/>
      <c r="H362" s="42"/>
    </row>
    <row r="363" spans="1:8" s="2" customFormat="1" ht="16.899999999999999" customHeight="1">
      <c r="A363" s="37"/>
      <c r="B363" s="42"/>
      <c r="C363" s="278" t="s">
        <v>21</v>
      </c>
      <c r="D363" s="278" t="s">
        <v>927</v>
      </c>
      <c r="E363" s="20" t="s">
        <v>21</v>
      </c>
      <c r="F363" s="279">
        <v>1.99</v>
      </c>
      <c r="G363" s="37"/>
      <c r="H363" s="42"/>
    </row>
    <row r="364" spans="1:8" s="2" customFormat="1" ht="16.899999999999999" customHeight="1">
      <c r="A364" s="37"/>
      <c r="B364" s="42"/>
      <c r="C364" s="278" t="s">
        <v>21</v>
      </c>
      <c r="D364" s="278" t="s">
        <v>847</v>
      </c>
      <c r="E364" s="20" t="s">
        <v>21</v>
      </c>
      <c r="F364" s="279">
        <v>-1.5760000000000001</v>
      </c>
      <c r="G364" s="37"/>
      <c r="H364" s="42"/>
    </row>
    <row r="365" spans="1:8" s="2" customFormat="1" ht="16.899999999999999" customHeight="1">
      <c r="A365" s="37"/>
      <c r="B365" s="42"/>
      <c r="C365" s="278" t="s">
        <v>21</v>
      </c>
      <c r="D365" s="278" t="s">
        <v>520</v>
      </c>
      <c r="E365" s="20" t="s">
        <v>21</v>
      </c>
      <c r="F365" s="279">
        <v>0</v>
      </c>
      <c r="G365" s="37"/>
      <c r="H365" s="42"/>
    </row>
    <row r="366" spans="1:8" s="2" customFormat="1" ht="16.899999999999999" customHeight="1">
      <c r="A366" s="37"/>
      <c r="B366" s="42"/>
      <c r="C366" s="278" t="s">
        <v>21</v>
      </c>
      <c r="D366" s="278" t="s">
        <v>928</v>
      </c>
      <c r="E366" s="20" t="s">
        <v>21</v>
      </c>
      <c r="F366" s="279">
        <v>50.35</v>
      </c>
      <c r="G366" s="37"/>
      <c r="H366" s="42"/>
    </row>
    <row r="367" spans="1:8" s="2" customFormat="1" ht="16.899999999999999" customHeight="1">
      <c r="A367" s="37"/>
      <c r="B367" s="42"/>
      <c r="C367" s="278" t="s">
        <v>21</v>
      </c>
      <c r="D367" s="278" t="s">
        <v>847</v>
      </c>
      <c r="E367" s="20" t="s">
        <v>21</v>
      </c>
      <c r="F367" s="279">
        <v>-1.5760000000000001</v>
      </c>
      <c r="G367" s="37"/>
      <c r="H367" s="42"/>
    </row>
    <row r="368" spans="1:8" s="2" customFormat="1" ht="16.899999999999999" customHeight="1">
      <c r="A368" s="37"/>
      <c r="B368" s="42"/>
      <c r="C368" s="278" t="s">
        <v>21</v>
      </c>
      <c r="D368" s="278" t="s">
        <v>929</v>
      </c>
      <c r="E368" s="20" t="s">
        <v>21</v>
      </c>
      <c r="F368" s="279">
        <v>-5.6680000000000001</v>
      </c>
      <c r="G368" s="37"/>
      <c r="H368" s="42"/>
    </row>
    <row r="369" spans="1:8" s="2" customFormat="1" ht="16.899999999999999" customHeight="1">
      <c r="A369" s="37"/>
      <c r="B369" s="42"/>
      <c r="C369" s="278" t="s">
        <v>21</v>
      </c>
      <c r="D369" s="278" t="s">
        <v>930</v>
      </c>
      <c r="E369" s="20" t="s">
        <v>21</v>
      </c>
      <c r="F369" s="279">
        <v>0</v>
      </c>
      <c r="G369" s="37"/>
      <c r="H369" s="42"/>
    </row>
    <row r="370" spans="1:8" s="2" customFormat="1" ht="16.899999999999999" customHeight="1">
      <c r="A370" s="37"/>
      <c r="B370" s="42"/>
      <c r="C370" s="278" t="s">
        <v>21</v>
      </c>
      <c r="D370" s="278" t="s">
        <v>931</v>
      </c>
      <c r="E370" s="20" t="s">
        <v>21</v>
      </c>
      <c r="F370" s="279">
        <v>55.613999999999997</v>
      </c>
      <c r="G370" s="37"/>
      <c r="H370" s="42"/>
    </row>
    <row r="371" spans="1:8" s="2" customFormat="1" ht="16.899999999999999" customHeight="1">
      <c r="A371" s="37"/>
      <c r="B371" s="42"/>
      <c r="C371" s="278" t="s">
        <v>21</v>
      </c>
      <c r="D371" s="278" t="s">
        <v>932</v>
      </c>
      <c r="E371" s="20" t="s">
        <v>21</v>
      </c>
      <c r="F371" s="279">
        <v>-3.03</v>
      </c>
      <c r="G371" s="37"/>
      <c r="H371" s="42"/>
    </row>
    <row r="372" spans="1:8" s="2" customFormat="1" ht="16.899999999999999" customHeight="1">
      <c r="A372" s="37"/>
      <c r="B372" s="42"/>
      <c r="C372" s="278" t="s">
        <v>21</v>
      </c>
      <c r="D372" s="278" t="s">
        <v>933</v>
      </c>
      <c r="E372" s="20" t="s">
        <v>21</v>
      </c>
      <c r="F372" s="279">
        <v>-10.542</v>
      </c>
      <c r="G372" s="37"/>
      <c r="H372" s="42"/>
    </row>
    <row r="373" spans="1:8" s="2" customFormat="1" ht="16.899999999999999" customHeight="1">
      <c r="A373" s="37"/>
      <c r="B373" s="42"/>
      <c r="C373" s="278" t="s">
        <v>21</v>
      </c>
      <c r="D373" s="278" t="s">
        <v>522</v>
      </c>
      <c r="E373" s="20" t="s">
        <v>21</v>
      </c>
      <c r="F373" s="279">
        <v>0</v>
      </c>
      <c r="G373" s="37"/>
      <c r="H373" s="42"/>
    </row>
    <row r="374" spans="1:8" s="2" customFormat="1" ht="16.899999999999999" customHeight="1">
      <c r="A374" s="37"/>
      <c r="B374" s="42"/>
      <c r="C374" s="278" t="s">
        <v>21</v>
      </c>
      <c r="D374" s="278" t="s">
        <v>934</v>
      </c>
      <c r="E374" s="20" t="s">
        <v>21</v>
      </c>
      <c r="F374" s="279">
        <v>50.347999999999999</v>
      </c>
      <c r="G374" s="37"/>
      <c r="H374" s="42"/>
    </row>
    <row r="375" spans="1:8" s="2" customFormat="1" ht="16.899999999999999" customHeight="1">
      <c r="A375" s="37"/>
      <c r="B375" s="42"/>
      <c r="C375" s="278" t="s">
        <v>21</v>
      </c>
      <c r="D375" s="278" t="s">
        <v>935</v>
      </c>
      <c r="E375" s="20" t="s">
        <v>21</v>
      </c>
      <c r="F375" s="279">
        <v>1.9319999999999999</v>
      </c>
      <c r="G375" s="37"/>
      <c r="H375" s="42"/>
    </row>
    <row r="376" spans="1:8" s="2" customFormat="1" ht="16.899999999999999" customHeight="1">
      <c r="A376" s="37"/>
      <c r="B376" s="42"/>
      <c r="C376" s="278" t="s">
        <v>21</v>
      </c>
      <c r="D376" s="278" t="s">
        <v>936</v>
      </c>
      <c r="E376" s="20" t="s">
        <v>21</v>
      </c>
      <c r="F376" s="279">
        <v>2.2370000000000001</v>
      </c>
      <c r="G376" s="37"/>
      <c r="H376" s="42"/>
    </row>
    <row r="377" spans="1:8" s="2" customFormat="1" ht="16.899999999999999" customHeight="1">
      <c r="A377" s="37"/>
      <c r="B377" s="42"/>
      <c r="C377" s="278" t="s">
        <v>21</v>
      </c>
      <c r="D377" s="278" t="s">
        <v>847</v>
      </c>
      <c r="E377" s="20" t="s">
        <v>21</v>
      </c>
      <c r="F377" s="279">
        <v>-1.5760000000000001</v>
      </c>
      <c r="G377" s="37"/>
      <c r="H377" s="42"/>
    </row>
    <row r="378" spans="1:8" s="2" customFormat="1" ht="16.899999999999999" customHeight="1">
      <c r="A378" s="37"/>
      <c r="B378" s="42"/>
      <c r="C378" s="278" t="s">
        <v>21</v>
      </c>
      <c r="D378" s="278" t="s">
        <v>897</v>
      </c>
      <c r="E378" s="20" t="s">
        <v>21</v>
      </c>
      <c r="F378" s="279">
        <v>-2.8330000000000002</v>
      </c>
      <c r="G378" s="37"/>
      <c r="H378" s="42"/>
    </row>
    <row r="379" spans="1:8" s="2" customFormat="1" ht="16.899999999999999" customHeight="1">
      <c r="A379" s="37"/>
      <c r="B379" s="42"/>
      <c r="C379" s="278" t="s">
        <v>21</v>
      </c>
      <c r="D379" s="278" t="s">
        <v>937</v>
      </c>
      <c r="E379" s="20" t="s">
        <v>21</v>
      </c>
      <c r="F379" s="279">
        <v>-2.8340000000000001</v>
      </c>
      <c r="G379" s="37"/>
      <c r="H379" s="42"/>
    </row>
    <row r="380" spans="1:8" s="2" customFormat="1" ht="16.899999999999999" customHeight="1">
      <c r="A380" s="37"/>
      <c r="B380" s="42"/>
      <c r="C380" s="278" t="s">
        <v>21</v>
      </c>
      <c r="D380" s="278" t="s">
        <v>938</v>
      </c>
      <c r="E380" s="20" t="s">
        <v>21</v>
      </c>
      <c r="F380" s="279">
        <v>0</v>
      </c>
      <c r="G380" s="37"/>
      <c r="H380" s="42"/>
    </row>
    <row r="381" spans="1:8" s="2" customFormat="1" ht="16.899999999999999" customHeight="1">
      <c r="A381" s="37"/>
      <c r="B381" s="42"/>
      <c r="C381" s="278" t="s">
        <v>21</v>
      </c>
      <c r="D381" s="278" t="s">
        <v>939</v>
      </c>
      <c r="E381" s="20" t="s">
        <v>21</v>
      </c>
      <c r="F381" s="279">
        <v>-3.1320000000000001</v>
      </c>
      <c r="G381" s="37"/>
      <c r="H381" s="42"/>
    </row>
    <row r="382" spans="1:8" s="2" customFormat="1" ht="16.899999999999999" customHeight="1">
      <c r="A382" s="37"/>
      <c r="B382" s="42"/>
      <c r="C382" s="278" t="s">
        <v>21</v>
      </c>
      <c r="D382" s="278" t="s">
        <v>940</v>
      </c>
      <c r="E382" s="20" t="s">
        <v>21</v>
      </c>
      <c r="F382" s="279">
        <v>0</v>
      </c>
      <c r="G382" s="37"/>
      <c r="H382" s="42"/>
    </row>
    <row r="383" spans="1:8" s="2" customFormat="1" ht="16.899999999999999" customHeight="1">
      <c r="A383" s="37"/>
      <c r="B383" s="42"/>
      <c r="C383" s="278" t="s">
        <v>21</v>
      </c>
      <c r="D383" s="278" t="s">
        <v>843</v>
      </c>
      <c r="E383" s="20" t="s">
        <v>21</v>
      </c>
      <c r="F383" s="279">
        <v>0</v>
      </c>
      <c r="G383" s="37"/>
      <c r="H383" s="42"/>
    </row>
    <row r="384" spans="1:8" s="2" customFormat="1" ht="16.899999999999999" customHeight="1">
      <c r="A384" s="37"/>
      <c r="B384" s="42"/>
      <c r="C384" s="278" t="s">
        <v>21</v>
      </c>
      <c r="D384" s="278" t="s">
        <v>941</v>
      </c>
      <c r="E384" s="20" t="s">
        <v>21</v>
      </c>
      <c r="F384" s="279">
        <v>2.7349999999999999</v>
      </c>
      <c r="G384" s="37"/>
      <c r="H384" s="42"/>
    </row>
    <row r="385" spans="1:8" s="2" customFormat="1" ht="16.899999999999999" customHeight="1">
      <c r="A385" s="37"/>
      <c r="B385" s="42"/>
      <c r="C385" s="278" t="s">
        <v>21</v>
      </c>
      <c r="D385" s="278" t="s">
        <v>574</v>
      </c>
      <c r="E385" s="20" t="s">
        <v>21</v>
      </c>
      <c r="F385" s="279">
        <v>0</v>
      </c>
      <c r="G385" s="37"/>
      <c r="H385" s="42"/>
    </row>
    <row r="386" spans="1:8" s="2" customFormat="1" ht="16.899999999999999" customHeight="1">
      <c r="A386" s="37"/>
      <c r="B386" s="42"/>
      <c r="C386" s="278" t="s">
        <v>21</v>
      </c>
      <c r="D386" s="278" t="s">
        <v>254</v>
      </c>
      <c r="E386" s="20" t="s">
        <v>21</v>
      </c>
      <c r="F386" s="279">
        <v>12.496</v>
      </c>
      <c r="G386" s="37"/>
      <c r="H386" s="42"/>
    </row>
    <row r="387" spans="1:8" s="2" customFormat="1" ht="16.899999999999999" customHeight="1">
      <c r="A387" s="37"/>
      <c r="B387" s="42"/>
      <c r="C387" s="278" t="s">
        <v>21</v>
      </c>
      <c r="D387" s="278" t="s">
        <v>849</v>
      </c>
      <c r="E387" s="20" t="s">
        <v>21</v>
      </c>
      <c r="F387" s="279">
        <v>0</v>
      </c>
      <c r="G387" s="37"/>
      <c r="H387" s="42"/>
    </row>
    <row r="388" spans="1:8" s="2" customFormat="1" ht="16.899999999999999" customHeight="1">
      <c r="A388" s="37"/>
      <c r="B388" s="42"/>
      <c r="C388" s="278" t="s">
        <v>21</v>
      </c>
      <c r="D388" s="278" t="s">
        <v>255</v>
      </c>
      <c r="E388" s="20" t="s">
        <v>21</v>
      </c>
      <c r="F388" s="279">
        <v>3.2389999999999999</v>
      </c>
      <c r="G388" s="37"/>
      <c r="H388" s="42"/>
    </row>
    <row r="389" spans="1:8" s="2" customFormat="1" ht="16.899999999999999" customHeight="1">
      <c r="A389" s="37"/>
      <c r="B389" s="42"/>
      <c r="C389" s="278" t="s">
        <v>21</v>
      </c>
      <c r="D389" s="278" t="s">
        <v>558</v>
      </c>
      <c r="E389" s="20" t="s">
        <v>21</v>
      </c>
      <c r="F389" s="279">
        <v>0</v>
      </c>
      <c r="G389" s="37"/>
      <c r="H389" s="42"/>
    </row>
    <row r="390" spans="1:8" s="2" customFormat="1" ht="16.899999999999999" customHeight="1">
      <c r="A390" s="37"/>
      <c r="B390" s="42"/>
      <c r="C390" s="278" t="s">
        <v>21</v>
      </c>
      <c r="D390" s="278" t="s">
        <v>256</v>
      </c>
      <c r="E390" s="20" t="s">
        <v>21</v>
      </c>
      <c r="F390" s="279">
        <v>1.45</v>
      </c>
      <c r="G390" s="37"/>
      <c r="H390" s="42"/>
    </row>
    <row r="391" spans="1:8" s="2" customFormat="1" ht="16.899999999999999" customHeight="1">
      <c r="A391" s="37"/>
      <c r="B391" s="42"/>
      <c r="C391" s="278" t="s">
        <v>21</v>
      </c>
      <c r="D391" s="278" t="s">
        <v>560</v>
      </c>
      <c r="E391" s="20" t="s">
        <v>21</v>
      </c>
      <c r="F391" s="279">
        <v>0</v>
      </c>
      <c r="G391" s="37"/>
      <c r="H391" s="42"/>
    </row>
    <row r="392" spans="1:8" s="2" customFormat="1" ht="16.899999999999999" customHeight="1">
      <c r="A392" s="37"/>
      <c r="B392" s="42"/>
      <c r="C392" s="278" t="s">
        <v>21</v>
      </c>
      <c r="D392" s="278" t="s">
        <v>257</v>
      </c>
      <c r="E392" s="20" t="s">
        <v>21</v>
      </c>
      <c r="F392" s="279">
        <v>13.634</v>
      </c>
      <c r="G392" s="37"/>
      <c r="H392" s="42"/>
    </row>
    <row r="393" spans="1:8" s="2" customFormat="1" ht="16.899999999999999" customHeight="1">
      <c r="A393" s="37"/>
      <c r="B393" s="42"/>
      <c r="C393" s="278" t="s">
        <v>21</v>
      </c>
      <c r="D393" s="278" t="s">
        <v>861</v>
      </c>
      <c r="E393" s="20" t="s">
        <v>21</v>
      </c>
      <c r="F393" s="279">
        <v>0</v>
      </c>
      <c r="G393" s="37"/>
      <c r="H393" s="42"/>
    </row>
    <row r="394" spans="1:8" s="2" customFormat="1" ht="16.899999999999999" customHeight="1">
      <c r="A394" s="37"/>
      <c r="B394" s="42"/>
      <c r="C394" s="278" t="s">
        <v>21</v>
      </c>
      <c r="D394" s="278" t="s">
        <v>258</v>
      </c>
      <c r="E394" s="20" t="s">
        <v>21</v>
      </c>
      <c r="F394" s="279">
        <v>13.157999999999999</v>
      </c>
      <c r="G394" s="37"/>
      <c r="H394" s="42"/>
    </row>
    <row r="395" spans="1:8" s="2" customFormat="1" ht="16.899999999999999" customHeight="1">
      <c r="A395" s="37"/>
      <c r="B395" s="42"/>
      <c r="C395" s="278" t="s">
        <v>21</v>
      </c>
      <c r="D395" s="278" t="s">
        <v>636</v>
      </c>
      <c r="E395" s="20" t="s">
        <v>21</v>
      </c>
      <c r="F395" s="279">
        <v>0</v>
      </c>
      <c r="G395" s="37"/>
      <c r="H395" s="42"/>
    </row>
    <row r="396" spans="1:8" s="2" customFormat="1" ht="16.899999999999999" customHeight="1">
      <c r="A396" s="37"/>
      <c r="B396" s="42"/>
      <c r="C396" s="278" t="s">
        <v>21</v>
      </c>
      <c r="D396" s="278" t="s">
        <v>259</v>
      </c>
      <c r="E396" s="20" t="s">
        <v>21</v>
      </c>
      <c r="F396" s="279">
        <v>18.283999999999999</v>
      </c>
      <c r="G396" s="37"/>
      <c r="H396" s="42"/>
    </row>
    <row r="397" spans="1:8" s="2" customFormat="1" ht="16.899999999999999" customHeight="1">
      <c r="A397" s="37"/>
      <c r="B397" s="42"/>
      <c r="C397" s="278" t="s">
        <v>21</v>
      </c>
      <c r="D397" s="278" t="s">
        <v>194</v>
      </c>
      <c r="E397" s="20" t="s">
        <v>21</v>
      </c>
      <c r="F397" s="279">
        <v>0</v>
      </c>
      <c r="G397" s="37"/>
      <c r="H397" s="42"/>
    </row>
    <row r="398" spans="1:8" s="2" customFormat="1" ht="16.899999999999999" customHeight="1">
      <c r="A398" s="37"/>
      <c r="B398" s="42"/>
      <c r="C398" s="278" t="s">
        <v>21</v>
      </c>
      <c r="D398" s="278" t="s">
        <v>260</v>
      </c>
      <c r="E398" s="20" t="s">
        <v>21</v>
      </c>
      <c r="F398" s="279">
        <v>12.911</v>
      </c>
      <c r="G398" s="37"/>
      <c r="H398" s="42"/>
    </row>
    <row r="399" spans="1:8" s="2" customFormat="1" ht="16.899999999999999" customHeight="1">
      <c r="A399" s="37"/>
      <c r="B399" s="42"/>
      <c r="C399" s="278" t="s">
        <v>21</v>
      </c>
      <c r="D399" s="278" t="s">
        <v>639</v>
      </c>
      <c r="E399" s="20" t="s">
        <v>21</v>
      </c>
      <c r="F399" s="279">
        <v>0</v>
      </c>
      <c r="G399" s="37"/>
      <c r="H399" s="42"/>
    </row>
    <row r="400" spans="1:8" s="2" customFormat="1" ht="16.899999999999999" customHeight="1">
      <c r="A400" s="37"/>
      <c r="B400" s="42"/>
      <c r="C400" s="278" t="s">
        <v>21</v>
      </c>
      <c r="D400" s="278" t="s">
        <v>261</v>
      </c>
      <c r="E400" s="20" t="s">
        <v>21</v>
      </c>
      <c r="F400" s="279">
        <v>12.343</v>
      </c>
      <c r="G400" s="37"/>
      <c r="H400" s="42"/>
    </row>
    <row r="401" spans="1:8" s="2" customFormat="1" ht="16.899999999999999" customHeight="1">
      <c r="A401" s="37"/>
      <c r="B401" s="42"/>
      <c r="C401" s="278" t="s">
        <v>21</v>
      </c>
      <c r="D401" s="278" t="s">
        <v>653</v>
      </c>
      <c r="E401" s="20" t="s">
        <v>21</v>
      </c>
      <c r="F401" s="279">
        <v>0</v>
      </c>
      <c r="G401" s="37"/>
      <c r="H401" s="42"/>
    </row>
    <row r="402" spans="1:8" s="2" customFormat="1" ht="16.899999999999999" customHeight="1">
      <c r="A402" s="37"/>
      <c r="B402" s="42"/>
      <c r="C402" s="278" t="s">
        <v>21</v>
      </c>
      <c r="D402" s="278" t="s">
        <v>262</v>
      </c>
      <c r="E402" s="20" t="s">
        <v>21</v>
      </c>
      <c r="F402" s="279">
        <v>11.597</v>
      </c>
      <c r="G402" s="37"/>
      <c r="H402" s="42"/>
    </row>
    <row r="403" spans="1:8" s="2" customFormat="1" ht="16.899999999999999" customHeight="1">
      <c r="A403" s="37"/>
      <c r="B403" s="42"/>
      <c r="C403" s="278" t="s">
        <v>21</v>
      </c>
      <c r="D403" s="278" t="s">
        <v>654</v>
      </c>
      <c r="E403" s="20" t="s">
        <v>21</v>
      </c>
      <c r="F403" s="279">
        <v>0</v>
      </c>
      <c r="G403" s="37"/>
      <c r="H403" s="42"/>
    </row>
    <row r="404" spans="1:8" s="2" customFormat="1" ht="16.899999999999999" customHeight="1">
      <c r="A404" s="37"/>
      <c r="B404" s="42"/>
      <c r="C404" s="278" t="s">
        <v>21</v>
      </c>
      <c r="D404" s="278" t="s">
        <v>263</v>
      </c>
      <c r="E404" s="20" t="s">
        <v>21</v>
      </c>
      <c r="F404" s="279">
        <v>12.805999999999999</v>
      </c>
      <c r="G404" s="37"/>
      <c r="H404" s="42"/>
    </row>
    <row r="405" spans="1:8" s="2" customFormat="1" ht="16.899999999999999" customHeight="1">
      <c r="A405" s="37"/>
      <c r="B405" s="42"/>
      <c r="C405" s="278" t="s">
        <v>21</v>
      </c>
      <c r="D405" s="278" t="s">
        <v>656</v>
      </c>
      <c r="E405" s="20" t="s">
        <v>21</v>
      </c>
      <c r="F405" s="279">
        <v>0</v>
      </c>
      <c r="G405" s="37"/>
      <c r="H405" s="42"/>
    </row>
    <row r="406" spans="1:8" s="2" customFormat="1" ht="16.899999999999999" customHeight="1">
      <c r="A406" s="37"/>
      <c r="B406" s="42"/>
      <c r="C406" s="278" t="s">
        <v>21</v>
      </c>
      <c r="D406" s="278" t="s">
        <v>264</v>
      </c>
      <c r="E406" s="20" t="s">
        <v>21</v>
      </c>
      <c r="F406" s="279">
        <v>11.882</v>
      </c>
      <c r="G406" s="37"/>
      <c r="H406" s="42"/>
    </row>
    <row r="407" spans="1:8" s="2" customFormat="1" ht="16.899999999999999" customHeight="1">
      <c r="A407" s="37"/>
      <c r="B407" s="42"/>
      <c r="C407" s="278" t="s">
        <v>21</v>
      </c>
      <c r="D407" s="278" t="s">
        <v>657</v>
      </c>
      <c r="E407" s="20" t="s">
        <v>21</v>
      </c>
      <c r="F407" s="279">
        <v>0</v>
      </c>
      <c r="G407" s="37"/>
      <c r="H407" s="42"/>
    </row>
    <row r="408" spans="1:8" s="2" customFormat="1" ht="16.899999999999999" customHeight="1">
      <c r="A408" s="37"/>
      <c r="B408" s="42"/>
      <c r="C408" s="278" t="s">
        <v>21</v>
      </c>
      <c r="D408" s="278" t="s">
        <v>265</v>
      </c>
      <c r="E408" s="20" t="s">
        <v>21</v>
      </c>
      <c r="F408" s="279">
        <v>12.672000000000001</v>
      </c>
      <c r="G408" s="37"/>
      <c r="H408" s="42"/>
    </row>
    <row r="409" spans="1:8" s="2" customFormat="1" ht="16.899999999999999" customHeight="1">
      <c r="A409" s="37"/>
      <c r="B409" s="42"/>
      <c r="C409" s="278" t="s">
        <v>21</v>
      </c>
      <c r="D409" s="278" t="s">
        <v>196</v>
      </c>
      <c r="E409" s="20" t="s">
        <v>21</v>
      </c>
      <c r="F409" s="279">
        <v>0</v>
      </c>
      <c r="G409" s="37"/>
      <c r="H409" s="42"/>
    </row>
    <row r="410" spans="1:8" s="2" customFormat="1" ht="16.899999999999999" customHeight="1">
      <c r="A410" s="37"/>
      <c r="B410" s="42"/>
      <c r="C410" s="278" t="s">
        <v>21</v>
      </c>
      <c r="D410" s="278" t="s">
        <v>266</v>
      </c>
      <c r="E410" s="20" t="s">
        <v>21</v>
      </c>
      <c r="F410" s="279">
        <v>77.138999999999996</v>
      </c>
      <c r="G410" s="37"/>
      <c r="H410" s="42"/>
    </row>
    <row r="411" spans="1:8" s="2" customFormat="1" ht="16.899999999999999" customHeight="1">
      <c r="A411" s="37"/>
      <c r="B411" s="42"/>
      <c r="C411" s="278" t="s">
        <v>21</v>
      </c>
      <c r="D411" s="278" t="s">
        <v>660</v>
      </c>
      <c r="E411" s="20" t="s">
        <v>21</v>
      </c>
      <c r="F411" s="279">
        <v>0</v>
      </c>
      <c r="G411" s="37"/>
      <c r="H411" s="42"/>
    </row>
    <row r="412" spans="1:8" s="2" customFormat="1" ht="16.899999999999999" customHeight="1">
      <c r="A412" s="37"/>
      <c r="B412" s="42"/>
      <c r="C412" s="278" t="s">
        <v>21</v>
      </c>
      <c r="D412" s="278" t="s">
        <v>267</v>
      </c>
      <c r="E412" s="20" t="s">
        <v>21</v>
      </c>
      <c r="F412" s="279">
        <v>11.507999999999999</v>
      </c>
      <c r="G412" s="37"/>
      <c r="H412" s="42"/>
    </row>
    <row r="413" spans="1:8" s="2" customFormat="1" ht="16.899999999999999" customHeight="1">
      <c r="A413" s="37"/>
      <c r="B413" s="42"/>
      <c r="C413" s="278" t="s">
        <v>21</v>
      </c>
      <c r="D413" s="278" t="s">
        <v>661</v>
      </c>
      <c r="E413" s="20" t="s">
        <v>21</v>
      </c>
      <c r="F413" s="279">
        <v>0</v>
      </c>
      <c r="G413" s="37"/>
      <c r="H413" s="42"/>
    </row>
    <row r="414" spans="1:8" s="2" customFormat="1" ht="16.899999999999999" customHeight="1">
      <c r="A414" s="37"/>
      <c r="B414" s="42"/>
      <c r="C414" s="278" t="s">
        <v>21</v>
      </c>
      <c r="D414" s="278" t="s">
        <v>268</v>
      </c>
      <c r="E414" s="20" t="s">
        <v>21</v>
      </c>
      <c r="F414" s="279">
        <v>11.523999999999999</v>
      </c>
      <c r="G414" s="37"/>
      <c r="H414" s="42"/>
    </row>
    <row r="415" spans="1:8" s="2" customFormat="1" ht="16.899999999999999" customHeight="1">
      <c r="A415" s="37"/>
      <c r="B415" s="42"/>
      <c r="C415" s="278" t="s">
        <v>21</v>
      </c>
      <c r="D415" s="278" t="s">
        <v>662</v>
      </c>
      <c r="E415" s="20" t="s">
        <v>21</v>
      </c>
      <c r="F415" s="279">
        <v>0</v>
      </c>
      <c r="G415" s="37"/>
      <c r="H415" s="42"/>
    </row>
    <row r="416" spans="1:8" s="2" customFormat="1" ht="16.899999999999999" customHeight="1">
      <c r="A416" s="37"/>
      <c r="B416" s="42"/>
      <c r="C416" s="278" t="s">
        <v>21</v>
      </c>
      <c r="D416" s="278" t="s">
        <v>269</v>
      </c>
      <c r="E416" s="20" t="s">
        <v>21</v>
      </c>
      <c r="F416" s="279">
        <v>11.45</v>
      </c>
      <c r="G416" s="37"/>
      <c r="H416" s="42"/>
    </row>
    <row r="417" spans="1:8" s="2" customFormat="1" ht="16.899999999999999" customHeight="1">
      <c r="A417" s="37"/>
      <c r="B417" s="42"/>
      <c r="C417" s="278" t="s">
        <v>21</v>
      </c>
      <c r="D417" s="278" t="s">
        <v>664</v>
      </c>
      <c r="E417" s="20" t="s">
        <v>21</v>
      </c>
      <c r="F417" s="279">
        <v>0</v>
      </c>
      <c r="G417" s="37"/>
      <c r="H417" s="42"/>
    </row>
    <row r="418" spans="1:8" s="2" customFormat="1" ht="16.899999999999999" customHeight="1">
      <c r="A418" s="37"/>
      <c r="B418" s="42"/>
      <c r="C418" s="278" t="s">
        <v>21</v>
      </c>
      <c r="D418" s="278" t="s">
        <v>270</v>
      </c>
      <c r="E418" s="20" t="s">
        <v>21</v>
      </c>
      <c r="F418" s="279">
        <v>11.928000000000001</v>
      </c>
      <c r="G418" s="37"/>
      <c r="H418" s="42"/>
    </row>
    <row r="419" spans="1:8" s="2" customFormat="1" ht="16.899999999999999" customHeight="1">
      <c r="A419" s="37"/>
      <c r="B419" s="42"/>
      <c r="C419" s="278" t="s">
        <v>21</v>
      </c>
      <c r="D419" s="278" t="s">
        <v>666</v>
      </c>
      <c r="E419" s="20" t="s">
        <v>21</v>
      </c>
      <c r="F419" s="279">
        <v>0</v>
      </c>
      <c r="G419" s="37"/>
      <c r="H419" s="42"/>
    </row>
    <row r="420" spans="1:8" s="2" customFormat="1" ht="16.899999999999999" customHeight="1">
      <c r="A420" s="37"/>
      <c r="B420" s="42"/>
      <c r="C420" s="278" t="s">
        <v>21</v>
      </c>
      <c r="D420" s="278" t="s">
        <v>271</v>
      </c>
      <c r="E420" s="20" t="s">
        <v>21</v>
      </c>
      <c r="F420" s="279">
        <v>11.54</v>
      </c>
      <c r="G420" s="37"/>
      <c r="H420" s="42"/>
    </row>
    <row r="421" spans="1:8" s="2" customFormat="1" ht="16.899999999999999" customHeight="1">
      <c r="A421" s="37"/>
      <c r="B421" s="42"/>
      <c r="C421" s="278" t="s">
        <v>21</v>
      </c>
      <c r="D421" s="278" t="s">
        <v>668</v>
      </c>
      <c r="E421" s="20" t="s">
        <v>21</v>
      </c>
      <c r="F421" s="279">
        <v>0</v>
      </c>
      <c r="G421" s="37"/>
      <c r="H421" s="42"/>
    </row>
    <row r="422" spans="1:8" s="2" customFormat="1" ht="16.899999999999999" customHeight="1">
      <c r="A422" s="37"/>
      <c r="B422" s="42"/>
      <c r="C422" s="278" t="s">
        <v>21</v>
      </c>
      <c r="D422" s="278" t="s">
        <v>272</v>
      </c>
      <c r="E422" s="20" t="s">
        <v>21</v>
      </c>
      <c r="F422" s="279">
        <v>11.807</v>
      </c>
      <c r="G422" s="37"/>
      <c r="H422" s="42"/>
    </row>
    <row r="423" spans="1:8" s="2" customFormat="1" ht="16.899999999999999" customHeight="1">
      <c r="A423" s="37"/>
      <c r="B423" s="42"/>
      <c r="C423" s="278" t="s">
        <v>21</v>
      </c>
      <c r="D423" s="278" t="s">
        <v>670</v>
      </c>
      <c r="E423" s="20" t="s">
        <v>21</v>
      </c>
      <c r="F423" s="279">
        <v>0</v>
      </c>
      <c r="G423" s="37"/>
      <c r="H423" s="42"/>
    </row>
    <row r="424" spans="1:8" s="2" customFormat="1" ht="16.899999999999999" customHeight="1">
      <c r="A424" s="37"/>
      <c r="B424" s="42"/>
      <c r="C424" s="278" t="s">
        <v>21</v>
      </c>
      <c r="D424" s="278" t="s">
        <v>273</v>
      </c>
      <c r="E424" s="20" t="s">
        <v>21</v>
      </c>
      <c r="F424" s="279">
        <v>15.45</v>
      </c>
      <c r="G424" s="37"/>
      <c r="H424" s="42"/>
    </row>
    <row r="425" spans="1:8" s="2" customFormat="1" ht="16.899999999999999" customHeight="1">
      <c r="A425" s="37"/>
      <c r="B425" s="42"/>
      <c r="C425" s="278" t="s">
        <v>21</v>
      </c>
      <c r="D425" s="278" t="s">
        <v>672</v>
      </c>
      <c r="E425" s="20" t="s">
        <v>21</v>
      </c>
      <c r="F425" s="279">
        <v>0</v>
      </c>
      <c r="G425" s="37"/>
      <c r="H425" s="42"/>
    </row>
    <row r="426" spans="1:8" s="2" customFormat="1" ht="16.899999999999999" customHeight="1">
      <c r="A426" s="37"/>
      <c r="B426" s="42"/>
      <c r="C426" s="278" t="s">
        <v>21</v>
      </c>
      <c r="D426" s="278" t="s">
        <v>274</v>
      </c>
      <c r="E426" s="20" t="s">
        <v>21</v>
      </c>
      <c r="F426" s="279">
        <v>25.263999999999999</v>
      </c>
      <c r="G426" s="37"/>
      <c r="H426" s="42"/>
    </row>
    <row r="427" spans="1:8" s="2" customFormat="1" ht="16.899999999999999" customHeight="1">
      <c r="A427" s="37"/>
      <c r="B427" s="42"/>
      <c r="C427" s="278" t="s">
        <v>21</v>
      </c>
      <c r="D427" s="278" t="s">
        <v>674</v>
      </c>
      <c r="E427" s="20" t="s">
        <v>21</v>
      </c>
      <c r="F427" s="279">
        <v>0</v>
      </c>
      <c r="G427" s="37"/>
      <c r="H427" s="42"/>
    </row>
    <row r="428" spans="1:8" s="2" customFormat="1" ht="16.899999999999999" customHeight="1">
      <c r="A428" s="37"/>
      <c r="B428" s="42"/>
      <c r="C428" s="278" t="s">
        <v>21</v>
      </c>
      <c r="D428" s="278" t="s">
        <v>275</v>
      </c>
      <c r="E428" s="20" t="s">
        <v>21</v>
      </c>
      <c r="F428" s="279">
        <v>16.486999999999998</v>
      </c>
      <c r="G428" s="37"/>
      <c r="H428" s="42"/>
    </row>
    <row r="429" spans="1:8" s="2" customFormat="1" ht="16.899999999999999" customHeight="1">
      <c r="A429" s="37"/>
      <c r="B429" s="42"/>
      <c r="C429" s="278" t="s">
        <v>21</v>
      </c>
      <c r="D429" s="278" t="s">
        <v>520</v>
      </c>
      <c r="E429" s="20" t="s">
        <v>21</v>
      </c>
      <c r="F429" s="279">
        <v>0</v>
      </c>
      <c r="G429" s="37"/>
      <c r="H429" s="42"/>
    </row>
    <row r="430" spans="1:8" s="2" customFormat="1" ht="16.899999999999999" customHeight="1">
      <c r="A430" s="37"/>
      <c r="B430" s="42"/>
      <c r="C430" s="278" t="s">
        <v>21</v>
      </c>
      <c r="D430" s="278" t="s">
        <v>276</v>
      </c>
      <c r="E430" s="20" t="s">
        <v>21</v>
      </c>
      <c r="F430" s="279">
        <v>10.962</v>
      </c>
      <c r="G430" s="37"/>
      <c r="H430" s="42"/>
    </row>
    <row r="431" spans="1:8" s="2" customFormat="1" ht="16.899999999999999" customHeight="1">
      <c r="A431" s="37"/>
      <c r="B431" s="42"/>
      <c r="C431" s="278" t="s">
        <v>21</v>
      </c>
      <c r="D431" s="278" t="s">
        <v>930</v>
      </c>
      <c r="E431" s="20" t="s">
        <v>21</v>
      </c>
      <c r="F431" s="279">
        <v>0</v>
      </c>
      <c r="G431" s="37"/>
      <c r="H431" s="42"/>
    </row>
    <row r="432" spans="1:8" s="2" customFormat="1" ht="16.899999999999999" customHeight="1">
      <c r="A432" s="37"/>
      <c r="B432" s="42"/>
      <c r="C432" s="278" t="s">
        <v>21</v>
      </c>
      <c r="D432" s="278" t="s">
        <v>277</v>
      </c>
      <c r="E432" s="20" t="s">
        <v>21</v>
      </c>
      <c r="F432" s="279">
        <v>19.545000000000002</v>
      </c>
      <c r="G432" s="37"/>
      <c r="H432" s="42"/>
    </row>
    <row r="433" spans="1:8" s="2" customFormat="1" ht="16.899999999999999" customHeight="1">
      <c r="A433" s="37"/>
      <c r="B433" s="42"/>
      <c r="C433" s="278" t="s">
        <v>21</v>
      </c>
      <c r="D433" s="278" t="s">
        <v>522</v>
      </c>
      <c r="E433" s="20" t="s">
        <v>21</v>
      </c>
      <c r="F433" s="279">
        <v>0</v>
      </c>
      <c r="G433" s="37"/>
      <c r="H433" s="42"/>
    </row>
    <row r="434" spans="1:8" s="2" customFormat="1" ht="16.899999999999999" customHeight="1">
      <c r="A434" s="37"/>
      <c r="B434" s="42"/>
      <c r="C434" s="278" t="s">
        <v>21</v>
      </c>
      <c r="D434" s="278" t="s">
        <v>278</v>
      </c>
      <c r="E434" s="20" t="s">
        <v>21</v>
      </c>
      <c r="F434" s="279">
        <v>12.166</v>
      </c>
      <c r="G434" s="37"/>
      <c r="H434" s="42"/>
    </row>
    <row r="435" spans="1:8" s="2" customFormat="1" ht="16.899999999999999" customHeight="1">
      <c r="A435" s="37"/>
      <c r="B435" s="42"/>
      <c r="C435" s="278" t="s">
        <v>126</v>
      </c>
      <c r="D435" s="278" t="s">
        <v>228</v>
      </c>
      <c r="E435" s="20" t="s">
        <v>21</v>
      </c>
      <c r="F435" s="279">
        <v>1939.87</v>
      </c>
      <c r="G435" s="37"/>
      <c r="H435" s="42"/>
    </row>
    <row r="436" spans="1:8" s="2" customFormat="1" ht="16.899999999999999" customHeight="1">
      <c r="A436" s="37"/>
      <c r="B436" s="42"/>
      <c r="C436" s="280" t="s">
        <v>1162</v>
      </c>
      <c r="D436" s="37"/>
      <c r="E436" s="37"/>
      <c r="F436" s="37"/>
      <c r="G436" s="37"/>
      <c r="H436" s="42"/>
    </row>
    <row r="437" spans="1:8" s="2" customFormat="1" ht="22.5">
      <c r="A437" s="37"/>
      <c r="B437" s="42"/>
      <c r="C437" s="278" t="s">
        <v>838</v>
      </c>
      <c r="D437" s="278" t="s">
        <v>1179</v>
      </c>
      <c r="E437" s="20" t="s">
        <v>102</v>
      </c>
      <c r="F437" s="279">
        <v>1939.87</v>
      </c>
      <c r="G437" s="37"/>
      <c r="H437" s="42"/>
    </row>
    <row r="438" spans="1:8" s="2" customFormat="1" ht="16.899999999999999" customHeight="1">
      <c r="A438" s="37"/>
      <c r="B438" s="42"/>
      <c r="C438" s="278" t="s">
        <v>833</v>
      </c>
      <c r="D438" s="278" t="s">
        <v>1186</v>
      </c>
      <c r="E438" s="20" t="s">
        <v>102</v>
      </c>
      <c r="F438" s="279">
        <v>1939.87</v>
      </c>
      <c r="G438" s="37"/>
      <c r="H438" s="42"/>
    </row>
    <row r="439" spans="1:8" s="2" customFormat="1" ht="16.899999999999999" customHeight="1">
      <c r="A439" s="37"/>
      <c r="B439" s="42"/>
      <c r="C439" s="274" t="s">
        <v>130</v>
      </c>
      <c r="D439" s="275" t="s">
        <v>131</v>
      </c>
      <c r="E439" s="276" t="s">
        <v>102</v>
      </c>
      <c r="F439" s="277">
        <v>23.146000000000001</v>
      </c>
      <c r="G439" s="37"/>
      <c r="H439" s="42"/>
    </row>
    <row r="440" spans="1:8" s="2" customFormat="1" ht="16.899999999999999" customHeight="1">
      <c r="A440" s="37"/>
      <c r="B440" s="42"/>
      <c r="C440" s="278" t="s">
        <v>21</v>
      </c>
      <c r="D440" s="278" t="s">
        <v>805</v>
      </c>
      <c r="E440" s="20" t="s">
        <v>21</v>
      </c>
      <c r="F440" s="279">
        <v>1.8160000000000001</v>
      </c>
      <c r="G440" s="37"/>
      <c r="H440" s="42"/>
    </row>
    <row r="441" spans="1:8" s="2" customFormat="1" ht="16.899999999999999" customHeight="1">
      <c r="A441" s="37"/>
      <c r="B441" s="42"/>
      <c r="C441" s="278" t="s">
        <v>21</v>
      </c>
      <c r="D441" s="278" t="s">
        <v>811</v>
      </c>
      <c r="E441" s="20" t="s">
        <v>21</v>
      </c>
      <c r="F441" s="279">
        <v>1.1599999999999999</v>
      </c>
      <c r="G441" s="37"/>
      <c r="H441" s="42"/>
    </row>
    <row r="442" spans="1:8" s="2" customFormat="1" ht="16.899999999999999" customHeight="1">
      <c r="A442" s="37"/>
      <c r="B442" s="42"/>
      <c r="C442" s="278" t="s">
        <v>21</v>
      </c>
      <c r="D442" s="278" t="s">
        <v>812</v>
      </c>
      <c r="E442" s="20" t="s">
        <v>21</v>
      </c>
      <c r="F442" s="279">
        <v>1.21</v>
      </c>
      <c r="G442" s="37"/>
      <c r="H442" s="42"/>
    </row>
    <row r="443" spans="1:8" s="2" customFormat="1" ht="16.899999999999999" customHeight="1">
      <c r="A443" s="37"/>
      <c r="B443" s="42"/>
      <c r="C443" s="278" t="s">
        <v>21</v>
      </c>
      <c r="D443" s="278" t="s">
        <v>813</v>
      </c>
      <c r="E443" s="20" t="s">
        <v>21</v>
      </c>
      <c r="F443" s="279">
        <v>18.96</v>
      </c>
      <c r="G443" s="37"/>
      <c r="H443" s="42"/>
    </row>
    <row r="444" spans="1:8" s="2" customFormat="1" ht="16.899999999999999" customHeight="1">
      <c r="A444" s="37"/>
      <c r="B444" s="42"/>
      <c r="C444" s="278" t="s">
        <v>130</v>
      </c>
      <c r="D444" s="278" t="s">
        <v>228</v>
      </c>
      <c r="E444" s="20" t="s">
        <v>21</v>
      </c>
      <c r="F444" s="279">
        <v>23.146000000000001</v>
      </c>
      <c r="G444" s="37"/>
      <c r="H444" s="42"/>
    </row>
    <row r="445" spans="1:8" s="2" customFormat="1" ht="16.899999999999999" customHeight="1">
      <c r="A445" s="37"/>
      <c r="B445" s="42"/>
      <c r="C445" s="280" t="s">
        <v>1162</v>
      </c>
      <c r="D445" s="37"/>
      <c r="E445" s="37"/>
      <c r="F445" s="37"/>
      <c r="G445" s="37"/>
      <c r="H445" s="42"/>
    </row>
    <row r="446" spans="1:8" s="2" customFormat="1" ht="16.899999999999999" customHeight="1">
      <c r="A446" s="37"/>
      <c r="B446" s="42"/>
      <c r="C446" s="278" t="s">
        <v>807</v>
      </c>
      <c r="D446" s="278" t="s">
        <v>1187</v>
      </c>
      <c r="E446" s="20" t="s">
        <v>102</v>
      </c>
      <c r="F446" s="279">
        <v>23.146000000000001</v>
      </c>
      <c r="G446" s="37"/>
      <c r="H446" s="42"/>
    </row>
    <row r="447" spans="1:8" s="2" customFormat="1" ht="16.899999999999999" customHeight="1">
      <c r="A447" s="37"/>
      <c r="B447" s="42"/>
      <c r="C447" s="278" t="s">
        <v>796</v>
      </c>
      <c r="D447" s="278" t="s">
        <v>1188</v>
      </c>
      <c r="E447" s="20" t="s">
        <v>102</v>
      </c>
      <c r="F447" s="279">
        <v>23.146000000000001</v>
      </c>
      <c r="G447" s="37"/>
      <c r="H447" s="42"/>
    </row>
    <row r="448" spans="1:8" s="2" customFormat="1" ht="16.899999999999999" customHeight="1">
      <c r="A448" s="37"/>
      <c r="B448" s="42"/>
      <c r="C448" s="278" t="s">
        <v>815</v>
      </c>
      <c r="D448" s="278" t="s">
        <v>1189</v>
      </c>
      <c r="E448" s="20" t="s">
        <v>102</v>
      </c>
      <c r="F448" s="279">
        <v>23.146000000000001</v>
      </c>
      <c r="G448" s="37"/>
      <c r="H448" s="42"/>
    </row>
    <row r="449" spans="1:8" s="2" customFormat="1" ht="16.899999999999999" customHeight="1">
      <c r="A449" s="37"/>
      <c r="B449" s="42"/>
      <c r="C449" s="278" t="s">
        <v>820</v>
      </c>
      <c r="D449" s="278" t="s">
        <v>1190</v>
      </c>
      <c r="E449" s="20" t="s">
        <v>102</v>
      </c>
      <c r="F449" s="279">
        <v>23.146000000000001</v>
      </c>
      <c r="G449" s="37"/>
      <c r="H449" s="42"/>
    </row>
    <row r="450" spans="1:8" s="2" customFormat="1" ht="16.899999999999999" customHeight="1">
      <c r="A450" s="37"/>
      <c r="B450" s="42"/>
      <c r="C450" s="274" t="s">
        <v>134</v>
      </c>
      <c r="D450" s="275" t="s">
        <v>135</v>
      </c>
      <c r="E450" s="276" t="s">
        <v>102</v>
      </c>
      <c r="F450" s="277">
        <v>10.724</v>
      </c>
      <c r="G450" s="37"/>
      <c r="H450" s="42"/>
    </row>
    <row r="451" spans="1:8" s="2" customFormat="1" ht="16.899999999999999" customHeight="1">
      <c r="A451" s="37"/>
      <c r="B451" s="42"/>
      <c r="C451" s="278" t="s">
        <v>21</v>
      </c>
      <c r="D451" s="278" t="s">
        <v>226</v>
      </c>
      <c r="E451" s="20" t="s">
        <v>21</v>
      </c>
      <c r="F451" s="279">
        <v>0</v>
      </c>
      <c r="G451" s="37"/>
      <c r="H451" s="42"/>
    </row>
    <row r="452" spans="1:8" s="2" customFormat="1" ht="16.899999999999999" customHeight="1">
      <c r="A452" s="37"/>
      <c r="B452" s="42"/>
      <c r="C452" s="278" t="s">
        <v>21</v>
      </c>
      <c r="D452" s="278" t="s">
        <v>227</v>
      </c>
      <c r="E452" s="20" t="s">
        <v>21</v>
      </c>
      <c r="F452" s="279">
        <v>10.724</v>
      </c>
      <c r="G452" s="37"/>
      <c r="H452" s="42"/>
    </row>
    <row r="453" spans="1:8" s="2" customFormat="1" ht="16.899999999999999" customHeight="1">
      <c r="A453" s="37"/>
      <c r="B453" s="42"/>
      <c r="C453" s="278" t="s">
        <v>134</v>
      </c>
      <c r="D453" s="278" t="s">
        <v>228</v>
      </c>
      <c r="E453" s="20" t="s">
        <v>21</v>
      </c>
      <c r="F453" s="279">
        <v>10.724</v>
      </c>
      <c r="G453" s="37"/>
      <c r="H453" s="42"/>
    </row>
    <row r="454" spans="1:8" s="2" customFormat="1" ht="16.899999999999999" customHeight="1">
      <c r="A454" s="37"/>
      <c r="B454" s="42"/>
      <c r="C454" s="280" t="s">
        <v>1162</v>
      </c>
      <c r="D454" s="37"/>
      <c r="E454" s="37"/>
      <c r="F454" s="37"/>
      <c r="G454" s="37"/>
      <c r="H454" s="42"/>
    </row>
    <row r="455" spans="1:8" s="2" customFormat="1" ht="16.899999999999999" customHeight="1">
      <c r="A455" s="37"/>
      <c r="B455" s="42"/>
      <c r="C455" s="278" t="s">
        <v>222</v>
      </c>
      <c r="D455" s="278" t="s">
        <v>1191</v>
      </c>
      <c r="E455" s="20" t="s">
        <v>102</v>
      </c>
      <c r="F455" s="279">
        <v>10.724</v>
      </c>
      <c r="G455" s="37"/>
      <c r="H455" s="42"/>
    </row>
    <row r="456" spans="1:8" s="2" customFormat="1" ht="16.899999999999999" customHeight="1">
      <c r="A456" s="37"/>
      <c r="B456" s="42"/>
      <c r="C456" s="278" t="s">
        <v>213</v>
      </c>
      <c r="D456" s="278" t="s">
        <v>1192</v>
      </c>
      <c r="E456" s="20" t="s">
        <v>102</v>
      </c>
      <c r="F456" s="279">
        <v>10.724</v>
      </c>
      <c r="G456" s="37"/>
      <c r="H456" s="42"/>
    </row>
    <row r="457" spans="1:8" s="2" customFormat="1" ht="16.899999999999999" customHeight="1">
      <c r="A457" s="37"/>
      <c r="B457" s="42"/>
      <c r="C457" s="274" t="s">
        <v>1193</v>
      </c>
      <c r="D457" s="275" t="s">
        <v>1194</v>
      </c>
      <c r="E457" s="276" t="s">
        <v>102</v>
      </c>
      <c r="F457" s="277">
        <v>0</v>
      </c>
      <c r="G457" s="37"/>
      <c r="H457" s="42"/>
    </row>
    <row r="458" spans="1:8" s="2" customFormat="1" ht="16.899999999999999" customHeight="1">
      <c r="A458" s="37"/>
      <c r="B458" s="42"/>
      <c r="C458" s="274" t="s">
        <v>1195</v>
      </c>
      <c r="D458" s="275" t="s">
        <v>1196</v>
      </c>
      <c r="E458" s="276" t="s">
        <v>116</v>
      </c>
      <c r="F458" s="277">
        <v>0</v>
      </c>
      <c r="G458" s="37"/>
      <c r="H458" s="42"/>
    </row>
    <row r="459" spans="1:8" s="2" customFormat="1" ht="16.899999999999999" customHeight="1">
      <c r="A459" s="37"/>
      <c r="B459" s="42"/>
      <c r="C459" s="274" t="s">
        <v>137</v>
      </c>
      <c r="D459" s="275" t="s">
        <v>138</v>
      </c>
      <c r="E459" s="276" t="s">
        <v>116</v>
      </c>
      <c r="F459" s="277">
        <v>8.98</v>
      </c>
      <c r="G459" s="37"/>
      <c r="H459" s="42"/>
    </row>
    <row r="460" spans="1:8" s="2" customFormat="1" ht="16.899999999999999" customHeight="1">
      <c r="A460" s="37"/>
      <c r="B460" s="42"/>
      <c r="C460" s="278" t="s">
        <v>21</v>
      </c>
      <c r="D460" s="278" t="s">
        <v>560</v>
      </c>
      <c r="E460" s="20" t="s">
        <v>21</v>
      </c>
      <c r="F460" s="279">
        <v>0</v>
      </c>
      <c r="G460" s="37"/>
      <c r="H460" s="42"/>
    </row>
    <row r="461" spans="1:8" s="2" customFormat="1" ht="16.899999999999999" customHeight="1">
      <c r="A461" s="37"/>
      <c r="B461" s="42"/>
      <c r="C461" s="278" t="s">
        <v>21</v>
      </c>
      <c r="D461" s="278" t="s">
        <v>765</v>
      </c>
      <c r="E461" s="20" t="s">
        <v>21</v>
      </c>
      <c r="F461" s="279">
        <v>8.98</v>
      </c>
      <c r="G461" s="37"/>
      <c r="H461" s="42"/>
    </row>
    <row r="462" spans="1:8" s="2" customFormat="1" ht="16.899999999999999" customHeight="1">
      <c r="A462" s="37"/>
      <c r="B462" s="42"/>
      <c r="C462" s="278" t="s">
        <v>137</v>
      </c>
      <c r="D462" s="278" t="s">
        <v>198</v>
      </c>
      <c r="E462" s="20" t="s">
        <v>21</v>
      </c>
      <c r="F462" s="279">
        <v>8.98</v>
      </c>
      <c r="G462" s="37"/>
      <c r="H462" s="42"/>
    </row>
    <row r="463" spans="1:8" s="2" customFormat="1" ht="16.899999999999999" customHeight="1">
      <c r="A463" s="37"/>
      <c r="B463" s="42"/>
      <c r="C463" s="280" t="s">
        <v>1162</v>
      </c>
      <c r="D463" s="37"/>
      <c r="E463" s="37"/>
      <c r="F463" s="37"/>
      <c r="G463" s="37"/>
      <c r="H463" s="42"/>
    </row>
    <row r="464" spans="1:8" s="2" customFormat="1" ht="16.899999999999999" customHeight="1">
      <c r="A464" s="37"/>
      <c r="B464" s="42"/>
      <c r="C464" s="278" t="s">
        <v>761</v>
      </c>
      <c r="D464" s="278" t="s">
        <v>1197</v>
      </c>
      <c r="E464" s="20" t="s">
        <v>116</v>
      </c>
      <c r="F464" s="279">
        <v>8.98</v>
      </c>
      <c r="G464" s="37"/>
      <c r="H464" s="42"/>
    </row>
    <row r="465" spans="1:8" s="2" customFormat="1" ht="16.899999999999999" customHeight="1">
      <c r="A465" s="37"/>
      <c r="B465" s="42"/>
      <c r="C465" s="278" t="s">
        <v>767</v>
      </c>
      <c r="D465" s="278" t="s">
        <v>768</v>
      </c>
      <c r="E465" s="20" t="s">
        <v>116</v>
      </c>
      <c r="F465" s="279">
        <v>10.372</v>
      </c>
      <c r="G465" s="37"/>
      <c r="H465" s="42"/>
    </row>
    <row r="466" spans="1:8" s="2" customFormat="1" ht="16.899999999999999" customHeight="1">
      <c r="A466" s="37"/>
      <c r="B466" s="42"/>
      <c r="C466" s="274" t="s">
        <v>410</v>
      </c>
      <c r="D466" s="275" t="s">
        <v>21</v>
      </c>
      <c r="E466" s="276" t="s">
        <v>21</v>
      </c>
      <c r="F466" s="277">
        <v>366.95699999999999</v>
      </c>
      <c r="G466" s="37"/>
      <c r="H466" s="42"/>
    </row>
    <row r="467" spans="1:8" s="2" customFormat="1" ht="16.899999999999999" customHeight="1">
      <c r="A467" s="37"/>
      <c r="B467" s="42"/>
      <c r="C467" s="278" t="s">
        <v>21</v>
      </c>
      <c r="D467" s="278" t="s">
        <v>394</v>
      </c>
      <c r="E467" s="20" t="s">
        <v>21</v>
      </c>
      <c r="F467" s="279">
        <v>3.1749999999999998</v>
      </c>
      <c r="G467" s="37"/>
      <c r="H467" s="42"/>
    </row>
    <row r="468" spans="1:8" s="2" customFormat="1" ht="16.899999999999999" customHeight="1">
      <c r="A468" s="37"/>
      <c r="B468" s="42"/>
      <c r="C468" s="278" t="s">
        <v>21</v>
      </c>
      <c r="D468" s="278" t="s">
        <v>395</v>
      </c>
      <c r="E468" s="20" t="s">
        <v>21</v>
      </c>
      <c r="F468" s="279">
        <v>2.0979999999999999</v>
      </c>
      <c r="G468" s="37"/>
      <c r="H468" s="42"/>
    </row>
    <row r="469" spans="1:8" s="2" customFormat="1" ht="16.899999999999999" customHeight="1">
      <c r="A469" s="37"/>
      <c r="B469" s="42"/>
      <c r="C469" s="278" t="s">
        <v>21</v>
      </c>
      <c r="D469" s="278" t="s">
        <v>396</v>
      </c>
      <c r="E469" s="20" t="s">
        <v>21</v>
      </c>
      <c r="F469" s="279">
        <v>12.076000000000001</v>
      </c>
      <c r="G469" s="37"/>
      <c r="H469" s="42"/>
    </row>
    <row r="470" spans="1:8" s="2" customFormat="1" ht="16.899999999999999" customHeight="1">
      <c r="A470" s="37"/>
      <c r="B470" s="42"/>
      <c r="C470" s="278" t="s">
        <v>21</v>
      </c>
      <c r="D470" s="278" t="s">
        <v>397</v>
      </c>
      <c r="E470" s="20" t="s">
        <v>21</v>
      </c>
      <c r="F470" s="279">
        <v>13.092000000000001</v>
      </c>
      <c r="G470" s="37"/>
      <c r="H470" s="42"/>
    </row>
    <row r="471" spans="1:8" s="2" customFormat="1" ht="16.899999999999999" customHeight="1">
      <c r="A471" s="37"/>
      <c r="B471" s="42"/>
      <c r="C471" s="278" t="s">
        <v>21</v>
      </c>
      <c r="D471" s="278" t="s">
        <v>398</v>
      </c>
      <c r="E471" s="20" t="s">
        <v>21</v>
      </c>
      <c r="F471" s="279">
        <v>16.588999999999999</v>
      </c>
      <c r="G471" s="37"/>
      <c r="H471" s="42"/>
    </row>
    <row r="472" spans="1:8" s="2" customFormat="1" ht="16.899999999999999" customHeight="1">
      <c r="A472" s="37"/>
      <c r="B472" s="42"/>
      <c r="C472" s="278" t="s">
        <v>21</v>
      </c>
      <c r="D472" s="278" t="s">
        <v>292</v>
      </c>
      <c r="E472" s="20" t="s">
        <v>21</v>
      </c>
      <c r="F472" s="279">
        <v>8.0169999999999995</v>
      </c>
      <c r="G472" s="37"/>
      <c r="H472" s="42"/>
    </row>
    <row r="473" spans="1:8" s="2" customFormat="1" ht="16.899999999999999" customHeight="1">
      <c r="A473" s="37"/>
      <c r="B473" s="42"/>
      <c r="C473" s="278" t="s">
        <v>21</v>
      </c>
      <c r="D473" s="278" t="s">
        <v>399</v>
      </c>
      <c r="E473" s="20" t="s">
        <v>21</v>
      </c>
      <c r="F473" s="279">
        <v>8.3290000000000006</v>
      </c>
      <c r="G473" s="37"/>
      <c r="H473" s="42"/>
    </row>
    <row r="474" spans="1:8" s="2" customFormat="1" ht="16.899999999999999" customHeight="1">
      <c r="A474" s="37"/>
      <c r="B474" s="42"/>
      <c r="C474" s="278" t="s">
        <v>21</v>
      </c>
      <c r="D474" s="278" t="s">
        <v>400</v>
      </c>
      <c r="E474" s="20" t="s">
        <v>21</v>
      </c>
      <c r="F474" s="279">
        <v>8.0630000000000006</v>
      </c>
      <c r="G474" s="37"/>
      <c r="H474" s="42"/>
    </row>
    <row r="475" spans="1:8" s="2" customFormat="1" ht="16.899999999999999" customHeight="1">
      <c r="A475" s="37"/>
      <c r="B475" s="42"/>
      <c r="C475" s="278" t="s">
        <v>21</v>
      </c>
      <c r="D475" s="278" t="s">
        <v>401</v>
      </c>
      <c r="E475" s="20" t="s">
        <v>21</v>
      </c>
      <c r="F475" s="279">
        <v>42.393999999999998</v>
      </c>
      <c r="G475" s="37"/>
      <c r="H475" s="42"/>
    </row>
    <row r="476" spans="1:8" s="2" customFormat="1" ht="16.899999999999999" customHeight="1">
      <c r="A476" s="37"/>
      <c r="B476" s="42"/>
      <c r="C476" s="278" t="s">
        <v>21</v>
      </c>
      <c r="D476" s="278" t="s">
        <v>402</v>
      </c>
      <c r="E476" s="20" t="s">
        <v>21</v>
      </c>
      <c r="F476" s="279">
        <v>48.564</v>
      </c>
      <c r="G476" s="37"/>
      <c r="H476" s="42"/>
    </row>
    <row r="477" spans="1:8" s="2" customFormat="1" ht="16.899999999999999" customHeight="1">
      <c r="A477" s="37"/>
      <c r="B477" s="42"/>
      <c r="C477" s="278" t="s">
        <v>21</v>
      </c>
      <c r="D477" s="278" t="s">
        <v>403</v>
      </c>
      <c r="E477" s="20" t="s">
        <v>21</v>
      </c>
      <c r="F477" s="279">
        <v>24.812000000000001</v>
      </c>
      <c r="G477" s="37"/>
      <c r="H477" s="42"/>
    </row>
    <row r="478" spans="1:8" s="2" customFormat="1" ht="16.899999999999999" customHeight="1">
      <c r="A478" s="37"/>
      <c r="B478" s="42"/>
      <c r="C478" s="278" t="s">
        <v>21</v>
      </c>
      <c r="D478" s="278" t="s">
        <v>404</v>
      </c>
      <c r="E478" s="20" t="s">
        <v>21</v>
      </c>
      <c r="F478" s="279">
        <v>38.840000000000003</v>
      </c>
      <c r="G478" s="37"/>
      <c r="H478" s="42"/>
    </row>
    <row r="479" spans="1:8" s="2" customFormat="1" ht="16.899999999999999" customHeight="1">
      <c r="A479" s="37"/>
      <c r="B479" s="42"/>
      <c r="C479" s="278" t="s">
        <v>21</v>
      </c>
      <c r="D479" s="278" t="s">
        <v>405</v>
      </c>
      <c r="E479" s="20" t="s">
        <v>21</v>
      </c>
      <c r="F479" s="279">
        <v>145.49100000000001</v>
      </c>
      <c r="G479" s="37"/>
      <c r="H479" s="42"/>
    </row>
    <row r="480" spans="1:8" s="2" customFormat="1" ht="16.899999999999999" customHeight="1">
      <c r="A480" s="37"/>
      <c r="B480" s="42"/>
      <c r="C480" s="278" t="s">
        <v>21</v>
      </c>
      <c r="D480" s="278" t="s">
        <v>406</v>
      </c>
      <c r="E480" s="20" t="s">
        <v>21</v>
      </c>
      <c r="F480" s="279">
        <v>-8.1890000000000001</v>
      </c>
      <c r="G480" s="37"/>
      <c r="H480" s="42"/>
    </row>
    <row r="481" spans="1:8" s="2" customFormat="1" ht="16.899999999999999" customHeight="1">
      <c r="A481" s="37"/>
      <c r="B481" s="42"/>
      <c r="C481" s="278" t="s">
        <v>21</v>
      </c>
      <c r="D481" s="278" t="s">
        <v>407</v>
      </c>
      <c r="E481" s="20" t="s">
        <v>21</v>
      </c>
      <c r="F481" s="279">
        <v>12.926</v>
      </c>
      <c r="G481" s="37"/>
      <c r="H481" s="42"/>
    </row>
    <row r="482" spans="1:8" s="2" customFormat="1" ht="16.899999999999999" customHeight="1">
      <c r="A482" s="37"/>
      <c r="B482" s="42"/>
      <c r="C482" s="278" t="s">
        <v>21</v>
      </c>
      <c r="D482" s="278" t="s">
        <v>408</v>
      </c>
      <c r="E482" s="20" t="s">
        <v>21</v>
      </c>
      <c r="F482" s="279">
        <v>-14.183999999999999</v>
      </c>
      <c r="G482" s="37"/>
      <c r="H482" s="42"/>
    </row>
    <row r="483" spans="1:8" s="2" customFormat="1" ht="16.899999999999999" customHeight="1">
      <c r="A483" s="37"/>
      <c r="B483" s="42"/>
      <c r="C483" s="278" t="s">
        <v>21</v>
      </c>
      <c r="D483" s="278" t="s">
        <v>409</v>
      </c>
      <c r="E483" s="20" t="s">
        <v>21</v>
      </c>
      <c r="F483" s="279">
        <v>4.8639999999999999</v>
      </c>
      <c r="G483" s="37"/>
      <c r="H483" s="42"/>
    </row>
    <row r="484" spans="1:8" s="2" customFormat="1" ht="16.899999999999999" customHeight="1">
      <c r="A484" s="37"/>
      <c r="B484" s="42"/>
      <c r="C484" s="278" t="s">
        <v>410</v>
      </c>
      <c r="D484" s="278" t="s">
        <v>228</v>
      </c>
      <c r="E484" s="20" t="s">
        <v>21</v>
      </c>
      <c r="F484" s="279">
        <v>366.95699999999999</v>
      </c>
      <c r="G484" s="37"/>
      <c r="H484" s="42"/>
    </row>
    <row r="485" spans="1:8" s="2" customFormat="1" ht="16.899999999999999" customHeight="1">
      <c r="A485" s="37"/>
      <c r="B485" s="42"/>
      <c r="C485" s="274" t="s">
        <v>417</v>
      </c>
      <c r="D485" s="275" t="s">
        <v>21</v>
      </c>
      <c r="E485" s="276" t="s">
        <v>21</v>
      </c>
      <c r="F485" s="277">
        <v>33.868000000000002</v>
      </c>
      <c r="G485" s="37"/>
      <c r="H485" s="42"/>
    </row>
    <row r="486" spans="1:8" s="2" customFormat="1" ht="16.899999999999999" customHeight="1">
      <c r="A486" s="37"/>
      <c r="B486" s="42"/>
      <c r="C486" s="278" t="s">
        <v>21</v>
      </c>
      <c r="D486" s="278" t="s">
        <v>415</v>
      </c>
      <c r="E486" s="20" t="s">
        <v>21</v>
      </c>
      <c r="F486" s="279">
        <v>24.966999999999999</v>
      </c>
      <c r="G486" s="37"/>
      <c r="H486" s="42"/>
    </row>
    <row r="487" spans="1:8" s="2" customFormat="1" ht="16.899999999999999" customHeight="1">
      <c r="A487" s="37"/>
      <c r="B487" s="42"/>
      <c r="C487" s="278" t="s">
        <v>21</v>
      </c>
      <c r="D487" s="278" t="s">
        <v>416</v>
      </c>
      <c r="E487" s="20" t="s">
        <v>21</v>
      </c>
      <c r="F487" s="279">
        <v>8.9009999999999998</v>
      </c>
      <c r="G487" s="37"/>
      <c r="H487" s="42"/>
    </row>
    <row r="488" spans="1:8" s="2" customFormat="1" ht="16.899999999999999" customHeight="1">
      <c r="A488" s="37"/>
      <c r="B488" s="42"/>
      <c r="C488" s="278" t="s">
        <v>417</v>
      </c>
      <c r="D488" s="278" t="s">
        <v>228</v>
      </c>
      <c r="E488" s="20" t="s">
        <v>21</v>
      </c>
      <c r="F488" s="279">
        <v>33.868000000000002</v>
      </c>
      <c r="G488" s="37"/>
      <c r="H488" s="42"/>
    </row>
    <row r="489" spans="1:8" s="2" customFormat="1" ht="16.899999999999999" customHeight="1">
      <c r="A489" s="37"/>
      <c r="B489" s="42"/>
      <c r="C489" s="274" t="s">
        <v>1198</v>
      </c>
      <c r="D489" s="275" t="s">
        <v>1199</v>
      </c>
      <c r="E489" s="276" t="s">
        <v>102</v>
      </c>
      <c r="F489" s="277">
        <v>366.95699999999999</v>
      </c>
      <c r="G489" s="37"/>
      <c r="H489" s="42"/>
    </row>
    <row r="490" spans="1:8" s="2" customFormat="1" ht="16.899999999999999" customHeight="1">
      <c r="A490" s="37"/>
      <c r="B490" s="42"/>
      <c r="C490" s="278" t="s">
        <v>21</v>
      </c>
      <c r="D490" s="278" t="s">
        <v>394</v>
      </c>
      <c r="E490" s="20" t="s">
        <v>21</v>
      </c>
      <c r="F490" s="279">
        <v>3.1749999999999998</v>
      </c>
      <c r="G490" s="37"/>
      <c r="H490" s="42"/>
    </row>
    <row r="491" spans="1:8" s="2" customFormat="1" ht="16.899999999999999" customHeight="1">
      <c r="A491" s="37"/>
      <c r="B491" s="42"/>
      <c r="C491" s="278" t="s">
        <v>21</v>
      </c>
      <c r="D491" s="278" t="s">
        <v>395</v>
      </c>
      <c r="E491" s="20" t="s">
        <v>21</v>
      </c>
      <c r="F491" s="279">
        <v>2.0979999999999999</v>
      </c>
      <c r="G491" s="37"/>
      <c r="H491" s="42"/>
    </row>
    <row r="492" spans="1:8" s="2" customFormat="1" ht="16.899999999999999" customHeight="1">
      <c r="A492" s="37"/>
      <c r="B492" s="42"/>
      <c r="C492" s="278" t="s">
        <v>21</v>
      </c>
      <c r="D492" s="278" t="s">
        <v>396</v>
      </c>
      <c r="E492" s="20" t="s">
        <v>21</v>
      </c>
      <c r="F492" s="279">
        <v>12.076000000000001</v>
      </c>
      <c r="G492" s="37"/>
      <c r="H492" s="42"/>
    </row>
    <row r="493" spans="1:8" s="2" customFormat="1" ht="16.899999999999999" customHeight="1">
      <c r="A493" s="37"/>
      <c r="B493" s="42"/>
      <c r="C493" s="278" t="s">
        <v>21</v>
      </c>
      <c r="D493" s="278" t="s">
        <v>397</v>
      </c>
      <c r="E493" s="20" t="s">
        <v>21</v>
      </c>
      <c r="F493" s="279">
        <v>13.092000000000001</v>
      </c>
      <c r="G493" s="37"/>
      <c r="H493" s="42"/>
    </row>
    <row r="494" spans="1:8" s="2" customFormat="1" ht="16.899999999999999" customHeight="1">
      <c r="A494" s="37"/>
      <c r="B494" s="42"/>
      <c r="C494" s="278" t="s">
        <v>21</v>
      </c>
      <c r="D494" s="278" t="s">
        <v>398</v>
      </c>
      <c r="E494" s="20" t="s">
        <v>21</v>
      </c>
      <c r="F494" s="279">
        <v>16.588999999999999</v>
      </c>
      <c r="G494" s="37"/>
      <c r="H494" s="42"/>
    </row>
    <row r="495" spans="1:8" s="2" customFormat="1" ht="16.899999999999999" customHeight="1">
      <c r="A495" s="37"/>
      <c r="B495" s="42"/>
      <c r="C495" s="278" t="s">
        <v>21</v>
      </c>
      <c r="D495" s="278" t="s">
        <v>292</v>
      </c>
      <c r="E495" s="20" t="s">
        <v>21</v>
      </c>
      <c r="F495" s="279">
        <v>8.0169999999999995</v>
      </c>
      <c r="G495" s="37"/>
      <c r="H495" s="42"/>
    </row>
    <row r="496" spans="1:8" s="2" customFormat="1" ht="16.899999999999999" customHeight="1">
      <c r="A496" s="37"/>
      <c r="B496" s="42"/>
      <c r="C496" s="278" t="s">
        <v>21</v>
      </c>
      <c r="D496" s="278" t="s">
        <v>399</v>
      </c>
      <c r="E496" s="20" t="s">
        <v>21</v>
      </c>
      <c r="F496" s="279">
        <v>8.3290000000000006</v>
      </c>
      <c r="G496" s="37"/>
      <c r="H496" s="42"/>
    </row>
    <row r="497" spans="1:8" s="2" customFormat="1" ht="16.899999999999999" customHeight="1">
      <c r="A497" s="37"/>
      <c r="B497" s="42"/>
      <c r="C497" s="278" t="s">
        <v>21</v>
      </c>
      <c r="D497" s="278" t="s">
        <v>400</v>
      </c>
      <c r="E497" s="20" t="s">
        <v>21</v>
      </c>
      <c r="F497" s="279">
        <v>8.0630000000000006</v>
      </c>
      <c r="G497" s="37"/>
      <c r="H497" s="42"/>
    </row>
    <row r="498" spans="1:8" s="2" customFormat="1" ht="16.899999999999999" customHeight="1">
      <c r="A498" s="37"/>
      <c r="B498" s="42"/>
      <c r="C498" s="278" t="s">
        <v>21</v>
      </c>
      <c r="D498" s="278" t="s">
        <v>401</v>
      </c>
      <c r="E498" s="20" t="s">
        <v>21</v>
      </c>
      <c r="F498" s="279">
        <v>42.393999999999998</v>
      </c>
      <c r="G498" s="37"/>
      <c r="H498" s="42"/>
    </row>
    <row r="499" spans="1:8" s="2" customFormat="1" ht="16.899999999999999" customHeight="1">
      <c r="A499" s="37"/>
      <c r="B499" s="42"/>
      <c r="C499" s="278" t="s">
        <v>21</v>
      </c>
      <c r="D499" s="278" t="s">
        <v>402</v>
      </c>
      <c r="E499" s="20" t="s">
        <v>21</v>
      </c>
      <c r="F499" s="279">
        <v>48.564</v>
      </c>
      <c r="G499" s="37"/>
      <c r="H499" s="42"/>
    </row>
    <row r="500" spans="1:8" s="2" customFormat="1" ht="16.899999999999999" customHeight="1">
      <c r="A500" s="37"/>
      <c r="B500" s="42"/>
      <c r="C500" s="278" t="s">
        <v>21</v>
      </c>
      <c r="D500" s="278" t="s">
        <v>403</v>
      </c>
      <c r="E500" s="20" t="s">
        <v>21</v>
      </c>
      <c r="F500" s="279">
        <v>24.812000000000001</v>
      </c>
      <c r="G500" s="37"/>
      <c r="H500" s="42"/>
    </row>
    <row r="501" spans="1:8" s="2" customFormat="1" ht="16.899999999999999" customHeight="1">
      <c r="A501" s="37"/>
      <c r="B501" s="42"/>
      <c r="C501" s="278" t="s">
        <v>21</v>
      </c>
      <c r="D501" s="278" t="s">
        <v>404</v>
      </c>
      <c r="E501" s="20" t="s">
        <v>21</v>
      </c>
      <c r="F501" s="279">
        <v>38.840000000000003</v>
      </c>
      <c r="G501" s="37"/>
      <c r="H501" s="42"/>
    </row>
    <row r="502" spans="1:8" s="2" customFormat="1" ht="16.899999999999999" customHeight="1">
      <c r="A502" s="37"/>
      <c r="B502" s="42"/>
      <c r="C502" s="278" t="s">
        <v>21</v>
      </c>
      <c r="D502" s="278" t="s">
        <v>405</v>
      </c>
      <c r="E502" s="20" t="s">
        <v>21</v>
      </c>
      <c r="F502" s="279">
        <v>145.49100000000001</v>
      </c>
      <c r="G502" s="37"/>
      <c r="H502" s="42"/>
    </row>
    <row r="503" spans="1:8" s="2" customFormat="1" ht="16.899999999999999" customHeight="1">
      <c r="A503" s="37"/>
      <c r="B503" s="42"/>
      <c r="C503" s="278" t="s">
        <v>21</v>
      </c>
      <c r="D503" s="278" t="s">
        <v>406</v>
      </c>
      <c r="E503" s="20" t="s">
        <v>21</v>
      </c>
      <c r="F503" s="279">
        <v>-8.1890000000000001</v>
      </c>
      <c r="G503" s="37"/>
      <c r="H503" s="42"/>
    </row>
    <row r="504" spans="1:8" s="2" customFormat="1" ht="16.899999999999999" customHeight="1">
      <c r="A504" s="37"/>
      <c r="B504" s="42"/>
      <c r="C504" s="278" t="s">
        <v>21</v>
      </c>
      <c r="D504" s="278" t="s">
        <v>407</v>
      </c>
      <c r="E504" s="20" t="s">
        <v>21</v>
      </c>
      <c r="F504" s="279">
        <v>12.926</v>
      </c>
      <c r="G504" s="37"/>
      <c r="H504" s="42"/>
    </row>
    <row r="505" spans="1:8" s="2" customFormat="1" ht="16.899999999999999" customHeight="1">
      <c r="A505" s="37"/>
      <c r="B505" s="42"/>
      <c r="C505" s="278" t="s">
        <v>21</v>
      </c>
      <c r="D505" s="278" t="s">
        <v>408</v>
      </c>
      <c r="E505" s="20" t="s">
        <v>21</v>
      </c>
      <c r="F505" s="279">
        <v>-14.183999999999999</v>
      </c>
      <c r="G505" s="37"/>
      <c r="H505" s="42"/>
    </row>
    <row r="506" spans="1:8" s="2" customFormat="1" ht="16.899999999999999" customHeight="1">
      <c r="A506" s="37"/>
      <c r="B506" s="42"/>
      <c r="C506" s="278" t="s">
        <v>21</v>
      </c>
      <c r="D506" s="278" t="s">
        <v>409</v>
      </c>
      <c r="E506" s="20" t="s">
        <v>21</v>
      </c>
      <c r="F506" s="279">
        <v>4.8639999999999999</v>
      </c>
      <c r="G506" s="37"/>
      <c r="H506" s="42"/>
    </row>
    <row r="507" spans="1:8" s="2" customFormat="1" ht="16.899999999999999" customHeight="1">
      <c r="A507" s="37"/>
      <c r="B507" s="42"/>
      <c r="C507" s="278" t="s">
        <v>1198</v>
      </c>
      <c r="D507" s="278" t="s">
        <v>228</v>
      </c>
      <c r="E507" s="20" t="s">
        <v>21</v>
      </c>
      <c r="F507" s="279">
        <v>366.95699999999999</v>
      </c>
      <c r="G507" s="37"/>
      <c r="H507" s="42"/>
    </row>
    <row r="508" spans="1:8" s="2" customFormat="1" ht="16.899999999999999" customHeight="1">
      <c r="A508" s="37"/>
      <c r="B508" s="42"/>
      <c r="C508" s="274" t="s">
        <v>1200</v>
      </c>
      <c r="D508" s="275" t="s">
        <v>1201</v>
      </c>
      <c r="E508" s="276" t="s">
        <v>102</v>
      </c>
      <c r="F508" s="277">
        <v>33.868000000000002</v>
      </c>
      <c r="G508" s="37"/>
      <c r="H508" s="42"/>
    </row>
    <row r="509" spans="1:8" s="2" customFormat="1" ht="16.899999999999999" customHeight="1">
      <c r="A509" s="37"/>
      <c r="B509" s="42"/>
      <c r="C509" s="278" t="s">
        <v>21</v>
      </c>
      <c r="D509" s="278" t="s">
        <v>415</v>
      </c>
      <c r="E509" s="20" t="s">
        <v>21</v>
      </c>
      <c r="F509" s="279">
        <v>24.966999999999999</v>
      </c>
      <c r="G509" s="37"/>
      <c r="H509" s="42"/>
    </row>
    <row r="510" spans="1:8" s="2" customFormat="1" ht="16.899999999999999" customHeight="1">
      <c r="A510" s="37"/>
      <c r="B510" s="42"/>
      <c r="C510" s="278" t="s">
        <v>21</v>
      </c>
      <c r="D510" s="278" t="s">
        <v>416</v>
      </c>
      <c r="E510" s="20" t="s">
        <v>21</v>
      </c>
      <c r="F510" s="279">
        <v>8.9009999999999998</v>
      </c>
      <c r="G510" s="37"/>
      <c r="H510" s="42"/>
    </row>
    <row r="511" spans="1:8" s="2" customFormat="1" ht="16.899999999999999" customHeight="1">
      <c r="A511" s="37"/>
      <c r="B511" s="42"/>
      <c r="C511" s="278" t="s">
        <v>1200</v>
      </c>
      <c r="D511" s="278" t="s">
        <v>228</v>
      </c>
      <c r="E511" s="20" t="s">
        <v>21</v>
      </c>
      <c r="F511" s="279">
        <v>33.868000000000002</v>
      </c>
      <c r="G511" s="37"/>
      <c r="H511" s="42"/>
    </row>
    <row r="512" spans="1:8" s="2" customFormat="1" ht="16.899999999999999" customHeight="1">
      <c r="A512" s="37"/>
      <c r="B512" s="42"/>
      <c r="C512" s="274" t="s">
        <v>1202</v>
      </c>
      <c r="D512" s="275" t="s">
        <v>1203</v>
      </c>
      <c r="E512" s="276" t="s">
        <v>102</v>
      </c>
      <c r="F512" s="277">
        <v>366.95699999999999</v>
      </c>
      <c r="G512" s="37"/>
      <c r="H512" s="42"/>
    </row>
    <row r="513" spans="1:8" s="2" customFormat="1" ht="16.899999999999999" customHeight="1">
      <c r="A513" s="37"/>
      <c r="B513" s="42"/>
      <c r="C513" s="278" t="s">
        <v>21</v>
      </c>
      <c r="D513" s="278" t="s">
        <v>394</v>
      </c>
      <c r="E513" s="20" t="s">
        <v>21</v>
      </c>
      <c r="F513" s="279">
        <v>3.1749999999999998</v>
      </c>
      <c r="G513" s="37"/>
      <c r="H513" s="42"/>
    </row>
    <row r="514" spans="1:8" s="2" customFormat="1" ht="16.899999999999999" customHeight="1">
      <c r="A514" s="37"/>
      <c r="B514" s="42"/>
      <c r="C514" s="278" t="s">
        <v>21</v>
      </c>
      <c r="D514" s="278" t="s">
        <v>395</v>
      </c>
      <c r="E514" s="20" t="s">
        <v>21</v>
      </c>
      <c r="F514" s="279">
        <v>2.0979999999999999</v>
      </c>
      <c r="G514" s="37"/>
      <c r="H514" s="42"/>
    </row>
    <row r="515" spans="1:8" s="2" customFormat="1" ht="16.899999999999999" customHeight="1">
      <c r="A515" s="37"/>
      <c r="B515" s="42"/>
      <c r="C515" s="278" t="s">
        <v>21</v>
      </c>
      <c r="D515" s="278" t="s">
        <v>396</v>
      </c>
      <c r="E515" s="20" t="s">
        <v>21</v>
      </c>
      <c r="F515" s="279">
        <v>12.076000000000001</v>
      </c>
      <c r="G515" s="37"/>
      <c r="H515" s="42"/>
    </row>
    <row r="516" spans="1:8" s="2" customFormat="1" ht="16.899999999999999" customHeight="1">
      <c r="A516" s="37"/>
      <c r="B516" s="42"/>
      <c r="C516" s="278" t="s">
        <v>21</v>
      </c>
      <c r="D516" s="278" t="s">
        <v>397</v>
      </c>
      <c r="E516" s="20" t="s">
        <v>21</v>
      </c>
      <c r="F516" s="279">
        <v>13.092000000000001</v>
      </c>
      <c r="G516" s="37"/>
      <c r="H516" s="42"/>
    </row>
    <row r="517" spans="1:8" s="2" customFormat="1" ht="16.899999999999999" customHeight="1">
      <c r="A517" s="37"/>
      <c r="B517" s="42"/>
      <c r="C517" s="278" t="s">
        <v>21</v>
      </c>
      <c r="D517" s="278" t="s">
        <v>398</v>
      </c>
      <c r="E517" s="20" t="s">
        <v>21</v>
      </c>
      <c r="F517" s="279">
        <v>16.588999999999999</v>
      </c>
      <c r="G517" s="37"/>
      <c r="H517" s="42"/>
    </row>
    <row r="518" spans="1:8" s="2" customFormat="1" ht="16.899999999999999" customHeight="1">
      <c r="A518" s="37"/>
      <c r="B518" s="42"/>
      <c r="C518" s="278" t="s">
        <v>21</v>
      </c>
      <c r="D518" s="278" t="s">
        <v>292</v>
      </c>
      <c r="E518" s="20" t="s">
        <v>21</v>
      </c>
      <c r="F518" s="279">
        <v>8.0169999999999995</v>
      </c>
      <c r="G518" s="37"/>
      <c r="H518" s="42"/>
    </row>
    <row r="519" spans="1:8" s="2" customFormat="1" ht="16.899999999999999" customHeight="1">
      <c r="A519" s="37"/>
      <c r="B519" s="42"/>
      <c r="C519" s="278" t="s">
        <v>21</v>
      </c>
      <c r="D519" s="278" t="s">
        <v>399</v>
      </c>
      <c r="E519" s="20" t="s">
        <v>21</v>
      </c>
      <c r="F519" s="279">
        <v>8.3290000000000006</v>
      </c>
      <c r="G519" s="37"/>
      <c r="H519" s="42"/>
    </row>
    <row r="520" spans="1:8" s="2" customFormat="1" ht="16.899999999999999" customHeight="1">
      <c r="A520" s="37"/>
      <c r="B520" s="42"/>
      <c r="C520" s="278" t="s">
        <v>21</v>
      </c>
      <c r="D520" s="278" t="s">
        <v>400</v>
      </c>
      <c r="E520" s="20" t="s">
        <v>21</v>
      </c>
      <c r="F520" s="279">
        <v>8.0630000000000006</v>
      </c>
      <c r="G520" s="37"/>
      <c r="H520" s="42"/>
    </row>
    <row r="521" spans="1:8" s="2" customFormat="1" ht="16.899999999999999" customHeight="1">
      <c r="A521" s="37"/>
      <c r="B521" s="42"/>
      <c r="C521" s="278" t="s">
        <v>21</v>
      </c>
      <c r="D521" s="278" t="s">
        <v>401</v>
      </c>
      <c r="E521" s="20" t="s">
        <v>21</v>
      </c>
      <c r="F521" s="279">
        <v>42.393999999999998</v>
      </c>
      <c r="G521" s="37"/>
      <c r="H521" s="42"/>
    </row>
    <row r="522" spans="1:8" s="2" customFormat="1" ht="16.899999999999999" customHeight="1">
      <c r="A522" s="37"/>
      <c r="B522" s="42"/>
      <c r="C522" s="278" t="s">
        <v>21</v>
      </c>
      <c r="D522" s="278" t="s">
        <v>402</v>
      </c>
      <c r="E522" s="20" t="s">
        <v>21</v>
      </c>
      <c r="F522" s="279">
        <v>48.564</v>
      </c>
      <c r="G522" s="37"/>
      <c r="H522" s="42"/>
    </row>
    <row r="523" spans="1:8" s="2" customFormat="1" ht="16.899999999999999" customHeight="1">
      <c r="A523" s="37"/>
      <c r="B523" s="42"/>
      <c r="C523" s="278" t="s">
        <v>21</v>
      </c>
      <c r="D523" s="278" t="s">
        <v>403</v>
      </c>
      <c r="E523" s="20" t="s">
        <v>21</v>
      </c>
      <c r="F523" s="279">
        <v>24.812000000000001</v>
      </c>
      <c r="G523" s="37"/>
      <c r="H523" s="42"/>
    </row>
    <row r="524" spans="1:8" s="2" customFormat="1" ht="16.899999999999999" customHeight="1">
      <c r="A524" s="37"/>
      <c r="B524" s="42"/>
      <c r="C524" s="278" t="s">
        <v>21</v>
      </c>
      <c r="D524" s="278" t="s">
        <v>404</v>
      </c>
      <c r="E524" s="20" t="s">
        <v>21</v>
      </c>
      <c r="F524" s="279">
        <v>38.840000000000003</v>
      </c>
      <c r="G524" s="37"/>
      <c r="H524" s="42"/>
    </row>
    <row r="525" spans="1:8" s="2" customFormat="1" ht="16.899999999999999" customHeight="1">
      <c r="A525" s="37"/>
      <c r="B525" s="42"/>
      <c r="C525" s="278" t="s">
        <v>21</v>
      </c>
      <c r="D525" s="278" t="s">
        <v>405</v>
      </c>
      <c r="E525" s="20" t="s">
        <v>21</v>
      </c>
      <c r="F525" s="279">
        <v>145.49100000000001</v>
      </c>
      <c r="G525" s="37"/>
      <c r="H525" s="42"/>
    </row>
    <row r="526" spans="1:8" s="2" customFormat="1" ht="16.899999999999999" customHeight="1">
      <c r="A526" s="37"/>
      <c r="B526" s="42"/>
      <c r="C526" s="278" t="s">
        <v>21</v>
      </c>
      <c r="D526" s="278" t="s">
        <v>406</v>
      </c>
      <c r="E526" s="20" t="s">
        <v>21</v>
      </c>
      <c r="F526" s="279">
        <v>-8.1890000000000001</v>
      </c>
      <c r="G526" s="37"/>
      <c r="H526" s="42"/>
    </row>
    <row r="527" spans="1:8" s="2" customFormat="1" ht="16.899999999999999" customHeight="1">
      <c r="A527" s="37"/>
      <c r="B527" s="42"/>
      <c r="C527" s="278" t="s">
        <v>21</v>
      </c>
      <c r="D527" s="278" t="s">
        <v>407</v>
      </c>
      <c r="E527" s="20" t="s">
        <v>21</v>
      </c>
      <c r="F527" s="279">
        <v>12.926</v>
      </c>
      <c r="G527" s="37"/>
      <c r="H527" s="42"/>
    </row>
    <row r="528" spans="1:8" s="2" customFormat="1" ht="16.899999999999999" customHeight="1">
      <c r="A528" s="37"/>
      <c r="B528" s="42"/>
      <c r="C528" s="278" t="s">
        <v>21</v>
      </c>
      <c r="D528" s="278" t="s">
        <v>408</v>
      </c>
      <c r="E528" s="20" t="s">
        <v>21</v>
      </c>
      <c r="F528" s="279">
        <v>-14.183999999999999</v>
      </c>
      <c r="G528" s="37"/>
      <c r="H528" s="42"/>
    </row>
    <row r="529" spans="1:8" s="2" customFormat="1" ht="16.899999999999999" customHeight="1">
      <c r="A529" s="37"/>
      <c r="B529" s="42"/>
      <c r="C529" s="278" t="s">
        <v>21</v>
      </c>
      <c r="D529" s="278" t="s">
        <v>409</v>
      </c>
      <c r="E529" s="20" t="s">
        <v>21</v>
      </c>
      <c r="F529" s="279">
        <v>4.8639999999999999</v>
      </c>
      <c r="G529" s="37"/>
      <c r="H529" s="42"/>
    </row>
    <row r="530" spans="1:8" s="2" customFormat="1" ht="16.899999999999999" customHeight="1">
      <c r="A530" s="37"/>
      <c r="B530" s="42"/>
      <c r="C530" s="278" t="s">
        <v>1202</v>
      </c>
      <c r="D530" s="278" t="s">
        <v>228</v>
      </c>
      <c r="E530" s="20" t="s">
        <v>21</v>
      </c>
      <c r="F530" s="279">
        <v>366.95699999999999</v>
      </c>
      <c r="G530" s="37"/>
      <c r="H530" s="42"/>
    </row>
    <row r="531" spans="1:8" s="2" customFormat="1" ht="16.899999999999999" customHeight="1">
      <c r="A531" s="37"/>
      <c r="B531" s="42"/>
      <c r="C531" s="274" t="s">
        <v>1204</v>
      </c>
      <c r="D531" s="275" t="s">
        <v>1205</v>
      </c>
      <c r="E531" s="276" t="s">
        <v>102</v>
      </c>
      <c r="F531" s="277">
        <v>33.868000000000002</v>
      </c>
      <c r="G531" s="37"/>
      <c r="H531" s="42"/>
    </row>
    <row r="532" spans="1:8" s="2" customFormat="1" ht="16.899999999999999" customHeight="1">
      <c r="A532" s="37"/>
      <c r="B532" s="42"/>
      <c r="C532" s="278" t="s">
        <v>21</v>
      </c>
      <c r="D532" s="278" t="s">
        <v>415</v>
      </c>
      <c r="E532" s="20" t="s">
        <v>21</v>
      </c>
      <c r="F532" s="279">
        <v>24.966999999999999</v>
      </c>
      <c r="G532" s="37"/>
      <c r="H532" s="42"/>
    </row>
    <row r="533" spans="1:8" s="2" customFormat="1" ht="16.899999999999999" customHeight="1">
      <c r="A533" s="37"/>
      <c r="B533" s="42"/>
      <c r="C533" s="278" t="s">
        <v>21</v>
      </c>
      <c r="D533" s="278" t="s">
        <v>416</v>
      </c>
      <c r="E533" s="20" t="s">
        <v>21</v>
      </c>
      <c r="F533" s="279">
        <v>8.9009999999999998</v>
      </c>
      <c r="G533" s="37"/>
      <c r="H533" s="42"/>
    </row>
    <row r="534" spans="1:8" s="2" customFormat="1" ht="16.899999999999999" customHeight="1">
      <c r="A534" s="37"/>
      <c r="B534" s="42"/>
      <c r="C534" s="278" t="s">
        <v>1204</v>
      </c>
      <c r="D534" s="278" t="s">
        <v>228</v>
      </c>
      <c r="E534" s="20" t="s">
        <v>21</v>
      </c>
      <c r="F534" s="279">
        <v>33.868000000000002</v>
      </c>
      <c r="G534" s="37"/>
      <c r="H534" s="42"/>
    </row>
    <row r="535" spans="1:8" s="2" customFormat="1" ht="16.899999999999999" customHeight="1">
      <c r="A535" s="37"/>
      <c r="B535" s="42"/>
      <c r="C535" s="274" t="s">
        <v>431</v>
      </c>
      <c r="D535" s="275" t="s">
        <v>1206</v>
      </c>
      <c r="E535" s="276" t="s">
        <v>102</v>
      </c>
      <c r="F535" s="277">
        <v>2.4980000000000002</v>
      </c>
      <c r="G535" s="37"/>
      <c r="H535" s="42"/>
    </row>
    <row r="536" spans="1:8" s="2" customFormat="1" ht="16.899999999999999" customHeight="1">
      <c r="A536" s="37"/>
      <c r="B536" s="42"/>
      <c r="C536" s="278" t="s">
        <v>21</v>
      </c>
      <c r="D536" s="278" t="s">
        <v>430</v>
      </c>
      <c r="E536" s="20" t="s">
        <v>21</v>
      </c>
      <c r="F536" s="279">
        <v>2.4980000000000002</v>
      </c>
      <c r="G536" s="37"/>
      <c r="H536" s="42"/>
    </row>
    <row r="537" spans="1:8" s="2" customFormat="1" ht="16.899999999999999" customHeight="1">
      <c r="A537" s="37"/>
      <c r="B537" s="42"/>
      <c r="C537" s="278" t="s">
        <v>431</v>
      </c>
      <c r="D537" s="278" t="s">
        <v>198</v>
      </c>
      <c r="E537" s="20" t="s">
        <v>21</v>
      </c>
      <c r="F537" s="279">
        <v>2.4980000000000002</v>
      </c>
      <c r="G537" s="37"/>
      <c r="H537" s="42"/>
    </row>
    <row r="538" spans="1:8" s="2" customFormat="1" ht="16.899999999999999" customHeight="1">
      <c r="A538" s="37"/>
      <c r="B538" s="42"/>
      <c r="C538" s="274" t="s">
        <v>140</v>
      </c>
      <c r="D538" s="275" t="s">
        <v>141</v>
      </c>
      <c r="E538" s="276" t="s">
        <v>116</v>
      </c>
      <c r="F538" s="277">
        <v>3.48</v>
      </c>
      <c r="G538" s="37"/>
      <c r="H538" s="42"/>
    </row>
    <row r="539" spans="1:8" s="2" customFormat="1" ht="16.899999999999999" customHeight="1">
      <c r="A539" s="37"/>
      <c r="B539" s="42"/>
      <c r="C539" s="278" t="s">
        <v>21</v>
      </c>
      <c r="D539" s="278" t="s">
        <v>560</v>
      </c>
      <c r="E539" s="20" t="s">
        <v>21</v>
      </c>
      <c r="F539" s="279">
        <v>0</v>
      </c>
      <c r="G539" s="37"/>
      <c r="H539" s="42"/>
    </row>
    <row r="540" spans="1:8" s="2" customFormat="1" ht="16.899999999999999" customHeight="1">
      <c r="A540" s="37"/>
      <c r="B540" s="42"/>
      <c r="C540" s="278" t="s">
        <v>21</v>
      </c>
      <c r="D540" s="278" t="s">
        <v>142</v>
      </c>
      <c r="E540" s="20" t="s">
        <v>21</v>
      </c>
      <c r="F540" s="279">
        <v>3.48</v>
      </c>
      <c r="G540" s="37"/>
      <c r="H540" s="42"/>
    </row>
    <row r="541" spans="1:8" s="2" customFormat="1" ht="16.899999999999999" customHeight="1">
      <c r="A541" s="37"/>
      <c r="B541" s="42"/>
      <c r="C541" s="278" t="s">
        <v>140</v>
      </c>
      <c r="D541" s="278" t="s">
        <v>198</v>
      </c>
      <c r="E541" s="20" t="s">
        <v>21</v>
      </c>
      <c r="F541" s="279">
        <v>3.48</v>
      </c>
      <c r="G541" s="37"/>
      <c r="H541" s="42"/>
    </row>
    <row r="542" spans="1:8" s="2" customFormat="1" ht="16.899999999999999" customHeight="1">
      <c r="A542" s="37"/>
      <c r="B542" s="42"/>
      <c r="C542" s="280" t="s">
        <v>1162</v>
      </c>
      <c r="D542" s="37"/>
      <c r="E542" s="37"/>
      <c r="F542" s="37"/>
      <c r="G542" s="37"/>
      <c r="H542" s="42"/>
    </row>
    <row r="543" spans="1:8" s="2" customFormat="1" ht="16.899999999999999" customHeight="1">
      <c r="A543" s="37"/>
      <c r="B543" s="42"/>
      <c r="C543" s="278" t="s">
        <v>773</v>
      </c>
      <c r="D543" s="278" t="s">
        <v>1207</v>
      </c>
      <c r="E543" s="20" t="s">
        <v>116</v>
      </c>
      <c r="F543" s="279">
        <v>3.48</v>
      </c>
      <c r="G543" s="37"/>
      <c r="H543" s="42"/>
    </row>
    <row r="544" spans="1:8" s="2" customFormat="1" ht="16.899999999999999" customHeight="1">
      <c r="A544" s="37"/>
      <c r="B544" s="42"/>
      <c r="C544" s="278" t="s">
        <v>778</v>
      </c>
      <c r="D544" s="278" t="s">
        <v>779</v>
      </c>
      <c r="E544" s="20" t="s">
        <v>116</v>
      </c>
      <c r="F544" s="279">
        <v>4.0190000000000001</v>
      </c>
      <c r="G544" s="37"/>
      <c r="H544" s="42"/>
    </row>
    <row r="545" spans="1:8" s="2" customFormat="1" ht="16.899999999999999" customHeight="1">
      <c r="A545" s="37"/>
      <c r="B545" s="42"/>
      <c r="C545" s="274" t="s">
        <v>143</v>
      </c>
      <c r="D545" s="275" t="s">
        <v>144</v>
      </c>
      <c r="E545" s="276" t="s">
        <v>102</v>
      </c>
      <c r="F545" s="277">
        <v>5.3620000000000001</v>
      </c>
      <c r="G545" s="37"/>
      <c r="H545" s="42"/>
    </row>
    <row r="546" spans="1:8" s="2" customFormat="1" ht="16.899999999999999" customHeight="1">
      <c r="A546" s="37"/>
      <c r="B546" s="42"/>
      <c r="C546" s="278" t="s">
        <v>21</v>
      </c>
      <c r="D546" s="278" t="s">
        <v>194</v>
      </c>
      <c r="E546" s="20" t="s">
        <v>21</v>
      </c>
      <c r="F546" s="279">
        <v>0</v>
      </c>
      <c r="G546" s="37"/>
      <c r="H546" s="42"/>
    </row>
    <row r="547" spans="1:8" s="2" customFormat="1" ht="16.899999999999999" customHeight="1">
      <c r="A547" s="37"/>
      <c r="B547" s="42"/>
      <c r="C547" s="278" t="s">
        <v>21</v>
      </c>
      <c r="D547" s="278" t="s">
        <v>195</v>
      </c>
      <c r="E547" s="20" t="s">
        <v>21</v>
      </c>
      <c r="F547" s="279">
        <v>2.262</v>
      </c>
      <c r="G547" s="37"/>
      <c r="H547" s="42"/>
    </row>
    <row r="548" spans="1:8" s="2" customFormat="1" ht="16.899999999999999" customHeight="1">
      <c r="A548" s="37"/>
      <c r="B548" s="42"/>
      <c r="C548" s="278" t="s">
        <v>21</v>
      </c>
      <c r="D548" s="278" t="s">
        <v>196</v>
      </c>
      <c r="E548" s="20" t="s">
        <v>21</v>
      </c>
      <c r="F548" s="279">
        <v>0</v>
      </c>
      <c r="G548" s="37"/>
      <c r="H548" s="42"/>
    </row>
    <row r="549" spans="1:8" s="2" customFormat="1" ht="16.899999999999999" customHeight="1">
      <c r="A549" s="37"/>
      <c r="B549" s="42"/>
      <c r="C549" s="278" t="s">
        <v>21</v>
      </c>
      <c r="D549" s="278" t="s">
        <v>197</v>
      </c>
      <c r="E549" s="20" t="s">
        <v>21</v>
      </c>
      <c r="F549" s="279">
        <v>3.1</v>
      </c>
      <c r="G549" s="37"/>
      <c r="H549" s="42"/>
    </row>
    <row r="550" spans="1:8" s="2" customFormat="1" ht="16.899999999999999" customHeight="1">
      <c r="A550" s="37"/>
      <c r="B550" s="42"/>
      <c r="C550" s="278" t="s">
        <v>143</v>
      </c>
      <c r="D550" s="278" t="s">
        <v>198</v>
      </c>
      <c r="E550" s="20" t="s">
        <v>21</v>
      </c>
      <c r="F550" s="279">
        <v>5.3620000000000001</v>
      </c>
      <c r="G550" s="37"/>
      <c r="H550" s="42"/>
    </row>
    <row r="551" spans="1:8" s="2" customFormat="1" ht="16.899999999999999" customHeight="1">
      <c r="A551" s="37"/>
      <c r="B551" s="42"/>
      <c r="C551" s="280" t="s">
        <v>1162</v>
      </c>
      <c r="D551" s="37"/>
      <c r="E551" s="37"/>
      <c r="F551" s="37"/>
      <c r="G551" s="37"/>
      <c r="H551" s="42"/>
    </row>
    <row r="552" spans="1:8" s="2" customFormat="1" ht="22.5">
      <c r="A552" s="37"/>
      <c r="B552" s="42"/>
      <c r="C552" s="278" t="s">
        <v>186</v>
      </c>
      <c r="D552" s="278" t="s">
        <v>1208</v>
      </c>
      <c r="E552" s="20" t="s">
        <v>102</v>
      </c>
      <c r="F552" s="279">
        <v>5.3620000000000001</v>
      </c>
      <c r="G552" s="37"/>
      <c r="H552" s="42"/>
    </row>
    <row r="553" spans="1:8" s="2" customFormat="1" ht="16.899999999999999" customHeight="1">
      <c r="A553" s="37"/>
      <c r="B553" s="42"/>
      <c r="C553" s="278" t="s">
        <v>222</v>
      </c>
      <c r="D553" s="278" t="s">
        <v>1191</v>
      </c>
      <c r="E553" s="20" t="s">
        <v>102</v>
      </c>
      <c r="F553" s="279">
        <v>10.724</v>
      </c>
      <c r="G553" s="37"/>
      <c r="H553" s="42"/>
    </row>
    <row r="554" spans="1:8" s="2" customFormat="1" ht="16.899999999999999" customHeight="1">
      <c r="A554" s="37"/>
      <c r="B554" s="42"/>
      <c r="C554" s="274" t="s">
        <v>1209</v>
      </c>
      <c r="D554" s="275" t="s">
        <v>1210</v>
      </c>
      <c r="E554" s="276" t="s">
        <v>102</v>
      </c>
      <c r="F554" s="277">
        <v>74.540000000000006</v>
      </c>
      <c r="G554" s="37"/>
      <c r="H554" s="42"/>
    </row>
    <row r="555" spans="1:8" s="2" customFormat="1" ht="7.35" customHeight="1">
      <c r="A555" s="37"/>
      <c r="B555" s="136"/>
      <c r="C555" s="137"/>
      <c r="D555" s="137"/>
      <c r="E555" s="137"/>
      <c r="F555" s="137"/>
      <c r="G555" s="137"/>
      <c r="H555" s="42"/>
    </row>
    <row r="556" spans="1:8" s="2" customFormat="1" ht="11.25">
      <c r="A556" s="37"/>
      <c r="B556" s="37"/>
      <c r="C556" s="37"/>
      <c r="D556" s="37"/>
      <c r="E556" s="37"/>
      <c r="F556" s="37"/>
      <c r="G556" s="37"/>
      <c r="H556" s="37"/>
    </row>
  </sheetData>
  <sheetProtection algorithmName="SHA-512" hashValue="Yt4IhzHYQBhTa9PESOR4dUoF3ueB5PPaKGanmiB61tFs1hXFqd67p2NbG9GZKg0XOxRQ0sTs/1Sl8qokN0IKRw==" saltValue="u1t643KNaimzTYj5kCqLc1mojkCnY+h4gbe597PELFNQxOxYq97zFTfVMefOIjGRI0Zt4h4B6KcFL0Ca01Dk5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81" customWidth="1"/>
    <col min="2" max="2" width="1.6640625" style="281" customWidth="1"/>
    <col min="3" max="4" width="5" style="281" customWidth="1"/>
    <col min="5" max="5" width="11.6640625" style="281" customWidth="1"/>
    <col min="6" max="6" width="9.1640625" style="281" customWidth="1"/>
    <col min="7" max="7" width="5" style="281" customWidth="1"/>
    <col min="8" max="8" width="77.83203125" style="281" customWidth="1"/>
    <col min="9" max="10" width="20" style="281" customWidth="1"/>
    <col min="11" max="11" width="1.6640625" style="281" customWidth="1"/>
  </cols>
  <sheetData>
    <row r="1" spans="2:11" s="1" customFormat="1" ht="37.5" customHeight="1"/>
    <row r="2" spans="2:11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pans="2:11" s="17" customFormat="1" ht="45" customHeight="1">
      <c r="B3" s="285"/>
      <c r="C3" s="425" t="s">
        <v>1211</v>
      </c>
      <c r="D3" s="425"/>
      <c r="E3" s="425"/>
      <c r="F3" s="425"/>
      <c r="G3" s="425"/>
      <c r="H3" s="425"/>
      <c r="I3" s="425"/>
      <c r="J3" s="425"/>
      <c r="K3" s="286"/>
    </row>
    <row r="4" spans="2:11" s="1" customFormat="1" ht="25.5" customHeight="1">
      <c r="B4" s="287"/>
      <c r="C4" s="424" t="s">
        <v>1212</v>
      </c>
      <c r="D4" s="424"/>
      <c r="E4" s="424"/>
      <c r="F4" s="424"/>
      <c r="G4" s="424"/>
      <c r="H4" s="424"/>
      <c r="I4" s="424"/>
      <c r="J4" s="424"/>
      <c r="K4" s="288"/>
    </row>
    <row r="5" spans="2:11" s="1" customFormat="1" ht="5.25" customHeight="1">
      <c r="B5" s="287"/>
      <c r="C5" s="289"/>
      <c r="D5" s="289"/>
      <c r="E5" s="289"/>
      <c r="F5" s="289"/>
      <c r="G5" s="289"/>
      <c r="H5" s="289"/>
      <c r="I5" s="289"/>
      <c r="J5" s="289"/>
      <c r="K5" s="288"/>
    </row>
    <row r="6" spans="2:11" s="1" customFormat="1" ht="15" customHeight="1">
      <c r="B6" s="287"/>
      <c r="C6" s="423" t="s">
        <v>1213</v>
      </c>
      <c r="D6" s="423"/>
      <c r="E6" s="423"/>
      <c r="F6" s="423"/>
      <c r="G6" s="423"/>
      <c r="H6" s="423"/>
      <c r="I6" s="423"/>
      <c r="J6" s="423"/>
      <c r="K6" s="288"/>
    </row>
    <row r="7" spans="2:11" s="1" customFormat="1" ht="15" customHeight="1">
      <c r="B7" s="291"/>
      <c r="C7" s="423" t="s">
        <v>1214</v>
      </c>
      <c r="D7" s="423"/>
      <c r="E7" s="423"/>
      <c r="F7" s="423"/>
      <c r="G7" s="423"/>
      <c r="H7" s="423"/>
      <c r="I7" s="423"/>
      <c r="J7" s="423"/>
      <c r="K7" s="288"/>
    </row>
    <row r="8" spans="2:11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pans="2:11" s="1" customFormat="1" ht="15" customHeight="1">
      <c r="B9" s="291"/>
      <c r="C9" s="423" t="s">
        <v>1215</v>
      </c>
      <c r="D9" s="423"/>
      <c r="E9" s="423"/>
      <c r="F9" s="423"/>
      <c r="G9" s="423"/>
      <c r="H9" s="423"/>
      <c r="I9" s="423"/>
      <c r="J9" s="423"/>
      <c r="K9" s="288"/>
    </row>
    <row r="10" spans="2:11" s="1" customFormat="1" ht="15" customHeight="1">
      <c r="B10" s="291"/>
      <c r="C10" s="290"/>
      <c r="D10" s="423" t="s">
        <v>1216</v>
      </c>
      <c r="E10" s="423"/>
      <c r="F10" s="423"/>
      <c r="G10" s="423"/>
      <c r="H10" s="423"/>
      <c r="I10" s="423"/>
      <c r="J10" s="423"/>
      <c r="K10" s="288"/>
    </row>
    <row r="11" spans="2:11" s="1" customFormat="1" ht="15" customHeight="1">
      <c r="B11" s="291"/>
      <c r="C11" s="292"/>
      <c r="D11" s="423" t="s">
        <v>1217</v>
      </c>
      <c r="E11" s="423"/>
      <c r="F11" s="423"/>
      <c r="G11" s="423"/>
      <c r="H11" s="423"/>
      <c r="I11" s="423"/>
      <c r="J11" s="423"/>
      <c r="K11" s="288"/>
    </row>
    <row r="12" spans="2:11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pans="2:11" s="1" customFormat="1" ht="15" customHeight="1">
      <c r="B13" s="291"/>
      <c r="C13" s="292"/>
      <c r="D13" s="293" t="s">
        <v>1218</v>
      </c>
      <c r="E13" s="290"/>
      <c r="F13" s="290"/>
      <c r="G13" s="290"/>
      <c r="H13" s="290"/>
      <c r="I13" s="290"/>
      <c r="J13" s="290"/>
      <c r="K13" s="288"/>
    </row>
    <row r="14" spans="2:11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pans="2:11" s="1" customFormat="1" ht="15" customHeight="1">
      <c r="B15" s="291"/>
      <c r="C15" s="292"/>
      <c r="D15" s="423" t="s">
        <v>1219</v>
      </c>
      <c r="E15" s="423"/>
      <c r="F15" s="423"/>
      <c r="G15" s="423"/>
      <c r="H15" s="423"/>
      <c r="I15" s="423"/>
      <c r="J15" s="423"/>
      <c r="K15" s="288"/>
    </row>
    <row r="16" spans="2:11" s="1" customFormat="1" ht="15" customHeight="1">
      <c r="B16" s="291"/>
      <c r="C16" s="292"/>
      <c r="D16" s="423" t="s">
        <v>1220</v>
      </c>
      <c r="E16" s="423"/>
      <c r="F16" s="423"/>
      <c r="G16" s="423"/>
      <c r="H16" s="423"/>
      <c r="I16" s="423"/>
      <c r="J16" s="423"/>
      <c r="K16" s="288"/>
    </row>
    <row r="17" spans="2:11" s="1" customFormat="1" ht="15" customHeight="1">
      <c r="B17" s="291"/>
      <c r="C17" s="292"/>
      <c r="D17" s="423" t="s">
        <v>1221</v>
      </c>
      <c r="E17" s="423"/>
      <c r="F17" s="423"/>
      <c r="G17" s="423"/>
      <c r="H17" s="423"/>
      <c r="I17" s="423"/>
      <c r="J17" s="423"/>
      <c r="K17" s="288"/>
    </row>
    <row r="18" spans="2:11" s="1" customFormat="1" ht="15" customHeight="1">
      <c r="B18" s="291"/>
      <c r="C18" s="292"/>
      <c r="D18" s="292"/>
      <c r="E18" s="294" t="s">
        <v>82</v>
      </c>
      <c r="F18" s="423" t="s">
        <v>1222</v>
      </c>
      <c r="G18" s="423"/>
      <c r="H18" s="423"/>
      <c r="I18" s="423"/>
      <c r="J18" s="423"/>
      <c r="K18" s="288"/>
    </row>
    <row r="19" spans="2:11" s="1" customFormat="1" ht="15" customHeight="1">
      <c r="B19" s="291"/>
      <c r="C19" s="292"/>
      <c r="D19" s="292"/>
      <c r="E19" s="294" t="s">
        <v>1223</v>
      </c>
      <c r="F19" s="423" t="s">
        <v>1224</v>
      </c>
      <c r="G19" s="423"/>
      <c r="H19" s="423"/>
      <c r="I19" s="423"/>
      <c r="J19" s="423"/>
      <c r="K19" s="288"/>
    </row>
    <row r="20" spans="2:11" s="1" customFormat="1" ht="15" customHeight="1">
      <c r="B20" s="291"/>
      <c r="C20" s="292"/>
      <c r="D20" s="292"/>
      <c r="E20" s="294" t="s">
        <v>1225</v>
      </c>
      <c r="F20" s="423" t="s">
        <v>1226</v>
      </c>
      <c r="G20" s="423"/>
      <c r="H20" s="423"/>
      <c r="I20" s="423"/>
      <c r="J20" s="423"/>
      <c r="K20" s="288"/>
    </row>
    <row r="21" spans="2:11" s="1" customFormat="1" ht="15" customHeight="1">
      <c r="B21" s="291"/>
      <c r="C21" s="292"/>
      <c r="D21" s="292"/>
      <c r="E21" s="294" t="s">
        <v>1227</v>
      </c>
      <c r="F21" s="423" t="s">
        <v>1228</v>
      </c>
      <c r="G21" s="423"/>
      <c r="H21" s="423"/>
      <c r="I21" s="423"/>
      <c r="J21" s="423"/>
      <c r="K21" s="288"/>
    </row>
    <row r="22" spans="2:11" s="1" customFormat="1" ht="15" customHeight="1">
      <c r="B22" s="291"/>
      <c r="C22" s="292"/>
      <c r="D22" s="292"/>
      <c r="E22" s="294" t="s">
        <v>1229</v>
      </c>
      <c r="F22" s="423" t="s">
        <v>1230</v>
      </c>
      <c r="G22" s="423"/>
      <c r="H22" s="423"/>
      <c r="I22" s="423"/>
      <c r="J22" s="423"/>
      <c r="K22" s="288"/>
    </row>
    <row r="23" spans="2:11" s="1" customFormat="1" ht="15" customHeight="1">
      <c r="B23" s="291"/>
      <c r="C23" s="292"/>
      <c r="D23" s="292"/>
      <c r="E23" s="294" t="s">
        <v>89</v>
      </c>
      <c r="F23" s="423" t="s">
        <v>1231</v>
      </c>
      <c r="G23" s="423"/>
      <c r="H23" s="423"/>
      <c r="I23" s="423"/>
      <c r="J23" s="423"/>
      <c r="K23" s="288"/>
    </row>
    <row r="24" spans="2:11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pans="2:11" s="1" customFormat="1" ht="15" customHeight="1">
      <c r="B25" s="291"/>
      <c r="C25" s="423" t="s">
        <v>1232</v>
      </c>
      <c r="D25" s="423"/>
      <c r="E25" s="423"/>
      <c r="F25" s="423"/>
      <c r="G25" s="423"/>
      <c r="H25" s="423"/>
      <c r="I25" s="423"/>
      <c r="J25" s="423"/>
      <c r="K25" s="288"/>
    </row>
    <row r="26" spans="2:11" s="1" customFormat="1" ht="15" customHeight="1">
      <c r="B26" s="291"/>
      <c r="C26" s="423" t="s">
        <v>1233</v>
      </c>
      <c r="D26" s="423"/>
      <c r="E26" s="423"/>
      <c r="F26" s="423"/>
      <c r="G26" s="423"/>
      <c r="H26" s="423"/>
      <c r="I26" s="423"/>
      <c r="J26" s="423"/>
      <c r="K26" s="288"/>
    </row>
    <row r="27" spans="2:11" s="1" customFormat="1" ht="15" customHeight="1">
      <c r="B27" s="291"/>
      <c r="C27" s="290"/>
      <c r="D27" s="423" t="s">
        <v>1234</v>
      </c>
      <c r="E27" s="423"/>
      <c r="F27" s="423"/>
      <c r="G27" s="423"/>
      <c r="H27" s="423"/>
      <c r="I27" s="423"/>
      <c r="J27" s="423"/>
      <c r="K27" s="288"/>
    </row>
    <row r="28" spans="2:11" s="1" customFormat="1" ht="15" customHeight="1">
      <c r="B28" s="291"/>
      <c r="C28" s="292"/>
      <c r="D28" s="423" t="s">
        <v>1235</v>
      </c>
      <c r="E28" s="423"/>
      <c r="F28" s="423"/>
      <c r="G28" s="423"/>
      <c r="H28" s="423"/>
      <c r="I28" s="423"/>
      <c r="J28" s="423"/>
      <c r="K28" s="288"/>
    </row>
    <row r="29" spans="2:11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pans="2:11" s="1" customFormat="1" ht="15" customHeight="1">
      <c r="B30" s="291"/>
      <c r="C30" s="292"/>
      <c r="D30" s="423" t="s">
        <v>1236</v>
      </c>
      <c r="E30" s="423"/>
      <c r="F30" s="423"/>
      <c r="G30" s="423"/>
      <c r="H30" s="423"/>
      <c r="I30" s="423"/>
      <c r="J30" s="423"/>
      <c r="K30" s="288"/>
    </row>
    <row r="31" spans="2:11" s="1" customFormat="1" ht="15" customHeight="1">
      <c r="B31" s="291"/>
      <c r="C31" s="292"/>
      <c r="D31" s="423" t="s">
        <v>1237</v>
      </c>
      <c r="E31" s="423"/>
      <c r="F31" s="423"/>
      <c r="G31" s="423"/>
      <c r="H31" s="423"/>
      <c r="I31" s="423"/>
      <c r="J31" s="423"/>
      <c r="K31" s="288"/>
    </row>
    <row r="32" spans="2:11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pans="2:11" s="1" customFormat="1" ht="15" customHeight="1">
      <c r="B33" s="291"/>
      <c r="C33" s="292"/>
      <c r="D33" s="423" t="s">
        <v>1238</v>
      </c>
      <c r="E33" s="423"/>
      <c r="F33" s="423"/>
      <c r="G33" s="423"/>
      <c r="H33" s="423"/>
      <c r="I33" s="423"/>
      <c r="J33" s="423"/>
      <c r="K33" s="288"/>
    </row>
    <row r="34" spans="2:11" s="1" customFormat="1" ht="15" customHeight="1">
      <c r="B34" s="291"/>
      <c r="C34" s="292"/>
      <c r="D34" s="423" t="s">
        <v>1239</v>
      </c>
      <c r="E34" s="423"/>
      <c r="F34" s="423"/>
      <c r="G34" s="423"/>
      <c r="H34" s="423"/>
      <c r="I34" s="423"/>
      <c r="J34" s="423"/>
      <c r="K34" s="288"/>
    </row>
    <row r="35" spans="2:11" s="1" customFormat="1" ht="15" customHeight="1">
      <c r="B35" s="291"/>
      <c r="C35" s="292"/>
      <c r="D35" s="423" t="s">
        <v>1240</v>
      </c>
      <c r="E35" s="423"/>
      <c r="F35" s="423"/>
      <c r="G35" s="423"/>
      <c r="H35" s="423"/>
      <c r="I35" s="423"/>
      <c r="J35" s="423"/>
      <c r="K35" s="288"/>
    </row>
    <row r="36" spans="2:11" s="1" customFormat="1" ht="15" customHeight="1">
      <c r="B36" s="291"/>
      <c r="C36" s="292"/>
      <c r="D36" s="290"/>
      <c r="E36" s="293" t="s">
        <v>168</v>
      </c>
      <c r="F36" s="290"/>
      <c r="G36" s="423" t="s">
        <v>1241</v>
      </c>
      <c r="H36" s="423"/>
      <c r="I36" s="423"/>
      <c r="J36" s="423"/>
      <c r="K36" s="288"/>
    </row>
    <row r="37" spans="2:11" s="1" customFormat="1" ht="30.75" customHeight="1">
      <c r="B37" s="291"/>
      <c r="C37" s="292"/>
      <c r="D37" s="290"/>
      <c r="E37" s="293" t="s">
        <v>1242</v>
      </c>
      <c r="F37" s="290"/>
      <c r="G37" s="423" t="s">
        <v>1243</v>
      </c>
      <c r="H37" s="423"/>
      <c r="I37" s="423"/>
      <c r="J37" s="423"/>
      <c r="K37" s="288"/>
    </row>
    <row r="38" spans="2:11" s="1" customFormat="1" ht="15" customHeight="1">
      <c r="B38" s="291"/>
      <c r="C38" s="292"/>
      <c r="D38" s="290"/>
      <c r="E38" s="293" t="s">
        <v>57</v>
      </c>
      <c r="F38" s="290"/>
      <c r="G38" s="423" t="s">
        <v>1244</v>
      </c>
      <c r="H38" s="423"/>
      <c r="I38" s="423"/>
      <c r="J38" s="423"/>
      <c r="K38" s="288"/>
    </row>
    <row r="39" spans="2:11" s="1" customFormat="1" ht="15" customHeight="1">
      <c r="B39" s="291"/>
      <c r="C39" s="292"/>
      <c r="D39" s="290"/>
      <c r="E39" s="293" t="s">
        <v>58</v>
      </c>
      <c r="F39" s="290"/>
      <c r="G39" s="423" t="s">
        <v>1245</v>
      </c>
      <c r="H39" s="423"/>
      <c r="I39" s="423"/>
      <c r="J39" s="423"/>
      <c r="K39" s="288"/>
    </row>
    <row r="40" spans="2:11" s="1" customFormat="1" ht="15" customHeight="1">
      <c r="B40" s="291"/>
      <c r="C40" s="292"/>
      <c r="D40" s="290"/>
      <c r="E40" s="293" t="s">
        <v>169</v>
      </c>
      <c r="F40" s="290"/>
      <c r="G40" s="423" t="s">
        <v>1246</v>
      </c>
      <c r="H40" s="423"/>
      <c r="I40" s="423"/>
      <c r="J40" s="423"/>
      <c r="K40" s="288"/>
    </row>
    <row r="41" spans="2:11" s="1" customFormat="1" ht="15" customHeight="1">
      <c r="B41" s="291"/>
      <c r="C41" s="292"/>
      <c r="D41" s="290"/>
      <c r="E41" s="293" t="s">
        <v>170</v>
      </c>
      <c r="F41" s="290"/>
      <c r="G41" s="423" t="s">
        <v>1247</v>
      </c>
      <c r="H41" s="423"/>
      <c r="I41" s="423"/>
      <c r="J41" s="423"/>
      <c r="K41" s="288"/>
    </row>
    <row r="42" spans="2:11" s="1" customFormat="1" ht="15" customHeight="1">
      <c r="B42" s="291"/>
      <c r="C42" s="292"/>
      <c r="D42" s="290"/>
      <c r="E42" s="293" t="s">
        <v>1248</v>
      </c>
      <c r="F42" s="290"/>
      <c r="G42" s="423" t="s">
        <v>1249</v>
      </c>
      <c r="H42" s="423"/>
      <c r="I42" s="423"/>
      <c r="J42" s="423"/>
      <c r="K42" s="288"/>
    </row>
    <row r="43" spans="2:11" s="1" customFormat="1" ht="15" customHeight="1">
      <c r="B43" s="291"/>
      <c r="C43" s="292"/>
      <c r="D43" s="290"/>
      <c r="E43" s="293"/>
      <c r="F43" s="290"/>
      <c r="G43" s="423" t="s">
        <v>1250</v>
      </c>
      <c r="H43" s="423"/>
      <c r="I43" s="423"/>
      <c r="J43" s="423"/>
      <c r="K43" s="288"/>
    </row>
    <row r="44" spans="2:11" s="1" customFormat="1" ht="15" customHeight="1">
      <c r="B44" s="291"/>
      <c r="C44" s="292"/>
      <c r="D44" s="290"/>
      <c r="E44" s="293" t="s">
        <v>1251</v>
      </c>
      <c r="F44" s="290"/>
      <c r="G44" s="423" t="s">
        <v>1252</v>
      </c>
      <c r="H44" s="423"/>
      <c r="I44" s="423"/>
      <c r="J44" s="423"/>
      <c r="K44" s="288"/>
    </row>
    <row r="45" spans="2:11" s="1" customFormat="1" ht="15" customHeight="1">
      <c r="B45" s="291"/>
      <c r="C45" s="292"/>
      <c r="D45" s="290"/>
      <c r="E45" s="293" t="s">
        <v>172</v>
      </c>
      <c r="F45" s="290"/>
      <c r="G45" s="423" t="s">
        <v>1253</v>
      </c>
      <c r="H45" s="423"/>
      <c r="I45" s="423"/>
      <c r="J45" s="423"/>
      <c r="K45" s="288"/>
    </row>
    <row r="46" spans="2:11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pans="2:11" s="1" customFormat="1" ht="15" customHeight="1">
      <c r="B47" s="291"/>
      <c r="C47" s="292"/>
      <c r="D47" s="423" t="s">
        <v>1254</v>
      </c>
      <c r="E47" s="423"/>
      <c r="F47" s="423"/>
      <c r="G47" s="423"/>
      <c r="H47" s="423"/>
      <c r="I47" s="423"/>
      <c r="J47" s="423"/>
      <c r="K47" s="288"/>
    </row>
    <row r="48" spans="2:11" s="1" customFormat="1" ht="15" customHeight="1">
      <c r="B48" s="291"/>
      <c r="C48" s="292"/>
      <c r="D48" s="292"/>
      <c r="E48" s="423" t="s">
        <v>1255</v>
      </c>
      <c r="F48" s="423"/>
      <c r="G48" s="423"/>
      <c r="H48" s="423"/>
      <c r="I48" s="423"/>
      <c r="J48" s="423"/>
      <c r="K48" s="288"/>
    </row>
    <row r="49" spans="2:11" s="1" customFormat="1" ht="15" customHeight="1">
      <c r="B49" s="291"/>
      <c r="C49" s="292"/>
      <c r="D49" s="292"/>
      <c r="E49" s="423" t="s">
        <v>1256</v>
      </c>
      <c r="F49" s="423"/>
      <c r="G49" s="423"/>
      <c r="H49" s="423"/>
      <c r="I49" s="423"/>
      <c r="J49" s="423"/>
      <c r="K49" s="288"/>
    </row>
    <row r="50" spans="2:11" s="1" customFormat="1" ht="15" customHeight="1">
      <c r="B50" s="291"/>
      <c r="C50" s="292"/>
      <c r="D50" s="292"/>
      <c r="E50" s="423" t="s">
        <v>1257</v>
      </c>
      <c r="F50" s="423"/>
      <c r="G50" s="423"/>
      <c r="H50" s="423"/>
      <c r="I50" s="423"/>
      <c r="J50" s="423"/>
      <c r="K50" s="288"/>
    </row>
    <row r="51" spans="2:11" s="1" customFormat="1" ht="15" customHeight="1">
      <c r="B51" s="291"/>
      <c r="C51" s="292"/>
      <c r="D51" s="423" t="s">
        <v>1258</v>
      </c>
      <c r="E51" s="423"/>
      <c r="F51" s="423"/>
      <c r="G51" s="423"/>
      <c r="H51" s="423"/>
      <c r="I51" s="423"/>
      <c r="J51" s="423"/>
      <c r="K51" s="288"/>
    </row>
    <row r="52" spans="2:11" s="1" customFormat="1" ht="25.5" customHeight="1">
      <c r="B52" s="287"/>
      <c r="C52" s="424" t="s">
        <v>1259</v>
      </c>
      <c r="D52" s="424"/>
      <c r="E52" s="424"/>
      <c r="F52" s="424"/>
      <c r="G52" s="424"/>
      <c r="H52" s="424"/>
      <c r="I52" s="424"/>
      <c r="J52" s="424"/>
      <c r="K52" s="288"/>
    </row>
    <row r="53" spans="2:11" s="1" customFormat="1" ht="5.25" customHeight="1">
      <c r="B53" s="287"/>
      <c r="C53" s="289"/>
      <c r="D53" s="289"/>
      <c r="E53" s="289"/>
      <c r="F53" s="289"/>
      <c r="G53" s="289"/>
      <c r="H53" s="289"/>
      <c r="I53" s="289"/>
      <c r="J53" s="289"/>
      <c r="K53" s="288"/>
    </row>
    <row r="54" spans="2:11" s="1" customFormat="1" ht="15" customHeight="1">
      <c r="B54" s="287"/>
      <c r="C54" s="423" t="s">
        <v>1260</v>
      </c>
      <c r="D54" s="423"/>
      <c r="E54" s="423"/>
      <c r="F54" s="423"/>
      <c r="G54" s="423"/>
      <c r="H54" s="423"/>
      <c r="I54" s="423"/>
      <c r="J54" s="423"/>
      <c r="K54" s="288"/>
    </row>
    <row r="55" spans="2:11" s="1" customFormat="1" ht="15" customHeight="1">
      <c r="B55" s="287"/>
      <c r="C55" s="423" t="s">
        <v>1261</v>
      </c>
      <c r="D55" s="423"/>
      <c r="E55" s="423"/>
      <c r="F55" s="423"/>
      <c r="G55" s="423"/>
      <c r="H55" s="423"/>
      <c r="I55" s="423"/>
      <c r="J55" s="423"/>
      <c r="K55" s="288"/>
    </row>
    <row r="56" spans="2:11" s="1" customFormat="1" ht="12.75" customHeight="1">
      <c r="B56" s="287"/>
      <c r="C56" s="290"/>
      <c r="D56" s="290"/>
      <c r="E56" s="290"/>
      <c r="F56" s="290"/>
      <c r="G56" s="290"/>
      <c r="H56" s="290"/>
      <c r="I56" s="290"/>
      <c r="J56" s="290"/>
      <c r="K56" s="288"/>
    </row>
    <row r="57" spans="2:11" s="1" customFormat="1" ht="15" customHeight="1">
      <c r="B57" s="287"/>
      <c r="C57" s="423" t="s">
        <v>1262</v>
      </c>
      <c r="D57" s="423"/>
      <c r="E57" s="423"/>
      <c r="F57" s="423"/>
      <c r="G57" s="423"/>
      <c r="H57" s="423"/>
      <c r="I57" s="423"/>
      <c r="J57" s="423"/>
      <c r="K57" s="288"/>
    </row>
    <row r="58" spans="2:11" s="1" customFormat="1" ht="15" customHeight="1">
      <c r="B58" s="287"/>
      <c r="C58" s="292"/>
      <c r="D58" s="423" t="s">
        <v>1263</v>
      </c>
      <c r="E58" s="423"/>
      <c r="F58" s="423"/>
      <c r="G58" s="423"/>
      <c r="H58" s="423"/>
      <c r="I58" s="423"/>
      <c r="J58" s="423"/>
      <c r="K58" s="288"/>
    </row>
    <row r="59" spans="2:11" s="1" customFormat="1" ht="15" customHeight="1">
      <c r="B59" s="287"/>
      <c r="C59" s="292"/>
      <c r="D59" s="423" t="s">
        <v>1264</v>
      </c>
      <c r="E59" s="423"/>
      <c r="F59" s="423"/>
      <c r="G59" s="423"/>
      <c r="H59" s="423"/>
      <c r="I59" s="423"/>
      <c r="J59" s="423"/>
      <c r="K59" s="288"/>
    </row>
    <row r="60" spans="2:11" s="1" customFormat="1" ht="15" customHeight="1">
      <c r="B60" s="287"/>
      <c r="C60" s="292"/>
      <c r="D60" s="423" t="s">
        <v>1265</v>
      </c>
      <c r="E60" s="423"/>
      <c r="F60" s="423"/>
      <c r="G60" s="423"/>
      <c r="H60" s="423"/>
      <c r="I60" s="423"/>
      <c r="J60" s="423"/>
      <c r="K60" s="288"/>
    </row>
    <row r="61" spans="2:11" s="1" customFormat="1" ht="15" customHeight="1">
      <c r="B61" s="287"/>
      <c r="C61" s="292"/>
      <c r="D61" s="423" t="s">
        <v>1266</v>
      </c>
      <c r="E61" s="423"/>
      <c r="F61" s="423"/>
      <c r="G61" s="423"/>
      <c r="H61" s="423"/>
      <c r="I61" s="423"/>
      <c r="J61" s="423"/>
      <c r="K61" s="288"/>
    </row>
    <row r="62" spans="2:11" s="1" customFormat="1" ht="15" customHeight="1">
      <c r="B62" s="287"/>
      <c r="C62" s="292"/>
      <c r="D62" s="426" t="s">
        <v>1267</v>
      </c>
      <c r="E62" s="426"/>
      <c r="F62" s="426"/>
      <c r="G62" s="426"/>
      <c r="H62" s="426"/>
      <c r="I62" s="426"/>
      <c r="J62" s="426"/>
      <c r="K62" s="288"/>
    </row>
    <row r="63" spans="2:11" s="1" customFormat="1" ht="15" customHeight="1">
      <c r="B63" s="287"/>
      <c r="C63" s="292"/>
      <c r="D63" s="423" t="s">
        <v>1268</v>
      </c>
      <c r="E63" s="423"/>
      <c r="F63" s="423"/>
      <c r="G63" s="423"/>
      <c r="H63" s="423"/>
      <c r="I63" s="423"/>
      <c r="J63" s="423"/>
      <c r="K63" s="288"/>
    </row>
    <row r="64" spans="2:11" s="1" customFormat="1" ht="12.75" customHeight="1">
      <c r="B64" s="287"/>
      <c r="C64" s="292"/>
      <c r="D64" s="292"/>
      <c r="E64" s="295"/>
      <c r="F64" s="292"/>
      <c r="G64" s="292"/>
      <c r="H64" s="292"/>
      <c r="I64" s="292"/>
      <c r="J64" s="292"/>
      <c r="K64" s="288"/>
    </row>
    <row r="65" spans="2:11" s="1" customFormat="1" ht="15" customHeight="1">
      <c r="B65" s="287"/>
      <c r="C65" s="292"/>
      <c r="D65" s="423" t="s">
        <v>1269</v>
      </c>
      <c r="E65" s="423"/>
      <c r="F65" s="423"/>
      <c r="G65" s="423"/>
      <c r="H65" s="423"/>
      <c r="I65" s="423"/>
      <c r="J65" s="423"/>
      <c r="K65" s="288"/>
    </row>
    <row r="66" spans="2:11" s="1" customFormat="1" ht="15" customHeight="1">
      <c r="B66" s="287"/>
      <c r="C66" s="292"/>
      <c r="D66" s="426" t="s">
        <v>1270</v>
      </c>
      <c r="E66" s="426"/>
      <c r="F66" s="426"/>
      <c r="G66" s="426"/>
      <c r="H66" s="426"/>
      <c r="I66" s="426"/>
      <c r="J66" s="426"/>
      <c r="K66" s="288"/>
    </row>
    <row r="67" spans="2:11" s="1" customFormat="1" ht="15" customHeight="1">
      <c r="B67" s="287"/>
      <c r="C67" s="292"/>
      <c r="D67" s="423" t="s">
        <v>1271</v>
      </c>
      <c r="E67" s="423"/>
      <c r="F67" s="423"/>
      <c r="G67" s="423"/>
      <c r="H67" s="423"/>
      <c r="I67" s="423"/>
      <c r="J67" s="423"/>
      <c r="K67" s="288"/>
    </row>
    <row r="68" spans="2:11" s="1" customFormat="1" ht="15" customHeight="1">
      <c r="B68" s="287"/>
      <c r="C68" s="292"/>
      <c r="D68" s="423" t="s">
        <v>1272</v>
      </c>
      <c r="E68" s="423"/>
      <c r="F68" s="423"/>
      <c r="G68" s="423"/>
      <c r="H68" s="423"/>
      <c r="I68" s="423"/>
      <c r="J68" s="423"/>
      <c r="K68" s="288"/>
    </row>
    <row r="69" spans="2:11" s="1" customFormat="1" ht="15" customHeight="1">
      <c r="B69" s="287"/>
      <c r="C69" s="292"/>
      <c r="D69" s="423" t="s">
        <v>1273</v>
      </c>
      <c r="E69" s="423"/>
      <c r="F69" s="423"/>
      <c r="G69" s="423"/>
      <c r="H69" s="423"/>
      <c r="I69" s="423"/>
      <c r="J69" s="423"/>
      <c r="K69" s="288"/>
    </row>
    <row r="70" spans="2:11" s="1" customFormat="1" ht="15" customHeight="1">
      <c r="B70" s="287"/>
      <c r="C70" s="292"/>
      <c r="D70" s="423" t="s">
        <v>1274</v>
      </c>
      <c r="E70" s="423"/>
      <c r="F70" s="423"/>
      <c r="G70" s="423"/>
      <c r="H70" s="423"/>
      <c r="I70" s="423"/>
      <c r="J70" s="423"/>
      <c r="K70" s="288"/>
    </row>
    <row r="71" spans="2:1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pans="2:11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pans="2:11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pans="2:11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pans="2:11" s="1" customFormat="1" ht="45" customHeight="1">
      <c r="B75" s="304"/>
      <c r="C75" s="427" t="s">
        <v>1275</v>
      </c>
      <c r="D75" s="427"/>
      <c r="E75" s="427"/>
      <c r="F75" s="427"/>
      <c r="G75" s="427"/>
      <c r="H75" s="427"/>
      <c r="I75" s="427"/>
      <c r="J75" s="427"/>
      <c r="K75" s="305"/>
    </row>
    <row r="76" spans="2:11" s="1" customFormat="1" ht="17.25" customHeight="1">
      <c r="B76" s="304"/>
      <c r="C76" s="306" t="s">
        <v>1276</v>
      </c>
      <c r="D76" s="306"/>
      <c r="E76" s="306"/>
      <c r="F76" s="306" t="s">
        <v>1277</v>
      </c>
      <c r="G76" s="307"/>
      <c r="H76" s="306" t="s">
        <v>58</v>
      </c>
      <c r="I76" s="306" t="s">
        <v>61</v>
      </c>
      <c r="J76" s="306" t="s">
        <v>1278</v>
      </c>
      <c r="K76" s="305"/>
    </row>
    <row r="77" spans="2:11" s="1" customFormat="1" ht="17.25" customHeight="1">
      <c r="B77" s="304"/>
      <c r="C77" s="308" t="s">
        <v>1279</v>
      </c>
      <c r="D77" s="308"/>
      <c r="E77" s="308"/>
      <c r="F77" s="309" t="s">
        <v>1280</v>
      </c>
      <c r="G77" s="310"/>
      <c r="H77" s="308"/>
      <c r="I77" s="308"/>
      <c r="J77" s="308" t="s">
        <v>1281</v>
      </c>
      <c r="K77" s="305"/>
    </row>
    <row r="78" spans="2:11" s="1" customFormat="1" ht="5.25" customHeight="1">
      <c r="B78" s="304"/>
      <c r="C78" s="311"/>
      <c r="D78" s="311"/>
      <c r="E78" s="311"/>
      <c r="F78" s="311"/>
      <c r="G78" s="312"/>
      <c r="H78" s="311"/>
      <c r="I78" s="311"/>
      <c r="J78" s="311"/>
      <c r="K78" s="305"/>
    </row>
    <row r="79" spans="2:11" s="1" customFormat="1" ht="15" customHeight="1">
      <c r="B79" s="304"/>
      <c r="C79" s="293" t="s">
        <v>57</v>
      </c>
      <c r="D79" s="313"/>
      <c r="E79" s="313"/>
      <c r="F79" s="314" t="s">
        <v>1282</v>
      </c>
      <c r="G79" s="315"/>
      <c r="H79" s="293" t="s">
        <v>1283</v>
      </c>
      <c r="I79" s="293" t="s">
        <v>1284</v>
      </c>
      <c r="J79" s="293">
        <v>20</v>
      </c>
      <c r="K79" s="305"/>
    </row>
    <row r="80" spans="2:11" s="1" customFormat="1" ht="15" customHeight="1">
      <c r="B80" s="304"/>
      <c r="C80" s="293" t="s">
        <v>1285</v>
      </c>
      <c r="D80" s="293"/>
      <c r="E80" s="293"/>
      <c r="F80" s="314" t="s">
        <v>1282</v>
      </c>
      <c r="G80" s="315"/>
      <c r="H80" s="293" t="s">
        <v>1286</v>
      </c>
      <c r="I80" s="293" t="s">
        <v>1284</v>
      </c>
      <c r="J80" s="293">
        <v>120</v>
      </c>
      <c r="K80" s="305"/>
    </row>
    <row r="81" spans="2:11" s="1" customFormat="1" ht="15" customHeight="1">
      <c r="B81" s="316"/>
      <c r="C81" s="293" t="s">
        <v>1287</v>
      </c>
      <c r="D81" s="293"/>
      <c r="E81" s="293"/>
      <c r="F81" s="314" t="s">
        <v>1288</v>
      </c>
      <c r="G81" s="315"/>
      <c r="H81" s="293" t="s">
        <v>1289</v>
      </c>
      <c r="I81" s="293" t="s">
        <v>1284</v>
      </c>
      <c r="J81" s="293">
        <v>50</v>
      </c>
      <c r="K81" s="305"/>
    </row>
    <row r="82" spans="2:11" s="1" customFormat="1" ht="15" customHeight="1">
      <c r="B82" s="316"/>
      <c r="C82" s="293" t="s">
        <v>1290</v>
      </c>
      <c r="D82" s="293"/>
      <c r="E82" s="293"/>
      <c r="F82" s="314" t="s">
        <v>1282</v>
      </c>
      <c r="G82" s="315"/>
      <c r="H82" s="293" t="s">
        <v>1291</v>
      </c>
      <c r="I82" s="293" t="s">
        <v>1292</v>
      </c>
      <c r="J82" s="293"/>
      <c r="K82" s="305"/>
    </row>
    <row r="83" spans="2:11" s="1" customFormat="1" ht="15" customHeight="1">
      <c r="B83" s="316"/>
      <c r="C83" s="317" t="s">
        <v>1293</v>
      </c>
      <c r="D83" s="317"/>
      <c r="E83" s="317"/>
      <c r="F83" s="318" t="s">
        <v>1288</v>
      </c>
      <c r="G83" s="317"/>
      <c r="H83" s="317" t="s">
        <v>1294</v>
      </c>
      <c r="I83" s="317" t="s">
        <v>1284</v>
      </c>
      <c r="J83" s="317">
        <v>15</v>
      </c>
      <c r="K83" s="305"/>
    </row>
    <row r="84" spans="2:11" s="1" customFormat="1" ht="15" customHeight="1">
      <c r="B84" s="316"/>
      <c r="C84" s="317" t="s">
        <v>1295</v>
      </c>
      <c r="D84" s="317"/>
      <c r="E84" s="317"/>
      <c r="F84" s="318" t="s">
        <v>1288</v>
      </c>
      <c r="G84" s="317"/>
      <c r="H84" s="317" t="s">
        <v>1296</v>
      </c>
      <c r="I84" s="317" t="s">
        <v>1284</v>
      </c>
      <c r="J84" s="317">
        <v>15</v>
      </c>
      <c r="K84" s="305"/>
    </row>
    <row r="85" spans="2:11" s="1" customFormat="1" ht="15" customHeight="1">
      <c r="B85" s="316"/>
      <c r="C85" s="317" t="s">
        <v>1297</v>
      </c>
      <c r="D85" s="317"/>
      <c r="E85" s="317"/>
      <c r="F85" s="318" t="s">
        <v>1288</v>
      </c>
      <c r="G85" s="317"/>
      <c r="H85" s="317" t="s">
        <v>1298</v>
      </c>
      <c r="I85" s="317" t="s">
        <v>1284</v>
      </c>
      <c r="J85" s="317">
        <v>20</v>
      </c>
      <c r="K85" s="305"/>
    </row>
    <row r="86" spans="2:11" s="1" customFormat="1" ht="15" customHeight="1">
      <c r="B86" s="316"/>
      <c r="C86" s="317" t="s">
        <v>1299</v>
      </c>
      <c r="D86" s="317"/>
      <c r="E86" s="317"/>
      <c r="F86" s="318" t="s">
        <v>1288</v>
      </c>
      <c r="G86" s="317"/>
      <c r="H86" s="317" t="s">
        <v>1300</v>
      </c>
      <c r="I86" s="317" t="s">
        <v>1284</v>
      </c>
      <c r="J86" s="317">
        <v>20</v>
      </c>
      <c r="K86" s="305"/>
    </row>
    <row r="87" spans="2:11" s="1" customFormat="1" ht="15" customHeight="1">
      <c r="B87" s="316"/>
      <c r="C87" s="293" t="s">
        <v>1301</v>
      </c>
      <c r="D87" s="293"/>
      <c r="E87" s="293"/>
      <c r="F87" s="314" t="s">
        <v>1288</v>
      </c>
      <c r="G87" s="315"/>
      <c r="H87" s="293" t="s">
        <v>1302</v>
      </c>
      <c r="I87" s="293" t="s">
        <v>1284</v>
      </c>
      <c r="J87" s="293">
        <v>50</v>
      </c>
      <c r="K87" s="305"/>
    </row>
    <row r="88" spans="2:11" s="1" customFormat="1" ht="15" customHeight="1">
      <c r="B88" s="316"/>
      <c r="C88" s="293" t="s">
        <v>1303</v>
      </c>
      <c r="D88" s="293"/>
      <c r="E88" s="293"/>
      <c r="F88" s="314" t="s">
        <v>1288</v>
      </c>
      <c r="G88" s="315"/>
      <c r="H88" s="293" t="s">
        <v>1304</v>
      </c>
      <c r="I88" s="293" t="s">
        <v>1284</v>
      </c>
      <c r="J88" s="293">
        <v>20</v>
      </c>
      <c r="K88" s="305"/>
    </row>
    <row r="89" spans="2:11" s="1" customFormat="1" ht="15" customHeight="1">
      <c r="B89" s="316"/>
      <c r="C89" s="293" t="s">
        <v>1305</v>
      </c>
      <c r="D89" s="293"/>
      <c r="E89" s="293"/>
      <c r="F89" s="314" t="s">
        <v>1288</v>
      </c>
      <c r="G89" s="315"/>
      <c r="H89" s="293" t="s">
        <v>1306</v>
      </c>
      <c r="I89" s="293" t="s">
        <v>1284</v>
      </c>
      <c r="J89" s="293">
        <v>20</v>
      </c>
      <c r="K89" s="305"/>
    </row>
    <row r="90" spans="2:11" s="1" customFormat="1" ht="15" customHeight="1">
      <c r="B90" s="316"/>
      <c r="C90" s="293" t="s">
        <v>1307</v>
      </c>
      <c r="D90" s="293"/>
      <c r="E90" s="293"/>
      <c r="F90" s="314" t="s">
        <v>1288</v>
      </c>
      <c r="G90" s="315"/>
      <c r="H90" s="293" t="s">
        <v>1308</v>
      </c>
      <c r="I90" s="293" t="s">
        <v>1284</v>
      </c>
      <c r="J90" s="293">
        <v>50</v>
      </c>
      <c r="K90" s="305"/>
    </row>
    <row r="91" spans="2:11" s="1" customFormat="1" ht="15" customHeight="1">
      <c r="B91" s="316"/>
      <c r="C91" s="293" t="s">
        <v>1309</v>
      </c>
      <c r="D91" s="293"/>
      <c r="E91" s="293"/>
      <c r="F91" s="314" t="s">
        <v>1288</v>
      </c>
      <c r="G91" s="315"/>
      <c r="H91" s="293" t="s">
        <v>1309</v>
      </c>
      <c r="I91" s="293" t="s">
        <v>1284</v>
      </c>
      <c r="J91" s="293">
        <v>50</v>
      </c>
      <c r="K91" s="305"/>
    </row>
    <row r="92" spans="2:11" s="1" customFormat="1" ht="15" customHeight="1">
      <c r="B92" s="316"/>
      <c r="C92" s="293" t="s">
        <v>1310</v>
      </c>
      <c r="D92" s="293"/>
      <c r="E92" s="293"/>
      <c r="F92" s="314" t="s">
        <v>1288</v>
      </c>
      <c r="G92" s="315"/>
      <c r="H92" s="293" t="s">
        <v>1311</v>
      </c>
      <c r="I92" s="293" t="s">
        <v>1284</v>
      </c>
      <c r="J92" s="293">
        <v>255</v>
      </c>
      <c r="K92" s="305"/>
    </row>
    <row r="93" spans="2:11" s="1" customFormat="1" ht="15" customHeight="1">
      <c r="B93" s="316"/>
      <c r="C93" s="293" t="s">
        <v>1312</v>
      </c>
      <c r="D93" s="293"/>
      <c r="E93" s="293"/>
      <c r="F93" s="314" t="s">
        <v>1282</v>
      </c>
      <c r="G93" s="315"/>
      <c r="H93" s="293" t="s">
        <v>1313</v>
      </c>
      <c r="I93" s="293" t="s">
        <v>1314</v>
      </c>
      <c r="J93" s="293"/>
      <c r="K93" s="305"/>
    </row>
    <row r="94" spans="2:11" s="1" customFormat="1" ht="15" customHeight="1">
      <c r="B94" s="316"/>
      <c r="C94" s="293" t="s">
        <v>1315</v>
      </c>
      <c r="D94" s="293"/>
      <c r="E94" s="293"/>
      <c r="F94" s="314" t="s">
        <v>1282</v>
      </c>
      <c r="G94" s="315"/>
      <c r="H94" s="293" t="s">
        <v>1316</v>
      </c>
      <c r="I94" s="293" t="s">
        <v>1317</v>
      </c>
      <c r="J94" s="293"/>
      <c r="K94" s="305"/>
    </row>
    <row r="95" spans="2:11" s="1" customFormat="1" ht="15" customHeight="1">
      <c r="B95" s="316"/>
      <c r="C95" s="293" t="s">
        <v>1318</v>
      </c>
      <c r="D95" s="293"/>
      <c r="E95" s="293"/>
      <c r="F95" s="314" t="s">
        <v>1282</v>
      </c>
      <c r="G95" s="315"/>
      <c r="H95" s="293" t="s">
        <v>1318</v>
      </c>
      <c r="I95" s="293" t="s">
        <v>1317</v>
      </c>
      <c r="J95" s="293"/>
      <c r="K95" s="305"/>
    </row>
    <row r="96" spans="2:11" s="1" customFormat="1" ht="15" customHeight="1">
      <c r="B96" s="316"/>
      <c r="C96" s="293" t="s">
        <v>42</v>
      </c>
      <c r="D96" s="293"/>
      <c r="E96" s="293"/>
      <c r="F96" s="314" t="s">
        <v>1282</v>
      </c>
      <c r="G96" s="315"/>
      <c r="H96" s="293" t="s">
        <v>1319</v>
      </c>
      <c r="I96" s="293" t="s">
        <v>1317</v>
      </c>
      <c r="J96" s="293"/>
      <c r="K96" s="305"/>
    </row>
    <row r="97" spans="2:11" s="1" customFormat="1" ht="15" customHeight="1">
      <c r="B97" s="316"/>
      <c r="C97" s="293" t="s">
        <v>52</v>
      </c>
      <c r="D97" s="293"/>
      <c r="E97" s="293"/>
      <c r="F97" s="314" t="s">
        <v>1282</v>
      </c>
      <c r="G97" s="315"/>
      <c r="H97" s="293" t="s">
        <v>1320</v>
      </c>
      <c r="I97" s="293" t="s">
        <v>1317</v>
      </c>
      <c r="J97" s="293"/>
      <c r="K97" s="305"/>
    </row>
    <row r="98" spans="2:11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pans="2:11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pans="2:11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pans="2:1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pans="2:11" s="1" customFormat="1" ht="45" customHeight="1">
      <c r="B102" s="304"/>
      <c r="C102" s="427" t="s">
        <v>1321</v>
      </c>
      <c r="D102" s="427"/>
      <c r="E102" s="427"/>
      <c r="F102" s="427"/>
      <c r="G102" s="427"/>
      <c r="H102" s="427"/>
      <c r="I102" s="427"/>
      <c r="J102" s="427"/>
      <c r="K102" s="305"/>
    </row>
    <row r="103" spans="2:11" s="1" customFormat="1" ht="17.25" customHeight="1">
      <c r="B103" s="304"/>
      <c r="C103" s="306" t="s">
        <v>1276</v>
      </c>
      <c r="D103" s="306"/>
      <c r="E103" s="306"/>
      <c r="F103" s="306" t="s">
        <v>1277</v>
      </c>
      <c r="G103" s="307"/>
      <c r="H103" s="306" t="s">
        <v>58</v>
      </c>
      <c r="I103" s="306" t="s">
        <v>61</v>
      </c>
      <c r="J103" s="306" t="s">
        <v>1278</v>
      </c>
      <c r="K103" s="305"/>
    </row>
    <row r="104" spans="2:11" s="1" customFormat="1" ht="17.25" customHeight="1">
      <c r="B104" s="304"/>
      <c r="C104" s="308" t="s">
        <v>1279</v>
      </c>
      <c r="D104" s="308"/>
      <c r="E104" s="308"/>
      <c r="F104" s="309" t="s">
        <v>1280</v>
      </c>
      <c r="G104" s="310"/>
      <c r="H104" s="308"/>
      <c r="I104" s="308"/>
      <c r="J104" s="308" t="s">
        <v>1281</v>
      </c>
      <c r="K104" s="305"/>
    </row>
    <row r="105" spans="2:11" s="1" customFormat="1" ht="5.25" customHeight="1">
      <c r="B105" s="304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pans="2:11" s="1" customFormat="1" ht="15" customHeight="1">
      <c r="B106" s="304"/>
      <c r="C106" s="293" t="s">
        <v>57</v>
      </c>
      <c r="D106" s="313"/>
      <c r="E106" s="313"/>
      <c r="F106" s="314" t="s">
        <v>1282</v>
      </c>
      <c r="G106" s="293"/>
      <c r="H106" s="293" t="s">
        <v>1322</v>
      </c>
      <c r="I106" s="293" t="s">
        <v>1284</v>
      </c>
      <c r="J106" s="293">
        <v>20</v>
      </c>
      <c r="K106" s="305"/>
    </row>
    <row r="107" spans="2:11" s="1" customFormat="1" ht="15" customHeight="1">
      <c r="B107" s="304"/>
      <c r="C107" s="293" t="s">
        <v>1285</v>
      </c>
      <c r="D107" s="293"/>
      <c r="E107" s="293"/>
      <c r="F107" s="314" t="s">
        <v>1282</v>
      </c>
      <c r="G107" s="293"/>
      <c r="H107" s="293" t="s">
        <v>1322</v>
      </c>
      <c r="I107" s="293" t="s">
        <v>1284</v>
      </c>
      <c r="J107" s="293">
        <v>120</v>
      </c>
      <c r="K107" s="305"/>
    </row>
    <row r="108" spans="2:11" s="1" customFormat="1" ht="15" customHeight="1">
      <c r="B108" s="316"/>
      <c r="C108" s="293" t="s">
        <v>1287</v>
      </c>
      <c r="D108" s="293"/>
      <c r="E108" s="293"/>
      <c r="F108" s="314" t="s">
        <v>1288</v>
      </c>
      <c r="G108" s="293"/>
      <c r="H108" s="293" t="s">
        <v>1322</v>
      </c>
      <c r="I108" s="293" t="s">
        <v>1284</v>
      </c>
      <c r="J108" s="293">
        <v>50</v>
      </c>
      <c r="K108" s="305"/>
    </row>
    <row r="109" spans="2:11" s="1" customFormat="1" ht="15" customHeight="1">
      <c r="B109" s="316"/>
      <c r="C109" s="293" t="s">
        <v>1290</v>
      </c>
      <c r="D109" s="293"/>
      <c r="E109" s="293"/>
      <c r="F109" s="314" t="s">
        <v>1282</v>
      </c>
      <c r="G109" s="293"/>
      <c r="H109" s="293" t="s">
        <v>1322</v>
      </c>
      <c r="I109" s="293" t="s">
        <v>1292</v>
      </c>
      <c r="J109" s="293"/>
      <c r="K109" s="305"/>
    </row>
    <row r="110" spans="2:11" s="1" customFormat="1" ht="15" customHeight="1">
      <c r="B110" s="316"/>
      <c r="C110" s="293" t="s">
        <v>1301</v>
      </c>
      <c r="D110" s="293"/>
      <c r="E110" s="293"/>
      <c r="F110" s="314" t="s">
        <v>1288</v>
      </c>
      <c r="G110" s="293"/>
      <c r="H110" s="293" t="s">
        <v>1322</v>
      </c>
      <c r="I110" s="293" t="s">
        <v>1284</v>
      </c>
      <c r="J110" s="293">
        <v>50</v>
      </c>
      <c r="K110" s="305"/>
    </row>
    <row r="111" spans="2:11" s="1" customFormat="1" ht="15" customHeight="1">
      <c r="B111" s="316"/>
      <c r="C111" s="293" t="s">
        <v>1309</v>
      </c>
      <c r="D111" s="293"/>
      <c r="E111" s="293"/>
      <c r="F111" s="314" t="s">
        <v>1288</v>
      </c>
      <c r="G111" s="293"/>
      <c r="H111" s="293" t="s">
        <v>1322</v>
      </c>
      <c r="I111" s="293" t="s">
        <v>1284</v>
      </c>
      <c r="J111" s="293">
        <v>50</v>
      </c>
      <c r="K111" s="305"/>
    </row>
    <row r="112" spans="2:11" s="1" customFormat="1" ht="15" customHeight="1">
      <c r="B112" s="316"/>
      <c r="C112" s="293" t="s">
        <v>1307</v>
      </c>
      <c r="D112" s="293"/>
      <c r="E112" s="293"/>
      <c r="F112" s="314" t="s">
        <v>1288</v>
      </c>
      <c r="G112" s="293"/>
      <c r="H112" s="293" t="s">
        <v>1322</v>
      </c>
      <c r="I112" s="293" t="s">
        <v>1284</v>
      </c>
      <c r="J112" s="293">
        <v>50</v>
      </c>
      <c r="K112" s="305"/>
    </row>
    <row r="113" spans="2:11" s="1" customFormat="1" ht="15" customHeight="1">
      <c r="B113" s="316"/>
      <c r="C113" s="293" t="s">
        <v>57</v>
      </c>
      <c r="D113" s="293"/>
      <c r="E113" s="293"/>
      <c r="F113" s="314" t="s">
        <v>1282</v>
      </c>
      <c r="G113" s="293"/>
      <c r="H113" s="293" t="s">
        <v>1323</v>
      </c>
      <c r="I113" s="293" t="s">
        <v>1284</v>
      </c>
      <c r="J113" s="293">
        <v>20</v>
      </c>
      <c r="K113" s="305"/>
    </row>
    <row r="114" spans="2:11" s="1" customFormat="1" ht="15" customHeight="1">
      <c r="B114" s="316"/>
      <c r="C114" s="293" t="s">
        <v>1324</v>
      </c>
      <c r="D114" s="293"/>
      <c r="E114" s="293"/>
      <c r="F114" s="314" t="s">
        <v>1282</v>
      </c>
      <c r="G114" s="293"/>
      <c r="H114" s="293" t="s">
        <v>1325</v>
      </c>
      <c r="I114" s="293" t="s">
        <v>1284</v>
      </c>
      <c r="J114" s="293">
        <v>120</v>
      </c>
      <c r="K114" s="305"/>
    </row>
    <row r="115" spans="2:11" s="1" customFormat="1" ht="15" customHeight="1">
      <c r="B115" s="316"/>
      <c r="C115" s="293" t="s">
        <v>42</v>
      </c>
      <c r="D115" s="293"/>
      <c r="E115" s="293"/>
      <c r="F115" s="314" t="s">
        <v>1282</v>
      </c>
      <c r="G115" s="293"/>
      <c r="H115" s="293" t="s">
        <v>1326</v>
      </c>
      <c r="I115" s="293" t="s">
        <v>1317</v>
      </c>
      <c r="J115" s="293"/>
      <c r="K115" s="305"/>
    </row>
    <row r="116" spans="2:11" s="1" customFormat="1" ht="15" customHeight="1">
      <c r="B116" s="316"/>
      <c r="C116" s="293" t="s">
        <v>52</v>
      </c>
      <c r="D116" s="293"/>
      <c r="E116" s="293"/>
      <c r="F116" s="314" t="s">
        <v>1282</v>
      </c>
      <c r="G116" s="293"/>
      <c r="H116" s="293" t="s">
        <v>1327</v>
      </c>
      <c r="I116" s="293" t="s">
        <v>1317</v>
      </c>
      <c r="J116" s="293"/>
      <c r="K116" s="305"/>
    </row>
    <row r="117" spans="2:11" s="1" customFormat="1" ht="15" customHeight="1">
      <c r="B117" s="316"/>
      <c r="C117" s="293" t="s">
        <v>61</v>
      </c>
      <c r="D117" s="293"/>
      <c r="E117" s="293"/>
      <c r="F117" s="314" t="s">
        <v>1282</v>
      </c>
      <c r="G117" s="293"/>
      <c r="H117" s="293" t="s">
        <v>1328</v>
      </c>
      <c r="I117" s="293" t="s">
        <v>1329</v>
      </c>
      <c r="J117" s="293"/>
      <c r="K117" s="305"/>
    </row>
    <row r="118" spans="2:11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pans="2:11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pans="2:11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pans="2:1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pans="2:11" s="1" customFormat="1" ht="45" customHeight="1">
      <c r="B122" s="332"/>
      <c r="C122" s="425" t="s">
        <v>1330</v>
      </c>
      <c r="D122" s="425"/>
      <c r="E122" s="425"/>
      <c r="F122" s="425"/>
      <c r="G122" s="425"/>
      <c r="H122" s="425"/>
      <c r="I122" s="425"/>
      <c r="J122" s="425"/>
      <c r="K122" s="333"/>
    </row>
    <row r="123" spans="2:11" s="1" customFormat="1" ht="17.25" customHeight="1">
      <c r="B123" s="334"/>
      <c r="C123" s="306" t="s">
        <v>1276</v>
      </c>
      <c r="D123" s="306"/>
      <c r="E123" s="306"/>
      <c r="F123" s="306" t="s">
        <v>1277</v>
      </c>
      <c r="G123" s="307"/>
      <c r="H123" s="306" t="s">
        <v>58</v>
      </c>
      <c r="I123" s="306" t="s">
        <v>61</v>
      </c>
      <c r="J123" s="306" t="s">
        <v>1278</v>
      </c>
      <c r="K123" s="335"/>
    </row>
    <row r="124" spans="2:11" s="1" customFormat="1" ht="17.25" customHeight="1">
      <c r="B124" s="334"/>
      <c r="C124" s="308" t="s">
        <v>1279</v>
      </c>
      <c r="D124" s="308"/>
      <c r="E124" s="308"/>
      <c r="F124" s="309" t="s">
        <v>1280</v>
      </c>
      <c r="G124" s="310"/>
      <c r="H124" s="308"/>
      <c r="I124" s="308"/>
      <c r="J124" s="308" t="s">
        <v>1281</v>
      </c>
      <c r="K124" s="335"/>
    </row>
    <row r="125" spans="2:11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pans="2:11" s="1" customFormat="1" ht="15" customHeight="1">
      <c r="B126" s="336"/>
      <c r="C126" s="293" t="s">
        <v>1285</v>
      </c>
      <c r="D126" s="313"/>
      <c r="E126" s="313"/>
      <c r="F126" s="314" t="s">
        <v>1282</v>
      </c>
      <c r="G126" s="293"/>
      <c r="H126" s="293" t="s">
        <v>1322</v>
      </c>
      <c r="I126" s="293" t="s">
        <v>1284</v>
      </c>
      <c r="J126" s="293">
        <v>120</v>
      </c>
      <c r="K126" s="339"/>
    </row>
    <row r="127" spans="2:11" s="1" customFormat="1" ht="15" customHeight="1">
      <c r="B127" s="336"/>
      <c r="C127" s="293" t="s">
        <v>1331</v>
      </c>
      <c r="D127" s="293"/>
      <c r="E127" s="293"/>
      <c r="F127" s="314" t="s">
        <v>1282</v>
      </c>
      <c r="G127" s="293"/>
      <c r="H127" s="293" t="s">
        <v>1332</v>
      </c>
      <c r="I127" s="293" t="s">
        <v>1284</v>
      </c>
      <c r="J127" s="293" t="s">
        <v>1333</v>
      </c>
      <c r="K127" s="339"/>
    </row>
    <row r="128" spans="2:11" s="1" customFormat="1" ht="15" customHeight="1">
      <c r="B128" s="336"/>
      <c r="C128" s="293" t="s">
        <v>89</v>
      </c>
      <c r="D128" s="293"/>
      <c r="E128" s="293"/>
      <c r="F128" s="314" t="s">
        <v>1282</v>
      </c>
      <c r="G128" s="293"/>
      <c r="H128" s="293" t="s">
        <v>1334</v>
      </c>
      <c r="I128" s="293" t="s">
        <v>1284</v>
      </c>
      <c r="J128" s="293" t="s">
        <v>1333</v>
      </c>
      <c r="K128" s="339"/>
    </row>
    <row r="129" spans="2:11" s="1" customFormat="1" ht="15" customHeight="1">
      <c r="B129" s="336"/>
      <c r="C129" s="293" t="s">
        <v>1293</v>
      </c>
      <c r="D129" s="293"/>
      <c r="E129" s="293"/>
      <c r="F129" s="314" t="s">
        <v>1288</v>
      </c>
      <c r="G129" s="293"/>
      <c r="H129" s="293" t="s">
        <v>1294</v>
      </c>
      <c r="I129" s="293" t="s">
        <v>1284</v>
      </c>
      <c r="J129" s="293">
        <v>15</v>
      </c>
      <c r="K129" s="339"/>
    </row>
    <row r="130" spans="2:11" s="1" customFormat="1" ht="15" customHeight="1">
      <c r="B130" s="336"/>
      <c r="C130" s="317" t="s">
        <v>1295</v>
      </c>
      <c r="D130" s="317"/>
      <c r="E130" s="317"/>
      <c r="F130" s="318" t="s">
        <v>1288</v>
      </c>
      <c r="G130" s="317"/>
      <c r="H130" s="317" t="s">
        <v>1296</v>
      </c>
      <c r="I130" s="317" t="s">
        <v>1284</v>
      </c>
      <c r="J130" s="317">
        <v>15</v>
      </c>
      <c r="K130" s="339"/>
    </row>
    <row r="131" spans="2:11" s="1" customFormat="1" ht="15" customHeight="1">
      <c r="B131" s="336"/>
      <c r="C131" s="317" t="s">
        <v>1297</v>
      </c>
      <c r="D131" s="317"/>
      <c r="E131" s="317"/>
      <c r="F131" s="318" t="s">
        <v>1288</v>
      </c>
      <c r="G131" s="317"/>
      <c r="H131" s="317" t="s">
        <v>1298</v>
      </c>
      <c r="I131" s="317" t="s">
        <v>1284</v>
      </c>
      <c r="J131" s="317">
        <v>20</v>
      </c>
      <c r="K131" s="339"/>
    </row>
    <row r="132" spans="2:11" s="1" customFormat="1" ht="15" customHeight="1">
      <c r="B132" s="336"/>
      <c r="C132" s="317" t="s">
        <v>1299</v>
      </c>
      <c r="D132" s="317"/>
      <c r="E132" s="317"/>
      <c r="F132" s="318" t="s">
        <v>1288</v>
      </c>
      <c r="G132" s="317"/>
      <c r="H132" s="317" t="s">
        <v>1300</v>
      </c>
      <c r="I132" s="317" t="s">
        <v>1284</v>
      </c>
      <c r="J132" s="317">
        <v>20</v>
      </c>
      <c r="K132" s="339"/>
    </row>
    <row r="133" spans="2:11" s="1" customFormat="1" ht="15" customHeight="1">
      <c r="B133" s="336"/>
      <c r="C133" s="293" t="s">
        <v>1287</v>
      </c>
      <c r="D133" s="293"/>
      <c r="E133" s="293"/>
      <c r="F133" s="314" t="s">
        <v>1288</v>
      </c>
      <c r="G133" s="293"/>
      <c r="H133" s="293" t="s">
        <v>1322</v>
      </c>
      <c r="I133" s="293" t="s">
        <v>1284</v>
      </c>
      <c r="J133" s="293">
        <v>50</v>
      </c>
      <c r="K133" s="339"/>
    </row>
    <row r="134" spans="2:11" s="1" customFormat="1" ht="15" customHeight="1">
      <c r="B134" s="336"/>
      <c r="C134" s="293" t="s">
        <v>1301</v>
      </c>
      <c r="D134" s="293"/>
      <c r="E134" s="293"/>
      <c r="F134" s="314" t="s">
        <v>1288</v>
      </c>
      <c r="G134" s="293"/>
      <c r="H134" s="293" t="s">
        <v>1322</v>
      </c>
      <c r="I134" s="293" t="s">
        <v>1284</v>
      </c>
      <c r="J134" s="293">
        <v>50</v>
      </c>
      <c r="K134" s="339"/>
    </row>
    <row r="135" spans="2:11" s="1" customFormat="1" ht="15" customHeight="1">
      <c r="B135" s="336"/>
      <c r="C135" s="293" t="s">
        <v>1307</v>
      </c>
      <c r="D135" s="293"/>
      <c r="E135" s="293"/>
      <c r="F135" s="314" t="s">
        <v>1288</v>
      </c>
      <c r="G135" s="293"/>
      <c r="H135" s="293" t="s">
        <v>1322</v>
      </c>
      <c r="I135" s="293" t="s">
        <v>1284</v>
      </c>
      <c r="J135" s="293">
        <v>50</v>
      </c>
      <c r="K135" s="339"/>
    </row>
    <row r="136" spans="2:11" s="1" customFormat="1" ht="15" customHeight="1">
      <c r="B136" s="336"/>
      <c r="C136" s="293" t="s">
        <v>1309</v>
      </c>
      <c r="D136" s="293"/>
      <c r="E136" s="293"/>
      <c r="F136" s="314" t="s">
        <v>1288</v>
      </c>
      <c r="G136" s="293"/>
      <c r="H136" s="293" t="s">
        <v>1322</v>
      </c>
      <c r="I136" s="293" t="s">
        <v>1284</v>
      </c>
      <c r="J136" s="293">
        <v>50</v>
      </c>
      <c r="K136" s="339"/>
    </row>
    <row r="137" spans="2:11" s="1" customFormat="1" ht="15" customHeight="1">
      <c r="B137" s="336"/>
      <c r="C137" s="293" t="s">
        <v>1310</v>
      </c>
      <c r="D137" s="293"/>
      <c r="E137" s="293"/>
      <c r="F137" s="314" t="s">
        <v>1288</v>
      </c>
      <c r="G137" s="293"/>
      <c r="H137" s="293" t="s">
        <v>1335</v>
      </c>
      <c r="I137" s="293" t="s">
        <v>1284</v>
      </c>
      <c r="J137" s="293">
        <v>255</v>
      </c>
      <c r="K137" s="339"/>
    </row>
    <row r="138" spans="2:11" s="1" customFormat="1" ht="15" customHeight="1">
      <c r="B138" s="336"/>
      <c r="C138" s="293" t="s">
        <v>1312</v>
      </c>
      <c r="D138" s="293"/>
      <c r="E138" s="293"/>
      <c r="F138" s="314" t="s">
        <v>1282</v>
      </c>
      <c r="G138" s="293"/>
      <c r="H138" s="293" t="s">
        <v>1336</v>
      </c>
      <c r="I138" s="293" t="s">
        <v>1314</v>
      </c>
      <c r="J138" s="293"/>
      <c r="K138" s="339"/>
    </row>
    <row r="139" spans="2:11" s="1" customFormat="1" ht="15" customHeight="1">
      <c r="B139" s="336"/>
      <c r="C139" s="293" t="s">
        <v>1315</v>
      </c>
      <c r="D139" s="293"/>
      <c r="E139" s="293"/>
      <c r="F139" s="314" t="s">
        <v>1282</v>
      </c>
      <c r="G139" s="293"/>
      <c r="H139" s="293" t="s">
        <v>1337</v>
      </c>
      <c r="I139" s="293" t="s">
        <v>1317</v>
      </c>
      <c r="J139" s="293"/>
      <c r="K139" s="339"/>
    </row>
    <row r="140" spans="2:11" s="1" customFormat="1" ht="15" customHeight="1">
      <c r="B140" s="336"/>
      <c r="C140" s="293" t="s">
        <v>1318</v>
      </c>
      <c r="D140" s="293"/>
      <c r="E140" s="293"/>
      <c r="F140" s="314" t="s">
        <v>1282</v>
      </c>
      <c r="G140" s="293"/>
      <c r="H140" s="293" t="s">
        <v>1318</v>
      </c>
      <c r="I140" s="293" t="s">
        <v>1317</v>
      </c>
      <c r="J140" s="293"/>
      <c r="K140" s="339"/>
    </row>
    <row r="141" spans="2:11" s="1" customFormat="1" ht="15" customHeight="1">
      <c r="B141" s="336"/>
      <c r="C141" s="293" t="s">
        <v>42</v>
      </c>
      <c r="D141" s="293"/>
      <c r="E141" s="293"/>
      <c r="F141" s="314" t="s">
        <v>1282</v>
      </c>
      <c r="G141" s="293"/>
      <c r="H141" s="293" t="s">
        <v>1338</v>
      </c>
      <c r="I141" s="293" t="s">
        <v>1317</v>
      </c>
      <c r="J141" s="293"/>
      <c r="K141" s="339"/>
    </row>
    <row r="142" spans="2:11" s="1" customFormat="1" ht="15" customHeight="1">
      <c r="B142" s="336"/>
      <c r="C142" s="293" t="s">
        <v>1339</v>
      </c>
      <c r="D142" s="293"/>
      <c r="E142" s="293"/>
      <c r="F142" s="314" t="s">
        <v>1282</v>
      </c>
      <c r="G142" s="293"/>
      <c r="H142" s="293" t="s">
        <v>1340</v>
      </c>
      <c r="I142" s="293" t="s">
        <v>1317</v>
      </c>
      <c r="J142" s="293"/>
      <c r="K142" s="339"/>
    </row>
    <row r="143" spans="2:11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pans="2:11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pans="2:11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pans="2:11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pans="2:11" s="1" customFormat="1" ht="45" customHeight="1">
      <c r="B147" s="304"/>
      <c r="C147" s="427" t="s">
        <v>1341</v>
      </c>
      <c r="D147" s="427"/>
      <c r="E147" s="427"/>
      <c r="F147" s="427"/>
      <c r="G147" s="427"/>
      <c r="H147" s="427"/>
      <c r="I147" s="427"/>
      <c r="J147" s="427"/>
      <c r="K147" s="305"/>
    </row>
    <row r="148" spans="2:11" s="1" customFormat="1" ht="17.25" customHeight="1">
      <c r="B148" s="304"/>
      <c r="C148" s="306" t="s">
        <v>1276</v>
      </c>
      <c r="D148" s="306"/>
      <c r="E148" s="306"/>
      <c r="F148" s="306" t="s">
        <v>1277</v>
      </c>
      <c r="G148" s="307"/>
      <c r="H148" s="306" t="s">
        <v>58</v>
      </c>
      <c r="I148" s="306" t="s">
        <v>61</v>
      </c>
      <c r="J148" s="306" t="s">
        <v>1278</v>
      </c>
      <c r="K148" s="305"/>
    </row>
    <row r="149" spans="2:11" s="1" customFormat="1" ht="17.25" customHeight="1">
      <c r="B149" s="304"/>
      <c r="C149" s="308" t="s">
        <v>1279</v>
      </c>
      <c r="D149" s="308"/>
      <c r="E149" s="308"/>
      <c r="F149" s="309" t="s">
        <v>1280</v>
      </c>
      <c r="G149" s="310"/>
      <c r="H149" s="308"/>
      <c r="I149" s="308"/>
      <c r="J149" s="308" t="s">
        <v>1281</v>
      </c>
      <c r="K149" s="305"/>
    </row>
    <row r="150" spans="2:11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pans="2:11" s="1" customFormat="1" ht="15" customHeight="1">
      <c r="B151" s="316"/>
      <c r="C151" s="343" t="s">
        <v>1285</v>
      </c>
      <c r="D151" s="293"/>
      <c r="E151" s="293"/>
      <c r="F151" s="344" t="s">
        <v>1282</v>
      </c>
      <c r="G151" s="293"/>
      <c r="H151" s="343" t="s">
        <v>1322</v>
      </c>
      <c r="I151" s="343" t="s">
        <v>1284</v>
      </c>
      <c r="J151" s="343">
        <v>120</v>
      </c>
      <c r="K151" s="339"/>
    </row>
    <row r="152" spans="2:11" s="1" customFormat="1" ht="15" customHeight="1">
      <c r="B152" s="316"/>
      <c r="C152" s="343" t="s">
        <v>1331</v>
      </c>
      <c r="D152" s="293"/>
      <c r="E152" s="293"/>
      <c r="F152" s="344" t="s">
        <v>1282</v>
      </c>
      <c r="G152" s="293"/>
      <c r="H152" s="343" t="s">
        <v>1342</v>
      </c>
      <c r="I152" s="343" t="s">
        <v>1284</v>
      </c>
      <c r="J152" s="343" t="s">
        <v>1333</v>
      </c>
      <c r="K152" s="339"/>
    </row>
    <row r="153" spans="2:11" s="1" customFormat="1" ht="15" customHeight="1">
      <c r="B153" s="316"/>
      <c r="C153" s="343" t="s">
        <v>89</v>
      </c>
      <c r="D153" s="293"/>
      <c r="E153" s="293"/>
      <c r="F153" s="344" t="s">
        <v>1282</v>
      </c>
      <c r="G153" s="293"/>
      <c r="H153" s="343" t="s">
        <v>1343</v>
      </c>
      <c r="I153" s="343" t="s">
        <v>1284</v>
      </c>
      <c r="J153" s="343" t="s">
        <v>1333</v>
      </c>
      <c r="K153" s="339"/>
    </row>
    <row r="154" spans="2:11" s="1" customFormat="1" ht="15" customHeight="1">
      <c r="B154" s="316"/>
      <c r="C154" s="343" t="s">
        <v>1287</v>
      </c>
      <c r="D154" s="293"/>
      <c r="E154" s="293"/>
      <c r="F154" s="344" t="s">
        <v>1288</v>
      </c>
      <c r="G154" s="293"/>
      <c r="H154" s="343" t="s">
        <v>1322</v>
      </c>
      <c r="I154" s="343" t="s">
        <v>1284</v>
      </c>
      <c r="J154" s="343">
        <v>50</v>
      </c>
      <c r="K154" s="339"/>
    </row>
    <row r="155" spans="2:11" s="1" customFormat="1" ht="15" customHeight="1">
      <c r="B155" s="316"/>
      <c r="C155" s="343" t="s">
        <v>1290</v>
      </c>
      <c r="D155" s="293"/>
      <c r="E155" s="293"/>
      <c r="F155" s="344" t="s">
        <v>1282</v>
      </c>
      <c r="G155" s="293"/>
      <c r="H155" s="343" t="s">
        <v>1322</v>
      </c>
      <c r="I155" s="343" t="s">
        <v>1292</v>
      </c>
      <c r="J155" s="343"/>
      <c r="K155" s="339"/>
    </row>
    <row r="156" spans="2:11" s="1" customFormat="1" ht="15" customHeight="1">
      <c r="B156" s="316"/>
      <c r="C156" s="343" t="s">
        <v>1301</v>
      </c>
      <c r="D156" s="293"/>
      <c r="E156" s="293"/>
      <c r="F156" s="344" t="s">
        <v>1288</v>
      </c>
      <c r="G156" s="293"/>
      <c r="H156" s="343" t="s">
        <v>1322</v>
      </c>
      <c r="I156" s="343" t="s">
        <v>1284</v>
      </c>
      <c r="J156" s="343">
        <v>50</v>
      </c>
      <c r="K156" s="339"/>
    </row>
    <row r="157" spans="2:11" s="1" customFormat="1" ht="15" customHeight="1">
      <c r="B157" s="316"/>
      <c r="C157" s="343" t="s">
        <v>1309</v>
      </c>
      <c r="D157" s="293"/>
      <c r="E157" s="293"/>
      <c r="F157" s="344" t="s">
        <v>1288</v>
      </c>
      <c r="G157" s="293"/>
      <c r="H157" s="343" t="s">
        <v>1322</v>
      </c>
      <c r="I157" s="343" t="s">
        <v>1284</v>
      </c>
      <c r="J157" s="343">
        <v>50</v>
      </c>
      <c r="K157" s="339"/>
    </row>
    <row r="158" spans="2:11" s="1" customFormat="1" ht="15" customHeight="1">
      <c r="B158" s="316"/>
      <c r="C158" s="343" t="s">
        <v>1307</v>
      </c>
      <c r="D158" s="293"/>
      <c r="E158" s="293"/>
      <c r="F158" s="344" t="s">
        <v>1288</v>
      </c>
      <c r="G158" s="293"/>
      <c r="H158" s="343" t="s">
        <v>1322</v>
      </c>
      <c r="I158" s="343" t="s">
        <v>1284</v>
      </c>
      <c r="J158" s="343">
        <v>50</v>
      </c>
      <c r="K158" s="339"/>
    </row>
    <row r="159" spans="2:11" s="1" customFormat="1" ht="15" customHeight="1">
      <c r="B159" s="316"/>
      <c r="C159" s="343" t="s">
        <v>149</v>
      </c>
      <c r="D159" s="293"/>
      <c r="E159" s="293"/>
      <c r="F159" s="344" t="s">
        <v>1282</v>
      </c>
      <c r="G159" s="293"/>
      <c r="H159" s="343" t="s">
        <v>1344</v>
      </c>
      <c r="I159" s="343" t="s">
        <v>1284</v>
      </c>
      <c r="J159" s="343" t="s">
        <v>1345</v>
      </c>
      <c r="K159" s="339"/>
    </row>
    <row r="160" spans="2:11" s="1" customFormat="1" ht="15" customHeight="1">
      <c r="B160" s="316"/>
      <c r="C160" s="343" t="s">
        <v>1346</v>
      </c>
      <c r="D160" s="293"/>
      <c r="E160" s="293"/>
      <c r="F160" s="344" t="s">
        <v>1282</v>
      </c>
      <c r="G160" s="293"/>
      <c r="H160" s="343" t="s">
        <v>1347</v>
      </c>
      <c r="I160" s="343" t="s">
        <v>1317</v>
      </c>
      <c r="J160" s="343"/>
      <c r="K160" s="339"/>
    </row>
    <row r="161" spans="2:11" s="1" customFormat="1" ht="15" customHeight="1">
      <c r="B161" s="345"/>
      <c r="C161" s="325"/>
      <c r="D161" s="325"/>
      <c r="E161" s="325"/>
      <c r="F161" s="325"/>
      <c r="G161" s="325"/>
      <c r="H161" s="325"/>
      <c r="I161" s="325"/>
      <c r="J161" s="325"/>
      <c r="K161" s="346"/>
    </row>
    <row r="162" spans="2:11" s="1" customFormat="1" ht="18.75" customHeight="1">
      <c r="B162" s="327"/>
      <c r="C162" s="337"/>
      <c r="D162" s="337"/>
      <c r="E162" s="337"/>
      <c r="F162" s="347"/>
      <c r="G162" s="337"/>
      <c r="H162" s="337"/>
      <c r="I162" s="337"/>
      <c r="J162" s="337"/>
      <c r="K162" s="327"/>
    </row>
    <row r="163" spans="2:11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pans="2:11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pans="2:11" s="1" customFormat="1" ht="45" customHeight="1">
      <c r="B165" s="285"/>
      <c r="C165" s="425" t="s">
        <v>1348</v>
      </c>
      <c r="D165" s="425"/>
      <c r="E165" s="425"/>
      <c r="F165" s="425"/>
      <c r="G165" s="425"/>
      <c r="H165" s="425"/>
      <c r="I165" s="425"/>
      <c r="J165" s="425"/>
      <c r="K165" s="286"/>
    </row>
    <row r="166" spans="2:11" s="1" customFormat="1" ht="17.25" customHeight="1">
      <c r="B166" s="285"/>
      <c r="C166" s="306" t="s">
        <v>1276</v>
      </c>
      <c r="D166" s="306"/>
      <c r="E166" s="306"/>
      <c r="F166" s="306" t="s">
        <v>1277</v>
      </c>
      <c r="G166" s="348"/>
      <c r="H166" s="349" t="s">
        <v>58</v>
      </c>
      <c r="I166" s="349" t="s">
        <v>61</v>
      </c>
      <c r="J166" s="306" t="s">
        <v>1278</v>
      </c>
      <c r="K166" s="286"/>
    </row>
    <row r="167" spans="2:11" s="1" customFormat="1" ht="17.25" customHeight="1">
      <c r="B167" s="287"/>
      <c r="C167" s="308" t="s">
        <v>1279</v>
      </c>
      <c r="D167" s="308"/>
      <c r="E167" s="308"/>
      <c r="F167" s="309" t="s">
        <v>1280</v>
      </c>
      <c r="G167" s="350"/>
      <c r="H167" s="351"/>
      <c r="I167" s="351"/>
      <c r="J167" s="308" t="s">
        <v>1281</v>
      </c>
      <c r="K167" s="288"/>
    </row>
    <row r="168" spans="2:11" s="1" customFormat="1" ht="5.25" customHeight="1">
      <c r="B168" s="316"/>
      <c r="C168" s="311"/>
      <c r="D168" s="311"/>
      <c r="E168" s="311"/>
      <c r="F168" s="311"/>
      <c r="G168" s="312"/>
      <c r="H168" s="311"/>
      <c r="I168" s="311"/>
      <c r="J168" s="311"/>
      <c r="K168" s="339"/>
    </row>
    <row r="169" spans="2:11" s="1" customFormat="1" ht="15" customHeight="1">
      <c r="B169" s="316"/>
      <c r="C169" s="293" t="s">
        <v>1285</v>
      </c>
      <c r="D169" s="293"/>
      <c r="E169" s="293"/>
      <c r="F169" s="314" t="s">
        <v>1282</v>
      </c>
      <c r="G169" s="293"/>
      <c r="H169" s="293" t="s">
        <v>1322</v>
      </c>
      <c r="I169" s="293" t="s">
        <v>1284</v>
      </c>
      <c r="J169" s="293">
        <v>120</v>
      </c>
      <c r="K169" s="339"/>
    </row>
    <row r="170" spans="2:11" s="1" customFormat="1" ht="15" customHeight="1">
      <c r="B170" s="316"/>
      <c r="C170" s="293" t="s">
        <v>1331</v>
      </c>
      <c r="D170" s="293"/>
      <c r="E170" s="293"/>
      <c r="F170" s="314" t="s">
        <v>1282</v>
      </c>
      <c r="G170" s="293"/>
      <c r="H170" s="293" t="s">
        <v>1332</v>
      </c>
      <c r="I170" s="293" t="s">
        <v>1284</v>
      </c>
      <c r="J170" s="293" t="s">
        <v>1333</v>
      </c>
      <c r="K170" s="339"/>
    </row>
    <row r="171" spans="2:11" s="1" customFormat="1" ht="15" customHeight="1">
      <c r="B171" s="316"/>
      <c r="C171" s="293" t="s">
        <v>89</v>
      </c>
      <c r="D171" s="293"/>
      <c r="E171" s="293"/>
      <c r="F171" s="314" t="s">
        <v>1282</v>
      </c>
      <c r="G171" s="293"/>
      <c r="H171" s="293" t="s">
        <v>1349</v>
      </c>
      <c r="I171" s="293" t="s">
        <v>1284</v>
      </c>
      <c r="J171" s="293" t="s">
        <v>1333</v>
      </c>
      <c r="K171" s="339"/>
    </row>
    <row r="172" spans="2:11" s="1" customFormat="1" ht="15" customHeight="1">
      <c r="B172" s="316"/>
      <c r="C172" s="293" t="s">
        <v>1287</v>
      </c>
      <c r="D172" s="293"/>
      <c r="E172" s="293"/>
      <c r="F172" s="314" t="s">
        <v>1288</v>
      </c>
      <c r="G172" s="293"/>
      <c r="H172" s="293" t="s">
        <v>1349</v>
      </c>
      <c r="I172" s="293" t="s">
        <v>1284</v>
      </c>
      <c r="J172" s="293">
        <v>50</v>
      </c>
      <c r="K172" s="339"/>
    </row>
    <row r="173" spans="2:11" s="1" customFormat="1" ht="15" customHeight="1">
      <c r="B173" s="316"/>
      <c r="C173" s="293" t="s">
        <v>1290</v>
      </c>
      <c r="D173" s="293"/>
      <c r="E173" s="293"/>
      <c r="F173" s="314" t="s">
        <v>1282</v>
      </c>
      <c r="G173" s="293"/>
      <c r="H173" s="293" t="s">
        <v>1349</v>
      </c>
      <c r="I173" s="293" t="s">
        <v>1292</v>
      </c>
      <c r="J173" s="293"/>
      <c r="K173" s="339"/>
    </row>
    <row r="174" spans="2:11" s="1" customFormat="1" ht="15" customHeight="1">
      <c r="B174" s="316"/>
      <c r="C174" s="293" t="s">
        <v>1301</v>
      </c>
      <c r="D174" s="293"/>
      <c r="E174" s="293"/>
      <c r="F174" s="314" t="s">
        <v>1288</v>
      </c>
      <c r="G174" s="293"/>
      <c r="H174" s="293" t="s">
        <v>1349</v>
      </c>
      <c r="I174" s="293" t="s">
        <v>1284</v>
      </c>
      <c r="J174" s="293">
        <v>50</v>
      </c>
      <c r="K174" s="339"/>
    </row>
    <row r="175" spans="2:11" s="1" customFormat="1" ht="15" customHeight="1">
      <c r="B175" s="316"/>
      <c r="C175" s="293" t="s">
        <v>1309</v>
      </c>
      <c r="D175" s="293"/>
      <c r="E175" s="293"/>
      <c r="F175" s="314" t="s">
        <v>1288</v>
      </c>
      <c r="G175" s="293"/>
      <c r="H175" s="293" t="s">
        <v>1349</v>
      </c>
      <c r="I175" s="293" t="s">
        <v>1284</v>
      </c>
      <c r="J175" s="293">
        <v>50</v>
      </c>
      <c r="K175" s="339"/>
    </row>
    <row r="176" spans="2:11" s="1" customFormat="1" ht="15" customHeight="1">
      <c r="B176" s="316"/>
      <c r="C176" s="293" t="s">
        <v>1307</v>
      </c>
      <c r="D176" s="293"/>
      <c r="E176" s="293"/>
      <c r="F176" s="314" t="s">
        <v>1288</v>
      </c>
      <c r="G176" s="293"/>
      <c r="H176" s="293" t="s">
        <v>1349</v>
      </c>
      <c r="I176" s="293" t="s">
        <v>1284</v>
      </c>
      <c r="J176" s="293">
        <v>50</v>
      </c>
      <c r="K176" s="339"/>
    </row>
    <row r="177" spans="2:11" s="1" customFormat="1" ht="15" customHeight="1">
      <c r="B177" s="316"/>
      <c r="C177" s="293" t="s">
        <v>168</v>
      </c>
      <c r="D177" s="293"/>
      <c r="E177" s="293"/>
      <c r="F177" s="314" t="s">
        <v>1282</v>
      </c>
      <c r="G177" s="293"/>
      <c r="H177" s="293" t="s">
        <v>1350</v>
      </c>
      <c r="I177" s="293" t="s">
        <v>1351</v>
      </c>
      <c r="J177" s="293"/>
      <c r="K177" s="339"/>
    </row>
    <row r="178" spans="2:11" s="1" customFormat="1" ht="15" customHeight="1">
      <c r="B178" s="316"/>
      <c r="C178" s="293" t="s">
        <v>61</v>
      </c>
      <c r="D178" s="293"/>
      <c r="E178" s="293"/>
      <c r="F178" s="314" t="s">
        <v>1282</v>
      </c>
      <c r="G178" s="293"/>
      <c r="H178" s="293" t="s">
        <v>1352</v>
      </c>
      <c r="I178" s="293" t="s">
        <v>1353</v>
      </c>
      <c r="J178" s="293">
        <v>1</v>
      </c>
      <c r="K178" s="339"/>
    </row>
    <row r="179" spans="2:11" s="1" customFormat="1" ht="15" customHeight="1">
      <c r="B179" s="316"/>
      <c r="C179" s="293" t="s">
        <v>57</v>
      </c>
      <c r="D179" s="293"/>
      <c r="E179" s="293"/>
      <c r="F179" s="314" t="s">
        <v>1282</v>
      </c>
      <c r="G179" s="293"/>
      <c r="H179" s="293" t="s">
        <v>1354</v>
      </c>
      <c r="I179" s="293" t="s">
        <v>1284</v>
      </c>
      <c r="J179" s="293">
        <v>20</v>
      </c>
      <c r="K179" s="339"/>
    </row>
    <row r="180" spans="2:11" s="1" customFormat="1" ht="15" customHeight="1">
      <c r="B180" s="316"/>
      <c r="C180" s="293" t="s">
        <v>58</v>
      </c>
      <c r="D180" s="293"/>
      <c r="E180" s="293"/>
      <c r="F180" s="314" t="s">
        <v>1282</v>
      </c>
      <c r="G180" s="293"/>
      <c r="H180" s="293" t="s">
        <v>1355</v>
      </c>
      <c r="I180" s="293" t="s">
        <v>1284</v>
      </c>
      <c r="J180" s="293">
        <v>255</v>
      </c>
      <c r="K180" s="339"/>
    </row>
    <row r="181" spans="2:11" s="1" customFormat="1" ht="15" customHeight="1">
      <c r="B181" s="316"/>
      <c r="C181" s="293" t="s">
        <v>169</v>
      </c>
      <c r="D181" s="293"/>
      <c r="E181" s="293"/>
      <c r="F181" s="314" t="s">
        <v>1282</v>
      </c>
      <c r="G181" s="293"/>
      <c r="H181" s="293" t="s">
        <v>1246</v>
      </c>
      <c r="I181" s="293" t="s">
        <v>1284</v>
      </c>
      <c r="J181" s="293">
        <v>10</v>
      </c>
      <c r="K181" s="339"/>
    </row>
    <row r="182" spans="2:11" s="1" customFormat="1" ht="15" customHeight="1">
      <c r="B182" s="316"/>
      <c r="C182" s="293" t="s">
        <v>170</v>
      </c>
      <c r="D182" s="293"/>
      <c r="E182" s="293"/>
      <c r="F182" s="314" t="s">
        <v>1282</v>
      </c>
      <c r="G182" s="293"/>
      <c r="H182" s="293" t="s">
        <v>1356</v>
      </c>
      <c r="I182" s="293" t="s">
        <v>1317</v>
      </c>
      <c r="J182" s="293"/>
      <c r="K182" s="339"/>
    </row>
    <row r="183" spans="2:11" s="1" customFormat="1" ht="15" customHeight="1">
      <c r="B183" s="316"/>
      <c r="C183" s="293" t="s">
        <v>1357</v>
      </c>
      <c r="D183" s="293"/>
      <c r="E183" s="293"/>
      <c r="F183" s="314" t="s">
        <v>1282</v>
      </c>
      <c r="G183" s="293"/>
      <c r="H183" s="293" t="s">
        <v>1358</v>
      </c>
      <c r="I183" s="293" t="s">
        <v>1317</v>
      </c>
      <c r="J183" s="293"/>
      <c r="K183" s="339"/>
    </row>
    <row r="184" spans="2:11" s="1" customFormat="1" ht="15" customHeight="1">
      <c r="B184" s="316"/>
      <c r="C184" s="293" t="s">
        <v>1346</v>
      </c>
      <c r="D184" s="293"/>
      <c r="E184" s="293"/>
      <c r="F184" s="314" t="s">
        <v>1282</v>
      </c>
      <c r="G184" s="293"/>
      <c r="H184" s="293" t="s">
        <v>1359</v>
      </c>
      <c r="I184" s="293" t="s">
        <v>1317</v>
      </c>
      <c r="J184" s="293"/>
      <c r="K184" s="339"/>
    </row>
    <row r="185" spans="2:11" s="1" customFormat="1" ht="15" customHeight="1">
      <c r="B185" s="316"/>
      <c r="C185" s="293" t="s">
        <v>172</v>
      </c>
      <c r="D185" s="293"/>
      <c r="E185" s="293"/>
      <c r="F185" s="314" t="s">
        <v>1288</v>
      </c>
      <c r="G185" s="293"/>
      <c r="H185" s="293" t="s">
        <v>1360</v>
      </c>
      <c r="I185" s="293" t="s">
        <v>1284</v>
      </c>
      <c r="J185" s="293">
        <v>50</v>
      </c>
      <c r="K185" s="339"/>
    </row>
    <row r="186" spans="2:11" s="1" customFormat="1" ht="15" customHeight="1">
      <c r="B186" s="316"/>
      <c r="C186" s="293" t="s">
        <v>1361</v>
      </c>
      <c r="D186" s="293"/>
      <c r="E186" s="293"/>
      <c r="F186" s="314" t="s">
        <v>1288</v>
      </c>
      <c r="G186" s="293"/>
      <c r="H186" s="293" t="s">
        <v>1362</v>
      </c>
      <c r="I186" s="293" t="s">
        <v>1363</v>
      </c>
      <c r="J186" s="293"/>
      <c r="K186" s="339"/>
    </row>
    <row r="187" spans="2:11" s="1" customFormat="1" ht="15" customHeight="1">
      <c r="B187" s="316"/>
      <c r="C187" s="293" t="s">
        <v>1364</v>
      </c>
      <c r="D187" s="293"/>
      <c r="E187" s="293"/>
      <c r="F187" s="314" t="s">
        <v>1288</v>
      </c>
      <c r="G187" s="293"/>
      <c r="H187" s="293" t="s">
        <v>1365</v>
      </c>
      <c r="I187" s="293" t="s">
        <v>1363</v>
      </c>
      <c r="J187" s="293"/>
      <c r="K187" s="339"/>
    </row>
    <row r="188" spans="2:11" s="1" customFormat="1" ht="15" customHeight="1">
      <c r="B188" s="316"/>
      <c r="C188" s="293" t="s">
        <v>1366</v>
      </c>
      <c r="D188" s="293"/>
      <c r="E188" s="293"/>
      <c r="F188" s="314" t="s">
        <v>1288</v>
      </c>
      <c r="G188" s="293"/>
      <c r="H188" s="293" t="s">
        <v>1367</v>
      </c>
      <c r="I188" s="293" t="s">
        <v>1363</v>
      </c>
      <c r="J188" s="293"/>
      <c r="K188" s="339"/>
    </row>
    <row r="189" spans="2:11" s="1" customFormat="1" ht="15" customHeight="1">
      <c r="B189" s="316"/>
      <c r="C189" s="352" t="s">
        <v>1368</v>
      </c>
      <c r="D189" s="293"/>
      <c r="E189" s="293"/>
      <c r="F189" s="314" t="s">
        <v>1288</v>
      </c>
      <c r="G189" s="293"/>
      <c r="H189" s="293" t="s">
        <v>1369</v>
      </c>
      <c r="I189" s="293" t="s">
        <v>1370</v>
      </c>
      <c r="J189" s="353" t="s">
        <v>1371</v>
      </c>
      <c r="K189" s="339"/>
    </row>
    <row r="190" spans="2:11" s="18" customFormat="1" ht="15" customHeight="1">
      <c r="B190" s="354"/>
      <c r="C190" s="355" t="s">
        <v>1372</v>
      </c>
      <c r="D190" s="356"/>
      <c r="E190" s="356"/>
      <c r="F190" s="357" t="s">
        <v>1288</v>
      </c>
      <c r="G190" s="356"/>
      <c r="H190" s="356" t="s">
        <v>1373</v>
      </c>
      <c r="I190" s="356" t="s">
        <v>1370</v>
      </c>
      <c r="J190" s="358" t="s">
        <v>1371</v>
      </c>
      <c r="K190" s="359"/>
    </row>
    <row r="191" spans="2:11" s="1" customFormat="1" ht="15" customHeight="1">
      <c r="B191" s="316"/>
      <c r="C191" s="352" t="s">
        <v>46</v>
      </c>
      <c r="D191" s="293"/>
      <c r="E191" s="293"/>
      <c r="F191" s="314" t="s">
        <v>1282</v>
      </c>
      <c r="G191" s="293"/>
      <c r="H191" s="290" t="s">
        <v>1374</v>
      </c>
      <c r="I191" s="293" t="s">
        <v>1375</v>
      </c>
      <c r="J191" s="293"/>
      <c r="K191" s="339"/>
    </row>
    <row r="192" spans="2:11" s="1" customFormat="1" ht="15" customHeight="1">
      <c r="B192" s="316"/>
      <c r="C192" s="352" t="s">
        <v>1376</v>
      </c>
      <c r="D192" s="293"/>
      <c r="E192" s="293"/>
      <c r="F192" s="314" t="s">
        <v>1282</v>
      </c>
      <c r="G192" s="293"/>
      <c r="H192" s="293" t="s">
        <v>1377</v>
      </c>
      <c r="I192" s="293" t="s">
        <v>1317</v>
      </c>
      <c r="J192" s="293"/>
      <c r="K192" s="339"/>
    </row>
    <row r="193" spans="2:11" s="1" customFormat="1" ht="15" customHeight="1">
      <c r="B193" s="316"/>
      <c r="C193" s="352" t="s">
        <v>1378</v>
      </c>
      <c r="D193" s="293"/>
      <c r="E193" s="293"/>
      <c r="F193" s="314" t="s">
        <v>1282</v>
      </c>
      <c r="G193" s="293"/>
      <c r="H193" s="293" t="s">
        <v>1379</v>
      </c>
      <c r="I193" s="293" t="s">
        <v>1317</v>
      </c>
      <c r="J193" s="293"/>
      <c r="K193" s="339"/>
    </row>
    <row r="194" spans="2:11" s="1" customFormat="1" ht="15" customHeight="1">
      <c r="B194" s="316"/>
      <c r="C194" s="352" t="s">
        <v>1380</v>
      </c>
      <c r="D194" s="293"/>
      <c r="E194" s="293"/>
      <c r="F194" s="314" t="s">
        <v>1288</v>
      </c>
      <c r="G194" s="293"/>
      <c r="H194" s="293" t="s">
        <v>1381</v>
      </c>
      <c r="I194" s="293" t="s">
        <v>1317</v>
      </c>
      <c r="J194" s="293"/>
      <c r="K194" s="339"/>
    </row>
    <row r="195" spans="2:11" s="1" customFormat="1" ht="15" customHeight="1">
      <c r="B195" s="345"/>
      <c r="C195" s="360"/>
      <c r="D195" s="325"/>
      <c r="E195" s="325"/>
      <c r="F195" s="325"/>
      <c r="G195" s="325"/>
      <c r="H195" s="325"/>
      <c r="I195" s="325"/>
      <c r="J195" s="325"/>
      <c r="K195" s="346"/>
    </row>
    <row r="196" spans="2:11" s="1" customFormat="1" ht="18.75" customHeight="1">
      <c r="B196" s="327"/>
      <c r="C196" s="337"/>
      <c r="D196" s="337"/>
      <c r="E196" s="337"/>
      <c r="F196" s="347"/>
      <c r="G196" s="337"/>
      <c r="H196" s="337"/>
      <c r="I196" s="337"/>
      <c r="J196" s="337"/>
      <c r="K196" s="327"/>
    </row>
    <row r="197" spans="2:11" s="1" customFormat="1" ht="18.75" customHeight="1">
      <c r="B197" s="327"/>
      <c r="C197" s="337"/>
      <c r="D197" s="337"/>
      <c r="E197" s="337"/>
      <c r="F197" s="347"/>
      <c r="G197" s="337"/>
      <c r="H197" s="337"/>
      <c r="I197" s="337"/>
      <c r="J197" s="337"/>
      <c r="K197" s="327"/>
    </row>
    <row r="198" spans="2:11" s="1" customFormat="1" ht="18.75" customHeight="1"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</row>
    <row r="199" spans="2:11" s="1" customFormat="1" ht="13.5">
      <c r="B199" s="282"/>
      <c r="C199" s="283"/>
      <c r="D199" s="283"/>
      <c r="E199" s="283"/>
      <c r="F199" s="283"/>
      <c r="G199" s="283"/>
      <c r="H199" s="283"/>
      <c r="I199" s="283"/>
      <c r="J199" s="283"/>
      <c r="K199" s="284"/>
    </row>
    <row r="200" spans="2:11" s="1" customFormat="1" ht="21">
      <c r="B200" s="285"/>
      <c r="C200" s="425" t="s">
        <v>1382</v>
      </c>
      <c r="D200" s="425"/>
      <c r="E200" s="425"/>
      <c r="F200" s="425"/>
      <c r="G200" s="425"/>
      <c r="H200" s="425"/>
      <c r="I200" s="425"/>
      <c r="J200" s="425"/>
      <c r="K200" s="286"/>
    </row>
    <row r="201" spans="2:11" s="1" customFormat="1" ht="25.5" customHeight="1">
      <c r="B201" s="285"/>
      <c r="C201" s="361" t="s">
        <v>1383</v>
      </c>
      <c r="D201" s="361"/>
      <c r="E201" s="361"/>
      <c r="F201" s="361" t="s">
        <v>1384</v>
      </c>
      <c r="G201" s="362"/>
      <c r="H201" s="428" t="s">
        <v>1385</v>
      </c>
      <c r="I201" s="428"/>
      <c r="J201" s="428"/>
      <c r="K201" s="286"/>
    </row>
    <row r="202" spans="2:11" s="1" customFormat="1" ht="5.25" customHeight="1">
      <c r="B202" s="316"/>
      <c r="C202" s="311"/>
      <c r="D202" s="311"/>
      <c r="E202" s="311"/>
      <c r="F202" s="311"/>
      <c r="G202" s="337"/>
      <c r="H202" s="311"/>
      <c r="I202" s="311"/>
      <c r="J202" s="311"/>
      <c r="K202" s="339"/>
    </row>
    <row r="203" spans="2:11" s="1" customFormat="1" ht="15" customHeight="1">
      <c r="B203" s="316"/>
      <c r="C203" s="293" t="s">
        <v>1375</v>
      </c>
      <c r="D203" s="293"/>
      <c r="E203" s="293"/>
      <c r="F203" s="314" t="s">
        <v>47</v>
      </c>
      <c r="G203" s="293"/>
      <c r="H203" s="429" t="s">
        <v>1386</v>
      </c>
      <c r="I203" s="429"/>
      <c r="J203" s="429"/>
      <c r="K203" s="339"/>
    </row>
    <row r="204" spans="2:11" s="1" customFormat="1" ht="15" customHeight="1">
      <c r="B204" s="316"/>
      <c r="C204" s="293"/>
      <c r="D204" s="293"/>
      <c r="E204" s="293"/>
      <c r="F204" s="314" t="s">
        <v>48</v>
      </c>
      <c r="G204" s="293"/>
      <c r="H204" s="429" t="s">
        <v>1387</v>
      </c>
      <c r="I204" s="429"/>
      <c r="J204" s="429"/>
      <c r="K204" s="339"/>
    </row>
    <row r="205" spans="2:11" s="1" customFormat="1" ht="15" customHeight="1">
      <c r="B205" s="316"/>
      <c r="C205" s="293"/>
      <c r="D205" s="293"/>
      <c r="E205" s="293"/>
      <c r="F205" s="314" t="s">
        <v>51</v>
      </c>
      <c r="G205" s="293"/>
      <c r="H205" s="429" t="s">
        <v>1388</v>
      </c>
      <c r="I205" s="429"/>
      <c r="J205" s="429"/>
      <c r="K205" s="339"/>
    </row>
    <row r="206" spans="2:11" s="1" customFormat="1" ht="15" customHeight="1">
      <c r="B206" s="316"/>
      <c r="C206" s="293"/>
      <c r="D206" s="293"/>
      <c r="E206" s="293"/>
      <c r="F206" s="314" t="s">
        <v>49</v>
      </c>
      <c r="G206" s="293"/>
      <c r="H206" s="429" t="s">
        <v>1389</v>
      </c>
      <c r="I206" s="429"/>
      <c r="J206" s="429"/>
      <c r="K206" s="339"/>
    </row>
    <row r="207" spans="2:11" s="1" customFormat="1" ht="15" customHeight="1">
      <c r="B207" s="316"/>
      <c r="C207" s="293"/>
      <c r="D207" s="293"/>
      <c r="E207" s="293"/>
      <c r="F207" s="314" t="s">
        <v>50</v>
      </c>
      <c r="G207" s="293"/>
      <c r="H207" s="429" t="s">
        <v>1390</v>
      </c>
      <c r="I207" s="429"/>
      <c r="J207" s="429"/>
      <c r="K207" s="339"/>
    </row>
    <row r="208" spans="2:11" s="1" customFormat="1" ht="15" customHeight="1">
      <c r="B208" s="316"/>
      <c r="C208" s="293"/>
      <c r="D208" s="293"/>
      <c r="E208" s="293"/>
      <c r="F208" s="314"/>
      <c r="G208" s="293"/>
      <c r="H208" s="293"/>
      <c r="I208" s="293"/>
      <c r="J208" s="293"/>
      <c r="K208" s="339"/>
    </row>
    <row r="209" spans="2:11" s="1" customFormat="1" ht="15" customHeight="1">
      <c r="B209" s="316"/>
      <c r="C209" s="293" t="s">
        <v>1329</v>
      </c>
      <c r="D209" s="293"/>
      <c r="E209" s="293"/>
      <c r="F209" s="314" t="s">
        <v>82</v>
      </c>
      <c r="G209" s="293"/>
      <c r="H209" s="429" t="s">
        <v>1391</v>
      </c>
      <c r="I209" s="429"/>
      <c r="J209" s="429"/>
      <c r="K209" s="339"/>
    </row>
    <row r="210" spans="2:11" s="1" customFormat="1" ht="15" customHeight="1">
      <c r="B210" s="316"/>
      <c r="C210" s="293"/>
      <c r="D210" s="293"/>
      <c r="E210" s="293"/>
      <c r="F210" s="314" t="s">
        <v>1225</v>
      </c>
      <c r="G210" s="293"/>
      <c r="H210" s="429" t="s">
        <v>1226</v>
      </c>
      <c r="I210" s="429"/>
      <c r="J210" s="429"/>
      <c r="K210" s="339"/>
    </row>
    <row r="211" spans="2:11" s="1" customFormat="1" ht="15" customHeight="1">
      <c r="B211" s="316"/>
      <c r="C211" s="293"/>
      <c r="D211" s="293"/>
      <c r="E211" s="293"/>
      <c r="F211" s="314" t="s">
        <v>1223</v>
      </c>
      <c r="G211" s="293"/>
      <c r="H211" s="429" t="s">
        <v>1392</v>
      </c>
      <c r="I211" s="429"/>
      <c r="J211" s="429"/>
      <c r="K211" s="339"/>
    </row>
    <row r="212" spans="2:11" s="1" customFormat="1" ht="15" customHeight="1">
      <c r="B212" s="363"/>
      <c r="C212" s="293"/>
      <c r="D212" s="293"/>
      <c r="E212" s="293"/>
      <c r="F212" s="314" t="s">
        <v>1227</v>
      </c>
      <c r="G212" s="352"/>
      <c r="H212" s="430" t="s">
        <v>1228</v>
      </c>
      <c r="I212" s="430"/>
      <c r="J212" s="430"/>
      <c r="K212" s="364"/>
    </row>
    <row r="213" spans="2:11" s="1" customFormat="1" ht="15" customHeight="1">
      <c r="B213" s="363"/>
      <c r="C213" s="293"/>
      <c r="D213" s="293"/>
      <c r="E213" s="293"/>
      <c r="F213" s="314" t="s">
        <v>1229</v>
      </c>
      <c r="G213" s="352"/>
      <c r="H213" s="430" t="s">
        <v>1393</v>
      </c>
      <c r="I213" s="430"/>
      <c r="J213" s="430"/>
      <c r="K213" s="364"/>
    </row>
    <row r="214" spans="2:11" s="1" customFormat="1" ht="15" customHeight="1">
      <c r="B214" s="363"/>
      <c r="C214" s="293"/>
      <c r="D214" s="293"/>
      <c r="E214" s="293"/>
      <c r="F214" s="314"/>
      <c r="G214" s="352"/>
      <c r="H214" s="343"/>
      <c r="I214" s="343"/>
      <c r="J214" s="343"/>
      <c r="K214" s="364"/>
    </row>
    <row r="215" spans="2:11" s="1" customFormat="1" ht="15" customHeight="1">
      <c r="B215" s="363"/>
      <c r="C215" s="293" t="s">
        <v>1353</v>
      </c>
      <c r="D215" s="293"/>
      <c r="E215" s="293"/>
      <c r="F215" s="314">
        <v>1</v>
      </c>
      <c r="G215" s="352"/>
      <c r="H215" s="430" t="s">
        <v>1394</v>
      </c>
      <c r="I215" s="430"/>
      <c r="J215" s="430"/>
      <c r="K215" s="364"/>
    </row>
    <row r="216" spans="2:11" s="1" customFormat="1" ht="15" customHeight="1">
      <c r="B216" s="363"/>
      <c r="C216" s="293"/>
      <c r="D216" s="293"/>
      <c r="E216" s="293"/>
      <c r="F216" s="314">
        <v>2</v>
      </c>
      <c r="G216" s="352"/>
      <c r="H216" s="430" t="s">
        <v>1395</v>
      </c>
      <c r="I216" s="430"/>
      <c r="J216" s="430"/>
      <c r="K216" s="364"/>
    </row>
    <row r="217" spans="2:11" s="1" customFormat="1" ht="15" customHeight="1">
      <c r="B217" s="363"/>
      <c r="C217" s="293"/>
      <c r="D217" s="293"/>
      <c r="E217" s="293"/>
      <c r="F217" s="314">
        <v>3</v>
      </c>
      <c r="G217" s="352"/>
      <c r="H217" s="430" t="s">
        <v>1396</v>
      </c>
      <c r="I217" s="430"/>
      <c r="J217" s="430"/>
      <c r="K217" s="364"/>
    </row>
    <row r="218" spans="2:11" s="1" customFormat="1" ht="15" customHeight="1">
      <c r="B218" s="363"/>
      <c r="C218" s="293"/>
      <c r="D218" s="293"/>
      <c r="E218" s="293"/>
      <c r="F218" s="314">
        <v>4</v>
      </c>
      <c r="G218" s="352"/>
      <c r="H218" s="430" t="s">
        <v>1397</v>
      </c>
      <c r="I218" s="430"/>
      <c r="J218" s="430"/>
      <c r="K218" s="364"/>
    </row>
    <row r="219" spans="2:11" s="1" customFormat="1" ht="12.75" customHeight="1">
      <c r="B219" s="365"/>
      <c r="C219" s="366"/>
      <c r="D219" s="366"/>
      <c r="E219" s="366"/>
      <c r="F219" s="366"/>
      <c r="G219" s="366"/>
      <c r="H219" s="366"/>
      <c r="I219" s="366"/>
      <c r="J219" s="366"/>
      <c r="K219" s="36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01.1 - Stavební část</vt:lpstr>
      <vt:lpstr>SO 01.4 - Větrání</vt:lpstr>
      <vt:lpstr>SO 01.5 - Elektroinstalace</vt:lpstr>
      <vt:lpstr>VRN - Vedlejší a ostatní ...</vt:lpstr>
      <vt:lpstr>Seznam figur</vt:lpstr>
      <vt:lpstr>Pokyny pro vyplnění</vt:lpstr>
      <vt:lpstr>'Rekapitulace stavby'!Názvy_tisku</vt:lpstr>
      <vt:lpstr>'Seznam figur'!Názvy_tisku</vt:lpstr>
      <vt:lpstr>'SO 01.1 - Stavební část'!Názvy_tisku</vt:lpstr>
      <vt:lpstr>'SO 01.4 - Větrání'!Názvy_tisku</vt:lpstr>
      <vt:lpstr>'SO 01.5 - Elektroinstalace'!Názvy_tisku</vt:lpstr>
      <vt:lpstr>'VRN - Vedlejší a ostatní ...'!Názvy_tisku</vt:lpstr>
      <vt:lpstr>'Pokyny pro vyplnění'!Oblast_tisku</vt:lpstr>
      <vt:lpstr>'Rekapitulace stavby'!Oblast_tisku</vt:lpstr>
      <vt:lpstr>'Seznam figur'!Oblast_tisku</vt:lpstr>
      <vt:lpstr>'SO 01.1 - Stavební část'!Oblast_tisku</vt:lpstr>
      <vt:lpstr>'SO 01.4 - Větrání'!Oblast_tisku</vt:lpstr>
      <vt:lpstr>'SO 01.5 - Elektroinstalace'!Oblast_tisku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Vašek</dc:creator>
  <cp:lastModifiedBy>Miroslav Voráček</cp:lastModifiedBy>
  <dcterms:created xsi:type="dcterms:W3CDTF">2024-02-05T15:06:59Z</dcterms:created>
  <dcterms:modified xsi:type="dcterms:W3CDTF">2024-02-09T10:44:16Z</dcterms:modified>
</cp:coreProperties>
</file>