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 2013\Export\"/>
    </mc:Choice>
  </mc:AlternateContent>
  <bookViews>
    <workbookView xWindow="0" yWindow="0" windowWidth="0" windowHeight="0"/>
  </bookViews>
  <sheets>
    <sheet name="Rekapitulace stavby" sheetId="1" r:id="rId1"/>
    <sheet name="D1_1 - AST" sheetId="2" r:id="rId2"/>
    <sheet name="D1_4_1 - ZTI" sheetId="3" r:id="rId3"/>
    <sheet name="D1_4_2 - VZT, chlazení, ÚT" sheetId="4" r:id="rId4"/>
    <sheet name="D1_4_3 - Elektroinstalace" sheetId="5" r:id="rId5"/>
    <sheet name="v - VON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'D1_1 - AST'!$C$102:$K$1321</definedName>
    <definedName name="_xlnm.Print_Area" localSheetId="1">'D1_1 - AST'!$C$4:$J$39,'D1_1 - AST'!$C$45:$J$84,'D1_1 - AST'!$C$90:$K$1321</definedName>
    <definedName name="_xlnm.Print_Titles" localSheetId="1">'D1_1 - AST'!$102:$102</definedName>
    <definedName name="_xlnm._FilterDatabase" localSheetId="2" hidden="1">'D1_4_1 - ZTI'!$C$89:$K$225</definedName>
    <definedName name="_xlnm.Print_Area" localSheetId="2">'D1_4_1 - ZTI'!$C$4:$J$39,'D1_4_1 - ZTI'!$C$45:$J$71,'D1_4_1 - ZTI'!$C$77:$K$225</definedName>
    <definedName name="_xlnm.Print_Titles" localSheetId="2">'D1_4_1 - ZTI'!$89:$89</definedName>
    <definedName name="_xlnm._FilterDatabase" localSheetId="3" hidden="1">'D1_4_2 - VZT, chlazení, ÚT'!$C$84:$K$223</definedName>
    <definedName name="_xlnm.Print_Area" localSheetId="3">'D1_4_2 - VZT, chlazení, ÚT'!$C$4:$J$39,'D1_4_2 - VZT, chlazení, ÚT'!$C$45:$J$66,'D1_4_2 - VZT, chlazení, ÚT'!$C$72:$K$223</definedName>
    <definedName name="_xlnm.Print_Titles" localSheetId="3">'D1_4_2 - VZT, chlazení, ÚT'!$84:$84</definedName>
    <definedName name="_xlnm._FilterDatabase" localSheetId="4" hidden="1">'D1_4_3 - Elektroinstalace'!$C$83:$K$170</definedName>
    <definedName name="_xlnm.Print_Area" localSheetId="4">'D1_4_3 - Elektroinstalace'!$C$4:$J$39,'D1_4_3 - Elektroinstalace'!$C$45:$J$65,'D1_4_3 - Elektroinstalace'!$C$71:$K$170</definedName>
    <definedName name="_xlnm.Print_Titles" localSheetId="4">'D1_4_3 - Elektroinstalace'!$83:$83</definedName>
    <definedName name="_xlnm._FilterDatabase" localSheetId="5" hidden="1">'v - VON'!$C$85:$K$135</definedName>
    <definedName name="_xlnm.Print_Area" localSheetId="5">'v - VON'!$C$4:$J$39,'v - VON'!$C$45:$J$67,'v - VON'!$C$73:$K$135</definedName>
    <definedName name="_xlnm.Print_Titles" localSheetId="5">'v - VON'!$85:$85</definedName>
    <definedName name="_xlnm.Print_Area" localSheetId="6">'Seznam figur'!$C$4:$G$52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55"/>
  <c r="J17"/>
  <c r="J12"/>
  <c r="J80"/>
  <c r="E7"/>
  <c r="E48"/>
  <c i="5" r="J37"/>
  <c r="J36"/>
  <c i="1" r="AY58"/>
  <c i="5" r="J35"/>
  <c i="1" r="AX58"/>
  <c i="5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F80"/>
  <c r="F78"/>
  <c r="E76"/>
  <c r="J54"/>
  <c r="F54"/>
  <c r="F52"/>
  <c r="E50"/>
  <c r="J24"/>
  <c r="E24"/>
  <c r="J81"/>
  <c r="J23"/>
  <c r="J18"/>
  <c r="E18"/>
  <c r="F55"/>
  <c r="J17"/>
  <c r="J12"/>
  <c r="J52"/>
  <c r="E7"/>
  <c r="E74"/>
  <c i="4" r="J37"/>
  <c r="J36"/>
  <c i="1" r="AY57"/>
  <c i="4" r="J35"/>
  <c i="1" r="AX57"/>
  <c i="4"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75"/>
  <c i="3" r="J37"/>
  <c r="J36"/>
  <c i="1" r="AY56"/>
  <c i="3" r="J35"/>
  <c i="1" r="AX56"/>
  <c i="3"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84"/>
  <c r="E7"/>
  <c r="E80"/>
  <c i="2" r="J37"/>
  <c r="J36"/>
  <c i="1" r="AY55"/>
  <c i="2" r="J35"/>
  <c i="1" r="AX55"/>
  <c i="2" r="BI1312"/>
  <c r="BH1312"/>
  <c r="BG1312"/>
  <c r="BF1312"/>
  <c r="T1312"/>
  <c r="R1312"/>
  <c r="P1312"/>
  <c r="BI1286"/>
  <c r="BH1286"/>
  <c r="BG1286"/>
  <c r="BF1286"/>
  <c r="T1286"/>
  <c r="R1286"/>
  <c r="P1286"/>
  <c r="BI1265"/>
  <c r="BH1265"/>
  <c r="BG1265"/>
  <c r="BF1265"/>
  <c r="T1265"/>
  <c r="R1265"/>
  <c r="P1265"/>
  <c r="BI1263"/>
  <c r="BH1263"/>
  <c r="BG1263"/>
  <c r="BF1263"/>
  <c r="T1263"/>
  <c r="R1263"/>
  <c r="P1263"/>
  <c r="BI1257"/>
  <c r="BH1257"/>
  <c r="BG1257"/>
  <c r="BF1257"/>
  <c r="T1257"/>
  <c r="R1257"/>
  <c r="P1257"/>
  <c r="BI1255"/>
  <c r="BH1255"/>
  <c r="BG1255"/>
  <c r="BF1255"/>
  <c r="T1255"/>
  <c r="R1255"/>
  <c r="P1255"/>
  <c r="BI1249"/>
  <c r="BH1249"/>
  <c r="BG1249"/>
  <c r="BF1249"/>
  <c r="T1249"/>
  <c r="R1249"/>
  <c r="P1249"/>
  <c r="BI1246"/>
  <c r="BH1246"/>
  <c r="BG1246"/>
  <c r="BF1246"/>
  <c r="T1246"/>
  <c r="R1246"/>
  <c r="P1246"/>
  <c r="BI1237"/>
  <c r="BH1237"/>
  <c r="BG1237"/>
  <c r="BF1237"/>
  <c r="T1237"/>
  <c r="R1237"/>
  <c r="P1237"/>
  <c r="BI1235"/>
  <c r="BH1235"/>
  <c r="BG1235"/>
  <c r="BF1235"/>
  <c r="T1235"/>
  <c r="R1235"/>
  <c r="P1235"/>
  <c r="BI1225"/>
  <c r="BH1225"/>
  <c r="BG1225"/>
  <c r="BF1225"/>
  <c r="T1225"/>
  <c r="R1225"/>
  <c r="P1225"/>
  <c r="BI1222"/>
  <c r="BH1222"/>
  <c r="BG1222"/>
  <c r="BF1222"/>
  <c r="T1222"/>
  <c r="R1222"/>
  <c r="P1222"/>
  <c r="BI1220"/>
  <c r="BH1220"/>
  <c r="BG1220"/>
  <c r="BF1220"/>
  <c r="T1220"/>
  <c r="R1220"/>
  <c r="P1220"/>
  <c r="BI1217"/>
  <c r="BH1217"/>
  <c r="BG1217"/>
  <c r="BF1217"/>
  <c r="T1217"/>
  <c r="R1217"/>
  <c r="P1217"/>
  <c r="BI1214"/>
  <c r="BH1214"/>
  <c r="BG1214"/>
  <c r="BF1214"/>
  <c r="T1214"/>
  <c r="R1214"/>
  <c r="P1214"/>
  <c r="BI1211"/>
  <c r="BH1211"/>
  <c r="BG1211"/>
  <c r="BF1211"/>
  <c r="T1211"/>
  <c r="R1211"/>
  <c r="P1211"/>
  <c r="BI1209"/>
  <c r="BH1209"/>
  <c r="BG1209"/>
  <c r="BF1209"/>
  <c r="T1209"/>
  <c r="R1209"/>
  <c r="P1209"/>
  <c r="BI1204"/>
  <c r="BH1204"/>
  <c r="BG1204"/>
  <c r="BF1204"/>
  <c r="T1204"/>
  <c r="R1204"/>
  <c r="P1204"/>
  <c r="BI1200"/>
  <c r="BH1200"/>
  <c r="BG1200"/>
  <c r="BF1200"/>
  <c r="T1200"/>
  <c r="R1200"/>
  <c r="P1200"/>
  <c r="BI1198"/>
  <c r="BH1198"/>
  <c r="BG1198"/>
  <c r="BF1198"/>
  <c r="T1198"/>
  <c r="R1198"/>
  <c r="P1198"/>
  <c r="BI1196"/>
  <c r="BH1196"/>
  <c r="BG1196"/>
  <c r="BF1196"/>
  <c r="T1196"/>
  <c r="R1196"/>
  <c r="P1196"/>
  <c r="BI1194"/>
  <c r="BH1194"/>
  <c r="BG1194"/>
  <c r="BF1194"/>
  <c r="T1194"/>
  <c r="R1194"/>
  <c r="P1194"/>
  <c r="BI1189"/>
  <c r="BH1189"/>
  <c r="BG1189"/>
  <c r="BF1189"/>
  <c r="T1189"/>
  <c r="R1189"/>
  <c r="P1189"/>
  <c r="BI1186"/>
  <c r="BH1186"/>
  <c r="BG1186"/>
  <c r="BF1186"/>
  <c r="T1186"/>
  <c r="R1186"/>
  <c r="P1186"/>
  <c r="BI1183"/>
  <c r="BH1183"/>
  <c r="BG1183"/>
  <c r="BF1183"/>
  <c r="T1183"/>
  <c r="R1183"/>
  <c r="P1183"/>
  <c r="BI1180"/>
  <c r="BH1180"/>
  <c r="BG1180"/>
  <c r="BF1180"/>
  <c r="T1180"/>
  <c r="R1180"/>
  <c r="P1180"/>
  <c r="BI1177"/>
  <c r="BH1177"/>
  <c r="BG1177"/>
  <c r="BF1177"/>
  <c r="T1177"/>
  <c r="R1177"/>
  <c r="P1177"/>
  <c r="BI1174"/>
  <c r="BH1174"/>
  <c r="BG1174"/>
  <c r="BF1174"/>
  <c r="T1174"/>
  <c r="R1174"/>
  <c r="P1174"/>
  <c r="BI1172"/>
  <c r="BH1172"/>
  <c r="BG1172"/>
  <c r="BF1172"/>
  <c r="T1172"/>
  <c r="R1172"/>
  <c r="P1172"/>
  <c r="BI1168"/>
  <c r="BH1168"/>
  <c r="BG1168"/>
  <c r="BF1168"/>
  <c r="T1168"/>
  <c r="R1168"/>
  <c r="P1168"/>
  <c r="BI1164"/>
  <c r="BH1164"/>
  <c r="BG1164"/>
  <c r="BF1164"/>
  <c r="T1164"/>
  <c r="R1164"/>
  <c r="P1164"/>
  <c r="BI1161"/>
  <c r="BH1161"/>
  <c r="BG1161"/>
  <c r="BF1161"/>
  <c r="T1161"/>
  <c r="R1161"/>
  <c r="P1161"/>
  <c r="BI1156"/>
  <c r="BH1156"/>
  <c r="BG1156"/>
  <c r="BF1156"/>
  <c r="T1156"/>
  <c r="R1156"/>
  <c r="P1156"/>
  <c r="BI1154"/>
  <c r="BH1154"/>
  <c r="BG1154"/>
  <c r="BF1154"/>
  <c r="T1154"/>
  <c r="R1154"/>
  <c r="P1154"/>
  <c r="BI1152"/>
  <c r="BH1152"/>
  <c r="BG1152"/>
  <c r="BF1152"/>
  <c r="T1152"/>
  <c r="R1152"/>
  <c r="P1152"/>
  <c r="BI1150"/>
  <c r="BH1150"/>
  <c r="BG1150"/>
  <c r="BF1150"/>
  <c r="T1150"/>
  <c r="R1150"/>
  <c r="P1150"/>
  <c r="BI1148"/>
  <c r="BH1148"/>
  <c r="BG1148"/>
  <c r="BF1148"/>
  <c r="T1148"/>
  <c r="R1148"/>
  <c r="P1148"/>
  <c r="BI1146"/>
  <c r="BH1146"/>
  <c r="BG1146"/>
  <c r="BF1146"/>
  <c r="T1146"/>
  <c r="R1146"/>
  <c r="P1146"/>
  <c r="BI1144"/>
  <c r="BH1144"/>
  <c r="BG1144"/>
  <c r="BF1144"/>
  <c r="T1144"/>
  <c r="R1144"/>
  <c r="P1144"/>
  <c r="BI1142"/>
  <c r="BH1142"/>
  <c r="BG1142"/>
  <c r="BF1142"/>
  <c r="T1142"/>
  <c r="R1142"/>
  <c r="P1142"/>
  <c r="BI1140"/>
  <c r="BH1140"/>
  <c r="BG1140"/>
  <c r="BF1140"/>
  <c r="T1140"/>
  <c r="R1140"/>
  <c r="P1140"/>
  <c r="BI1138"/>
  <c r="BH1138"/>
  <c r="BG1138"/>
  <c r="BF1138"/>
  <c r="T1138"/>
  <c r="R1138"/>
  <c r="P1138"/>
  <c r="BI1135"/>
  <c r="BH1135"/>
  <c r="BG1135"/>
  <c r="BF1135"/>
  <c r="T1135"/>
  <c r="R1135"/>
  <c r="P1135"/>
  <c r="BI1132"/>
  <c r="BH1132"/>
  <c r="BG1132"/>
  <c r="BF1132"/>
  <c r="T1132"/>
  <c r="R1132"/>
  <c r="P1132"/>
  <c r="BI1125"/>
  <c r="BH1125"/>
  <c r="BG1125"/>
  <c r="BF1125"/>
  <c r="T1125"/>
  <c r="R1125"/>
  <c r="P1125"/>
  <c r="BI1122"/>
  <c r="BH1122"/>
  <c r="BG1122"/>
  <c r="BF1122"/>
  <c r="T1122"/>
  <c r="R1122"/>
  <c r="P1122"/>
  <c r="BI1120"/>
  <c r="BH1120"/>
  <c r="BG1120"/>
  <c r="BF1120"/>
  <c r="T1120"/>
  <c r="R1120"/>
  <c r="P1120"/>
  <c r="BI1118"/>
  <c r="BH1118"/>
  <c r="BG1118"/>
  <c r="BF1118"/>
  <c r="T1118"/>
  <c r="R1118"/>
  <c r="P1118"/>
  <c r="BI1116"/>
  <c r="BH1116"/>
  <c r="BG1116"/>
  <c r="BF1116"/>
  <c r="T1116"/>
  <c r="R1116"/>
  <c r="P1116"/>
  <c r="BI1114"/>
  <c r="BH1114"/>
  <c r="BG1114"/>
  <c r="BF1114"/>
  <c r="T1114"/>
  <c r="R1114"/>
  <c r="P1114"/>
  <c r="BI1108"/>
  <c r="BH1108"/>
  <c r="BG1108"/>
  <c r="BF1108"/>
  <c r="T1108"/>
  <c r="R1108"/>
  <c r="P1108"/>
  <c r="BI1106"/>
  <c r="BH1106"/>
  <c r="BG1106"/>
  <c r="BF1106"/>
  <c r="T1106"/>
  <c r="R1106"/>
  <c r="P1106"/>
  <c r="BI1103"/>
  <c r="BH1103"/>
  <c r="BG1103"/>
  <c r="BF1103"/>
  <c r="T1103"/>
  <c r="R1103"/>
  <c r="P1103"/>
  <c r="BI1101"/>
  <c r="BH1101"/>
  <c r="BG1101"/>
  <c r="BF1101"/>
  <c r="T1101"/>
  <c r="R1101"/>
  <c r="P1101"/>
  <c r="BI1099"/>
  <c r="BH1099"/>
  <c r="BG1099"/>
  <c r="BF1099"/>
  <c r="T1099"/>
  <c r="R1099"/>
  <c r="P1099"/>
  <c r="BI1097"/>
  <c r="BH1097"/>
  <c r="BG1097"/>
  <c r="BF1097"/>
  <c r="T1097"/>
  <c r="R1097"/>
  <c r="P1097"/>
  <c r="BI1091"/>
  <c r="BH1091"/>
  <c r="BG1091"/>
  <c r="BF1091"/>
  <c r="T1091"/>
  <c r="R1091"/>
  <c r="P1091"/>
  <c r="BI1088"/>
  <c r="BH1088"/>
  <c r="BG1088"/>
  <c r="BF1088"/>
  <c r="T1088"/>
  <c r="R1088"/>
  <c r="P1088"/>
  <c r="BI1086"/>
  <c r="BH1086"/>
  <c r="BG1086"/>
  <c r="BF1086"/>
  <c r="T1086"/>
  <c r="R1086"/>
  <c r="P1086"/>
  <c r="BI1082"/>
  <c r="BH1082"/>
  <c r="BG1082"/>
  <c r="BF1082"/>
  <c r="T1082"/>
  <c r="R1082"/>
  <c r="P1082"/>
  <c r="BI1075"/>
  <c r="BH1075"/>
  <c r="BG1075"/>
  <c r="BF1075"/>
  <c r="T1075"/>
  <c r="R1075"/>
  <c r="P1075"/>
  <c r="BI1073"/>
  <c r="BH1073"/>
  <c r="BG1073"/>
  <c r="BF1073"/>
  <c r="T1073"/>
  <c r="R1073"/>
  <c r="P1073"/>
  <c r="BI1070"/>
  <c r="BH1070"/>
  <c r="BG1070"/>
  <c r="BF1070"/>
  <c r="T1070"/>
  <c r="R1070"/>
  <c r="P1070"/>
  <c r="BI1067"/>
  <c r="BH1067"/>
  <c r="BG1067"/>
  <c r="BF1067"/>
  <c r="T1067"/>
  <c r="R1067"/>
  <c r="P1067"/>
  <c r="BI1064"/>
  <c r="BH1064"/>
  <c r="BG1064"/>
  <c r="BF1064"/>
  <c r="T1064"/>
  <c r="R1064"/>
  <c r="P1064"/>
  <c r="BI1062"/>
  <c r="BH1062"/>
  <c r="BG1062"/>
  <c r="BF1062"/>
  <c r="T1062"/>
  <c r="R1062"/>
  <c r="P1062"/>
  <c r="BI1060"/>
  <c r="BH1060"/>
  <c r="BG1060"/>
  <c r="BF1060"/>
  <c r="T1060"/>
  <c r="R1060"/>
  <c r="P1060"/>
  <c r="BI1055"/>
  <c r="BH1055"/>
  <c r="BG1055"/>
  <c r="BF1055"/>
  <c r="T1055"/>
  <c r="R1055"/>
  <c r="P1055"/>
  <c r="BI1054"/>
  <c r="BH1054"/>
  <c r="BG1054"/>
  <c r="BF1054"/>
  <c r="T1054"/>
  <c r="R1054"/>
  <c r="P1054"/>
  <c r="BI1052"/>
  <c r="BH1052"/>
  <c r="BG1052"/>
  <c r="BF1052"/>
  <c r="T1052"/>
  <c r="R1052"/>
  <c r="P1052"/>
  <c r="BI1051"/>
  <c r="BH1051"/>
  <c r="BG1051"/>
  <c r="BF1051"/>
  <c r="T1051"/>
  <c r="R1051"/>
  <c r="P1051"/>
  <c r="BI1048"/>
  <c r="BH1048"/>
  <c r="BG1048"/>
  <c r="BF1048"/>
  <c r="T1048"/>
  <c r="R1048"/>
  <c r="P1048"/>
  <c r="BI1045"/>
  <c r="BH1045"/>
  <c r="BG1045"/>
  <c r="BF1045"/>
  <c r="T1045"/>
  <c r="R1045"/>
  <c r="P1045"/>
  <c r="BI1043"/>
  <c r="BH1043"/>
  <c r="BG1043"/>
  <c r="BF1043"/>
  <c r="T1043"/>
  <c r="R1043"/>
  <c r="P1043"/>
  <c r="BI1040"/>
  <c r="BH1040"/>
  <c r="BG1040"/>
  <c r="BF1040"/>
  <c r="T1040"/>
  <c r="R1040"/>
  <c r="P1040"/>
  <c r="BI1036"/>
  <c r="BH1036"/>
  <c r="BG1036"/>
  <c r="BF1036"/>
  <c r="T1036"/>
  <c r="R1036"/>
  <c r="P1036"/>
  <c r="BI1033"/>
  <c r="BH1033"/>
  <c r="BG1033"/>
  <c r="BF1033"/>
  <c r="T1033"/>
  <c r="R1033"/>
  <c r="P1033"/>
  <c r="BI1030"/>
  <c r="BH1030"/>
  <c r="BG1030"/>
  <c r="BF1030"/>
  <c r="T1030"/>
  <c r="R1030"/>
  <c r="P1030"/>
  <c r="BI1028"/>
  <c r="BH1028"/>
  <c r="BG1028"/>
  <c r="BF1028"/>
  <c r="T1028"/>
  <c r="R1028"/>
  <c r="P1028"/>
  <c r="BI1021"/>
  <c r="BH1021"/>
  <c r="BG1021"/>
  <c r="BF1021"/>
  <c r="T1021"/>
  <c r="R1021"/>
  <c r="P1021"/>
  <c r="BI1019"/>
  <c r="BH1019"/>
  <c r="BG1019"/>
  <c r="BF1019"/>
  <c r="T1019"/>
  <c r="R1019"/>
  <c r="P1019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09"/>
  <c r="BH1009"/>
  <c r="BG1009"/>
  <c r="BF1009"/>
  <c r="T1009"/>
  <c r="R1009"/>
  <c r="P1009"/>
  <c r="BI1008"/>
  <c r="BH1008"/>
  <c r="BG1008"/>
  <c r="BF1008"/>
  <c r="T1008"/>
  <c r="R1008"/>
  <c r="P1008"/>
  <c r="BI1006"/>
  <c r="BH1006"/>
  <c r="BG1006"/>
  <c r="BF1006"/>
  <c r="T1006"/>
  <c r="R1006"/>
  <c r="P1006"/>
  <c r="BI1003"/>
  <c r="BH1003"/>
  <c r="BG1003"/>
  <c r="BF1003"/>
  <c r="T1003"/>
  <c r="R1003"/>
  <c r="P1003"/>
  <c r="BI1002"/>
  <c r="BH1002"/>
  <c r="BG1002"/>
  <c r="BF1002"/>
  <c r="T1002"/>
  <c r="R1002"/>
  <c r="P1002"/>
  <c r="BI1000"/>
  <c r="BH1000"/>
  <c r="BG1000"/>
  <c r="BF1000"/>
  <c r="T1000"/>
  <c r="R1000"/>
  <c r="P1000"/>
  <c r="BI999"/>
  <c r="BH999"/>
  <c r="BG999"/>
  <c r="BF999"/>
  <c r="T999"/>
  <c r="R999"/>
  <c r="P999"/>
  <c r="BI997"/>
  <c r="BH997"/>
  <c r="BG997"/>
  <c r="BF997"/>
  <c r="T997"/>
  <c r="R997"/>
  <c r="P997"/>
  <c r="BI996"/>
  <c r="BH996"/>
  <c r="BG996"/>
  <c r="BF996"/>
  <c r="T996"/>
  <c r="R996"/>
  <c r="P996"/>
  <c r="BI994"/>
  <c r="BH994"/>
  <c r="BG994"/>
  <c r="BF994"/>
  <c r="T994"/>
  <c r="R994"/>
  <c r="P994"/>
  <c r="BI991"/>
  <c r="BH991"/>
  <c r="BG991"/>
  <c r="BF991"/>
  <c r="T991"/>
  <c r="R991"/>
  <c r="P991"/>
  <c r="BI987"/>
  <c r="BH987"/>
  <c r="BG987"/>
  <c r="BF987"/>
  <c r="T987"/>
  <c r="R987"/>
  <c r="P987"/>
  <c r="BI985"/>
  <c r="BH985"/>
  <c r="BG985"/>
  <c r="BF985"/>
  <c r="T985"/>
  <c r="R985"/>
  <c r="P985"/>
  <c r="BI982"/>
  <c r="BH982"/>
  <c r="BG982"/>
  <c r="BF982"/>
  <c r="T982"/>
  <c r="R982"/>
  <c r="P982"/>
  <c r="BI980"/>
  <c r="BH980"/>
  <c r="BG980"/>
  <c r="BF980"/>
  <c r="T980"/>
  <c r="R980"/>
  <c r="P980"/>
  <c r="BI977"/>
  <c r="BH977"/>
  <c r="BG977"/>
  <c r="BF977"/>
  <c r="T977"/>
  <c r="R977"/>
  <c r="P977"/>
  <c r="BI974"/>
  <c r="BH974"/>
  <c r="BG974"/>
  <c r="BF974"/>
  <c r="T974"/>
  <c r="R974"/>
  <c r="P974"/>
  <c r="BI972"/>
  <c r="BH972"/>
  <c r="BG972"/>
  <c r="BF972"/>
  <c r="T972"/>
  <c r="R972"/>
  <c r="P972"/>
  <c r="BI969"/>
  <c r="BH969"/>
  <c r="BG969"/>
  <c r="BF969"/>
  <c r="T969"/>
  <c r="R969"/>
  <c r="P969"/>
  <c r="BI965"/>
  <c r="BH965"/>
  <c r="BG965"/>
  <c r="BF965"/>
  <c r="T965"/>
  <c r="R965"/>
  <c r="P965"/>
  <c r="BI962"/>
  <c r="BH962"/>
  <c r="BG962"/>
  <c r="BF962"/>
  <c r="T962"/>
  <c r="R962"/>
  <c r="P962"/>
  <c r="BI960"/>
  <c r="BH960"/>
  <c r="BG960"/>
  <c r="BF960"/>
  <c r="T960"/>
  <c r="R960"/>
  <c r="P960"/>
  <c r="BI957"/>
  <c r="BH957"/>
  <c r="BG957"/>
  <c r="BF957"/>
  <c r="T957"/>
  <c r="R957"/>
  <c r="P957"/>
  <c r="BI954"/>
  <c r="BH954"/>
  <c r="BG954"/>
  <c r="BF954"/>
  <c r="T954"/>
  <c r="R954"/>
  <c r="P954"/>
  <c r="BI952"/>
  <c r="BH952"/>
  <c r="BG952"/>
  <c r="BF952"/>
  <c r="T952"/>
  <c r="R952"/>
  <c r="P952"/>
  <c r="BI943"/>
  <c r="BH943"/>
  <c r="BG943"/>
  <c r="BF943"/>
  <c r="T943"/>
  <c r="R943"/>
  <c r="P943"/>
  <c r="BI941"/>
  <c r="BH941"/>
  <c r="BG941"/>
  <c r="BF941"/>
  <c r="T941"/>
  <c r="R941"/>
  <c r="P941"/>
  <c r="BI934"/>
  <c r="BH934"/>
  <c r="BG934"/>
  <c r="BF934"/>
  <c r="T934"/>
  <c r="R934"/>
  <c r="P934"/>
  <c r="BI930"/>
  <c r="BH930"/>
  <c r="BG930"/>
  <c r="BF930"/>
  <c r="T930"/>
  <c r="R930"/>
  <c r="P930"/>
  <c r="BI924"/>
  <c r="BH924"/>
  <c r="BG924"/>
  <c r="BF924"/>
  <c r="T924"/>
  <c r="R924"/>
  <c r="P924"/>
  <c r="BI919"/>
  <c r="BH919"/>
  <c r="BG919"/>
  <c r="BF919"/>
  <c r="T919"/>
  <c r="R919"/>
  <c r="P919"/>
  <c r="BI914"/>
  <c r="BH914"/>
  <c r="BG914"/>
  <c r="BF914"/>
  <c r="T914"/>
  <c r="R914"/>
  <c r="P914"/>
  <c r="BI911"/>
  <c r="BH911"/>
  <c r="BG911"/>
  <c r="BF911"/>
  <c r="T911"/>
  <c r="R911"/>
  <c r="P911"/>
  <c r="BI908"/>
  <c r="BH908"/>
  <c r="BG908"/>
  <c r="BF908"/>
  <c r="T908"/>
  <c r="R908"/>
  <c r="P908"/>
  <c r="BI906"/>
  <c r="BH906"/>
  <c r="BG906"/>
  <c r="BF906"/>
  <c r="T906"/>
  <c r="R906"/>
  <c r="P906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6"/>
  <c r="BH886"/>
  <c r="BG886"/>
  <c r="BF886"/>
  <c r="T886"/>
  <c r="R886"/>
  <c r="P886"/>
  <c r="BI883"/>
  <c r="BH883"/>
  <c r="BG883"/>
  <c r="BF883"/>
  <c r="T883"/>
  <c r="R883"/>
  <c r="P883"/>
  <c r="BI880"/>
  <c r="BH880"/>
  <c r="BG880"/>
  <c r="BF880"/>
  <c r="T880"/>
  <c r="R880"/>
  <c r="P880"/>
  <c r="BI878"/>
  <c r="BH878"/>
  <c r="BG878"/>
  <c r="BF878"/>
  <c r="T878"/>
  <c r="R878"/>
  <c r="P878"/>
  <c r="BI875"/>
  <c r="BH875"/>
  <c r="BG875"/>
  <c r="BF875"/>
  <c r="T875"/>
  <c r="R875"/>
  <c r="P875"/>
  <c r="BI869"/>
  <c r="BH869"/>
  <c r="BG869"/>
  <c r="BF869"/>
  <c r="T869"/>
  <c r="R869"/>
  <c r="P869"/>
  <c r="BI865"/>
  <c r="BH865"/>
  <c r="BG865"/>
  <c r="BF865"/>
  <c r="T865"/>
  <c r="R865"/>
  <c r="P865"/>
  <c r="BI861"/>
  <c r="BH861"/>
  <c r="BG861"/>
  <c r="BF861"/>
  <c r="T861"/>
  <c r="R861"/>
  <c r="P861"/>
  <c r="BI857"/>
  <c r="BH857"/>
  <c r="BG857"/>
  <c r="BF857"/>
  <c r="T857"/>
  <c r="R857"/>
  <c r="P857"/>
  <c r="BI855"/>
  <c r="BH855"/>
  <c r="BG855"/>
  <c r="BF855"/>
  <c r="T855"/>
  <c r="R855"/>
  <c r="P855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3"/>
  <c r="BH843"/>
  <c r="BG843"/>
  <c r="BF843"/>
  <c r="T843"/>
  <c r="R843"/>
  <c r="P843"/>
  <c r="BI841"/>
  <c r="BH841"/>
  <c r="BG841"/>
  <c r="BF841"/>
  <c r="T841"/>
  <c r="R841"/>
  <c r="P841"/>
  <c r="BI837"/>
  <c r="BH837"/>
  <c r="BG837"/>
  <c r="BF837"/>
  <c r="T837"/>
  <c r="R837"/>
  <c r="P837"/>
  <c r="BI833"/>
  <c r="BH833"/>
  <c r="BG833"/>
  <c r="BF833"/>
  <c r="T833"/>
  <c r="R833"/>
  <c r="P833"/>
  <c r="BI830"/>
  <c r="BH830"/>
  <c r="BG830"/>
  <c r="BF830"/>
  <c r="T830"/>
  <c r="R830"/>
  <c r="P830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20"/>
  <c r="BH820"/>
  <c r="BG820"/>
  <c r="BF820"/>
  <c r="T820"/>
  <c r="R820"/>
  <c r="P820"/>
  <c r="BI817"/>
  <c r="BH817"/>
  <c r="BG817"/>
  <c r="BF817"/>
  <c r="T817"/>
  <c r="R817"/>
  <c r="P817"/>
  <c r="BI813"/>
  <c r="BH813"/>
  <c r="BG813"/>
  <c r="BF813"/>
  <c r="T813"/>
  <c r="R813"/>
  <c r="P813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796"/>
  <c r="BH796"/>
  <c r="BG796"/>
  <c r="BF796"/>
  <c r="T796"/>
  <c r="R796"/>
  <c r="P796"/>
  <c r="BI794"/>
  <c r="BH794"/>
  <c r="BG794"/>
  <c r="BF794"/>
  <c r="T794"/>
  <c r="R794"/>
  <c r="P794"/>
  <c r="BI790"/>
  <c r="BH790"/>
  <c r="BG790"/>
  <c r="BF790"/>
  <c r="T790"/>
  <c r="R790"/>
  <c r="P790"/>
  <c r="BI788"/>
  <c r="BH788"/>
  <c r="BG788"/>
  <c r="BF788"/>
  <c r="T788"/>
  <c r="R788"/>
  <c r="P788"/>
  <c r="BI784"/>
  <c r="BH784"/>
  <c r="BG784"/>
  <c r="BF784"/>
  <c r="T784"/>
  <c r="R784"/>
  <c r="P784"/>
  <c r="BI782"/>
  <c r="BH782"/>
  <c r="BG782"/>
  <c r="BF782"/>
  <c r="T782"/>
  <c r="R782"/>
  <c r="P782"/>
  <c r="BI779"/>
  <c r="BH779"/>
  <c r="BG779"/>
  <c r="BF779"/>
  <c r="T779"/>
  <c r="R779"/>
  <c r="P779"/>
  <c r="BI777"/>
  <c r="BH777"/>
  <c r="BG777"/>
  <c r="BF777"/>
  <c r="T777"/>
  <c r="R777"/>
  <c r="P777"/>
  <c r="BI770"/>
  <c r="BH770"/>
  <c r="BG770"/>
  <c r="BF770"/>
  <c r="T770"/>
  <c r="R770"/>
  <c r="P770"/>
  <c r="BI768"/>
  <c r="BH768"/>
  <c r="BG768"/>
  <c r="BF768"/>
  <c r="T768"/>
  <c r="R768"/>
  <c r="P768"/>
  <c r="BI765"/>
  <c r="BH765"/>
  <c r="BG765"/>
  <c r="BF765"/>
  <c r="T765"/>
  <c r="R765"/>
  <c r="P765"/>
  <c r="BI763"/>
  <c r="BH763"/>
  <c r="BG763"/>
  <c r="BF763"/>
  <c r="T763"/>
  <c r="R763"/>
  <c r="P763"/>
  <c r="BI759"/>
  <c r="BH759"/>
  <c r="BG759"/>
  <c r="BF759"/>
  <c r="T759"/>
  <c r="R759"/>
  <c r="P759"/>
  <c r="BI752"/>
  <c r="BH752"/>
  <c r="BG752"/>
  <c r="BF752"/>
  <c r="T752"/>
  <c r="R752"/>
  <c r="P752"/>
  <c r="BI750"/>
  <c r="BH750"/>
  <c r="BG750"/>
  <c r="BF750"/>
  <c r="T750"/>
  <c r="R750"/>
  <c r="P750"/>
  <c r="BI745"/>
  <c r="BH745"/>
  <c r="BG745"/>
  <c r="BF745"/>
  <c r="T745"/>
  <c r="R745"/>
  <c r="P745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2"/>
  <c r="BH732"/>
  <c r="BG732"/>
  <c r="BF732"/>
  <c r="T732"/>
  <c r="R732"/>
  <c r="P732"/>
  <c r="BI730"/>
  <c r="BH730"/>
  <c r="BG730"/>
  <c r="BF730"/>
  <c r="T730"/>
  <c r="R730"/>
  <c r="P730"/>
  <c r="BI726"/>
  <c r="BH726"/>
  <c r="BG726"/>
  <c r="BF726"/>
  <c r="T726"/>
  <c r="R726"/>
  <c r="P726"/>
  <c r="BI724"/>
  <c r="BH724"/>
  <c r="BG724"/>
  <c r="BF724"/>
  <c r="T724"/>
  <c r="R724"/>
  <c r="P724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3"/>
  <c r="BH713"/>
  <c r="BG713"/>
  <c r="BF713"/>
  <c r="T713"/>
  <c r="R713"/>
  <c r="P713"/>
  <c r="BI710"/>
  <c r="BH710"/>
  <c r="BG710"/>
  <c r="BF710"/>
  <c r="T710"/>
  <c r="R710"/>
  <c r="P710"/>
  <c r="BI708"/>
  <c r="BH708"/>
  <c r="BG708"/>
  <c r="BF708"/>
  <c r="T708"/>
  <c r="R708"/>
  <c r="P708"/>
  <c r="BI703"/>
  <c r="BH703"/>
  <c r="BG703"/>
  <c r="BF703"/>
  <c r="T703"/>
  <c r="R703"/>
  <c r="P703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87"/>
  <c r="BH687"/>
  <c r="BG687"/>
  <c r="BF687"/>
  <c r="T687"/>
  <c r="R687"/>
  <c r="P687"/>
  <c r="BI685"/>
  <c r="BH685"/>
  <c r="BG685"/>
  <c r="BF685"/>
  <c r="T685"/>
  <c r="R685"/>
  <c r="P685"/>
  <c r="BI680"/>
  <c r="BH680"/>
  <c r="BG680"/>
  <c r="BF680"/>
  <c r="T680"/>
  <c r="R680"/>
  <c r="P680"/>
  <c r="BI678"/>
  <c r="BH678"/>
  <c r="BG678"/>
  <c r="BF678"/>
  <c r="T678"/>
  <c r="R678"/>
  <c r="P678"/>
  <c r="BI669"/>
  <c r="BH669"/>
  <c r="BG669"/>
  <c r="BF669"/>
  <c r="T669"/>
  <c r="R669"/>
  <c r="P669"/>
  <c r="BI666"/>
  <c r="BH666"/>
  <c r="BG666"/>
  <c r="BF666"/>
  <c r="T666"/>
  <c r="R666"/>
  <c r="P666"/>
  <c r="BI664"/>
  <c r="BH664"/>
  <c r="BG664"/>
  <c r="BF664"/>
  <c r="T664"/>
  <c r="R664"/>
  <c r="P664"/>
  <c r="BI658"/>
  <c r="BH658"/>
  <c r="BG658"/>
  <c r="BF658"/>
  <c r="T658"/>
  <c r="R658"/>
  <c r="P658"/>
  <c r="BI656"/>
  <c r="BH656"/>
  <c r="BG656"/>
  <c r="BF656"/>
  <c r="T656"/>
  <c r="R656"/>
  <c r="P656"/>
  <c r="BI647"/>
  <c r="BH647"/>
  <c r="BG647"/>
  <c r="BF647"/>
  <c r="T647"/>
  <c r="R647"/>
  <c r="P647"/>
  <c r="BI645"/>
  <c r="BH645"/>
  <c r="BG645"/>
  <c r="BF645"/>
  <c r="T645"/>
  <c r="R645"/>
  <c r="P645"/>
  <c r="BI639"/>
  <c r="BH639"/>
  <c r="BG639"/>
  <c r="BF639"/>
  <c r="T639"/>
  <c r="R639"/>
  <c r="P639"/>
  <c r="BI635"/>
  <c r="BH635"/>
  <c r="BG635"/>
  <c r="BF635"/>
  <c r="T635"/>
  <c r="T634"/>
  <c r="R635"/>
  <c r="R634"/>
  <c r="P635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1"/>
  <c r="BH611"/>
  <c r="BG611"/>
  <c r="BF611"/>
  <c r="T611"/>
  <c r="R611"/>
  <c r="P611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7"/>
  <c r="BH577"/>
  <c r="BG577"/>
  <c r="BF577"/>
  <c r="T577"/>
  <c r="R577"/>
  <c r="P577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60"/>
  <c r="BH560"/>
  <c r="BG560"/>
  <c r="BF560"/>
  <c r="T560"/>
  <c r="R560"/>
  <c r="P560"/>
  <c r="BI554"/>
  <c r="BH554"/>
  <c r="BG554"/>
  <c r="BF554"/>
  <c r="T554"/>
  <c r="R554"/>
  <c r="P554"/>
  <c r="BI553"/>
  <c r="BH553"/>
  <c r="BG553"/>
  <c r="BF553"/>
  <c r="T553"/>
  <c r="R553"/>
  <c r="P553"/>
  <c r="BI550"/>
  <c r="BH550"/>
  <c r="BG550"/>
  <c r="BF550"/>
  <c r="T550"/>
  <c r="R550"/>
  <c r="P550"/>
  <c r="BI549"/>
  <c r="BH549"/>
  <c r="BG549"/>
  <c r="BF549"/>
  <c r="T549"/>
  <c r="R549"/>
  <c r="P549"/>
  <c r="BI546"/>
  <c r="BH546"/>
  <c r="BG546"/>
  <c r="BF546"/>
  <c r="T546"/>
  <c r="R546"/>
  <c r="P546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4"/>
  <c r="BH524"/>
  <c r="BG524"/>
  <c r="BF524"/>
  <c r="T524"/>
  <c r="R524"/>
  <c r="P524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5"/>
  <c r="BH515"/>
  <c r="BG515"/>
  <c r="BF515"/>
  <c r="T515"/>
  <c r="R515"/>
  <c r="P515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3"/>
  <c r="BH503"/>
  <c r="BG503"/>
  <c r="BF503"/>
  <c r="T503"/>
  <c r="R503"/>
  <c r="P503"/>
  <c r="BI488"/>
  <c r="BH488"/>
  <c r="BG488"/>
  <c r="BF488"/>
  <c r="T488"/>
  <c r="R488"/>
  <c r="P488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08"/>
  <c r="BH408"/>
  <c r="BG408"/>
  <c r="BF408"/>
  <c r="T408"/>
  <c r="R408"/>
  <c r="P408"/>
  <c r="BI406"/>
  <c r="BH406"/>
  <c r="BG406"/>
  <c r="BF406"/>
  <c r="T406"/>
  <c r="R406"/>
  <c r="P406"/>
  <c r="BI397"/>
  <c r="BH397"/>
  <c r="BG397"/>
  <c r="BF397"/>
  <c r="T397"/>
  <c r="R397"/>
  <c r="P397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7"/>
  <c r="BH367"/>
  <c r="BG367"/>
  <c r="BF367"/>
  <c r="T367"/>
  <c r="R367"/>
  <c r="P367"/>
  <c r="BI360"/>
  <c r="BH360"/>
  <c r="BG360"/>
  <c r="BF360"/>
  <c r="T360"/>
  <c r="R360"/>
  <c r="P360"/>
  <c r="BI356"/>
  <c r="BH356"/>
  <c r="BG356"/>
  <c r="BF356"/>
  <c r="T356"/>
  <c r="R356"/>
  <c r="P356"/>
  <c r="BI344"/>
  <c r="BH344"/>
  <c r="BG344"/>
  <c r="BF344"/>
  <c r="T344"/>
  <c r="R344"/>
  <c r="P344"/>
  <c r="BI332"/>
  <c r="BH332"/>
  <c r="BG332"/>
  <c r="BF332"/>
  <c r="T332"/>
  <c r="R332"/>
  <c r="P332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299"/>
  <c r="BH299"/>
  <c r="BG299"/>
  <c r="BF299"/>
  <c r="T299"/>
  <c r="R299"/>
  <c r="P299"/>
  <c r="BI297"/>
  <c r="BH297"/>
  <c r="BG297"/>
  <c r="BF297"/>
  <c r="T297"/>
  <c r="R297"/>
  <c r="P297"/>
  <c r="BI291"/>
  <c r="BH291"/>
  <c r="BG291"/>
  <c r="BF291"/>
  <c r="T291"/>
  <c r="R291"/>
  <c r="P291"/>
  <c r="BI285"/>
  <c r="BH285"/>
  <c r="BG285"/>
  <c r="BF285"/>
  <c r="T285"/>
  <c r="R285"/>
  <c r="P285"/>
  <c r="BI280"/>
  <c r="BH280"/>
  <c r="BG280"/>
  <c r="BF280"/>
  <c r="T280"/>
  <c r="R280"/>
  <c r="P280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2"/>
  <c r="BH262"/>
  <c r="BG262"/>
  <c r="BF262"/>
  <c r="T262"/>
  <c r="R262"/>
  <c r="P262"/>
  <c r="BI256"/>
  <c r="BH256"/>
  <c r="BG256"/>
  <c r="BF256"/>
  <c r="T256"/>
  <c r="R256"/>
  <c r="P256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99"/>
  <c r="F99"/>
  <c r="F97"/>
  <c r="E95"/>
  <c r="J54"/>
  <c r="F54"/>
  <c r="F52"/>
  <c r="E50"/>
  <c r="J24"/>
  <c r="E24"/>
  <c r="J100"/>
  <c r="J23"/>
  <c r="J18"/>
  <c r="E18"/>
  <c r="F55"/>
  <c r="J17"/>
  <c r="J12"/>
  <c r="J97"/>
  <c r="E7"/>
  <c r="E48"/>
  <c i="1" r="L50"/>
  <c r="AM50"/>
  <c r="AM49"/>
  <c r="L49"/>
  <c r="AM47"/>
  <c r="L47"/>
  <c r="L45"/>
  <c r="L44"/>
  <c i="2" r="J208"/>
  <c r="J519"/>
  <c r="J150"/>
  <c r="BK1177"/>
  <c r="J1108"/>
  <c r="J1043"/>
  <c r="BK952"/>
  <c r="BK857"/>
  <c r="J750"/>
  <c r="J664"/>
  <c r="BK582"/>
  <c r="J227"/>
  <c i="3" r="J212"/>
  <c r="BK221"/>
  <c r="J208"/>
  <c i="4" r="BK116"/>
  <c r="BK197"/>
  <c r="J188"/>
  <c i="5" r="BK120"/>
  <c r="J139"/>
  <c r="J118"/>
  <c i="6" r="J89"/>
  <c i="2" r="BK406"/>
  <c r="J1265"/>
  <c r="J1183"/>
  <c r="BK1103"/>
  <c r="BK994"/>
  <c r="BK908"/>
  <c r="J796"/>
  <c r="J710"/>
  <c r="BK605"/>
  <c r="J184"/>
  <c r="J423"/>
  <c i="3" r="BK197"/>
  <c r="BK201"/>
  <c i="4" r="BK182"/>
  <c r="BK168"/>
  <c r="BK108"/>
  <c r="J132"/>
  <c i="5" r="BK169"/>
  <c r="BK97"/>
  <c r="BK128"/>
  <c r="BK107"/>
  <c i="6" r="J133"/>
  <c i="2" r="BK221"/>
  <c r="BK510"/>
  <c r="BK1209"/>
  <c r="BK1140"/>
  <c r="BK1062"/>
  <c r="J1006"/>
  <c r="J930"/>
  <c r="J822"/>
  <c r="BK738"/>
  <c r="BK669"/>
  <c r="J588"/>
  <c r="J431"/>
  <c i="3" r="J131"/>
  <c r="BK152"/>
  <c i="4" r="BK202"/>
  <c r="BK114"/>
  <c i="5" r="J165"/>
  <c r="J87"/>
  <c r="J158"/>
  <c r="BK138"/>
  <c i="6" r="BK133"/>
  <c r="BK111"/>
  <c i="2" r="J479"/>
  <c r="BK218"/>
  <c r="J256"/>
  <c r="J1180"/>
  <c r="J1125"/>
  <c r="BK1075"/>
  <c r="BK1030"/>
  <c r="J985"/>
  <c r="J952"/>
  <c r="J865"/>
  <c r="BK788"/>
  <c r="J715"/>
  <c r="J639"/>
  <c r="J611"/>
  <c r="J425"/>
  <c r="J112"/>
  <c r="J420"/>
  <c i="3" r="BK208"/>
  <c r="J210"/>
  <c i="4" r="J178"/>
  <c i="5" r="BK109"/>
  <c r="BK99"/>
  <c r="J114"/>
  <c r="J134"/>
  <c i="6" r="J124"/>
  <c i="2" r="BK420"/>
  <c r="BK165"/>
  <c r="BK161"/>
  <c r="BK522"/>
  <c r="BK233"/>
  <c r="BK1265"/>
  <c r="BK1183"/>
  <c r="BK1154"/>
  <c r="J1116"/>
  <c r="BK1086"/>
  <c r="BK1051"/>
  <c r="BK1006"/>
  <c r="BK965"/>
  <c r="BK914"/>
  <c r="J849"/>
  <c r="BK777"/>
  <c r="BK698"/>
  <c r="J619"/>
  <c r="J442"/>
  <c r="J360"/>
  <c i="3" r="BK104"/>
  <c r="BK185"/>
  <c r="J146"/>
  <c i="4" r="J212"/>
  <c r="J191"/>
  <c r="BK160"/>
  <c i="5" r="BK156"/>
  <c r="BK95"/>
  <c r="J140"/>
  <c r="J125"/>
  <c i="6" r="BK128"/>
  <c i="2" r="J415"/>
  <c r="J1286"/>
  <c r="J1150"/>
  <c r="BK1070"/>
  <c r="BK1015"/>
  <c r="J997"/>
  <c r="J954"/>
  <c r="BK810"/>
  <c r="BK742"/>
  <c r="J685"/>
  <c r="BK611"/>
  <c r="BK550"/>
  <c r="BK130"/>
  <c i="3" r="J173"/>
  <c r="BK173"/>
  <c r="BK93"/>
  <c i="4" r="BK145"/>
  <c r="BK178"/>
  <c r="J120"/>
  <c r="BK162"/>
  <c i="5" r="J167"/>
  <c r="J127"/>
  <c r="J141"/>
  <c r="J106"/>
  <c i="6" r="J101"/>
  <c i="2" r="BK273"/>
  <c r="BK390"/>
  <c r="J249"/>
  <c r="J1204"/>
  <c r="BK1135"/>
  <c r="J1055"/>
  <c r="BK996"/>
  <c r="J900"/>
  <c r="BK830"/>
  <c r="BK765"/>
  <c r="BK708"/>
  <c r="J602"/>
  <c r="BK197"/>
  <c r="BK109"/>
  <c i="4" r="J147"/>
  <c i="5" r="BK114"/>
  <c r="BK101"/>
  <c i="6" r="BK97"/>
  <c i="2" r="BK457"/>
  <c r="BK133"/>
  <c r="J1198"/>
  <c r="J1060"/>
  <c r="BK1003"/>
  <c r="J919"/>
  <c r="BK843"/>
  <c r="J765"/>
  <c r="BK639"/>
  <c r="BK560"/>
  <c r="J273"/>
  <c i="3" r="BK210"/>
  <c r="BK136"/>
  <c r="BK189"/>
  <c i="4" r="BK122"/>
  <c r="BK214"/>
  <c r="J90"/>
  <c r="J170"/>
  <c i="5" r="BK91"/>
  <c r="J119"/>
  <c r="BK87"/>
  <c i="2" r="J121"/>
  <c r="BK121"/>
  <c r="BK1235"/>
  <c r="J1140"/>
  <c r="J1064"/>
  <c r="BK997"/>
  <c r="BK911"/>
  <c r="BK820"/>
  <c r="BK715"/>
  <c r="J615"/>
  <c r="J320"/>
  <c r="J380"/>
  <c i="3" r="J142"/>
  <c r="BK212"/>
  <c r="J101"/>
  <c i="4" r="BK92"/>
  <c r="J168"/>
  <c r="BK170"/>
  <c i="5" r="J138"/>
  <c r="J131"/>
  <c r="J94"/>
  <c i="6" r="BK101"/>
  <c i="2" r="J171"/>
  <c r="J237"/>
  <c r="J1174"/>
  <c r="J1097"/>
  <c r="BK1008"/>
  <c r="J960"/>
  <c r="J855"/>
  <c r="J759"/>
  <c r="BK621"/>
  <c r="BK537"/>
  <c r="J323"/>
  <c i="3" r="J197"/>
  <c r="J98"/>
  <c i="4" r="J206"/>
  <c r="J139"/>
  <c r="BK112"/>
  <c i="5" r="BK92"/>
  <c r="J155"/>
  <c r="J95"/>
  <c i="2" r="BK360"/>
  <c r="BK1172"/>
  <c r="J897"/>
  <c r="BK752"/>
  <c r="BK572"/>
  <c i="3" r="J192"/>
  <c i="4" r="J128"/>
  <c i="5" r="J143"/>
  <c i="6" r="BK99"/>
  <c i="2" r="J201"/>
  <c r="J516"/>
  <c r="BK1263"/>
  <c r="J1196"/>
  <c r="J1138"/>
  <c r="BK1064"/>
  <c r="J1019"/>
  <c r="J974"/>
  <c r="BK906"/>
  <c r="J841"/>
  <c r="J779"/>
  <c r="J703"/>
  <c r="BK619"/>
  <c r="BK553"/>
  <c r="BK635"/>
  <c r="BK285"/>
  <c r="J178"/>
  <c i="3" r="BK140"/>
  <c r="J187"/>
  <c r="J201"/>
  <c i="4" r="J180"/>
  <c r="J160"/>
  <c r="J102"/>
  <c i="5" r="J107"/>
  <c r="BK143"/>
  <c r="BK146"/>
  <c i="6" r="BK94"/>
  <c i="2" r="BK135"/>
  <c r="BK320"/>
  <c r="BK1189"/>
  <c r="J1101"/>
  <c r="BK974"/>
  <c r="J908"/>
  <c r="BK880"/>
  <c r="BK822"/>
  <c r="BK768"/>
  <c r="J460"/>
  <c r="BK415"/>
  <c i="3" r="BK176"/>
  <c r="J162"/>
  <c i="4" r="BK101"/>
  <c r="J158"/>
  <c r="J162"/>
  <c r="J134"/>
  <c i="5" r="BK141"/>
  <c r="J90"/>
  <c r="BK94"/>
  <c r="BK167"/>
  <c i="6" r="J118"/>
  <c i="2" r="J118"/>
  <c r="J529"/>
  <c r="J1263"/>
  <c r="BK1161"/>
  <c r="J1103"/>
  <c r="BK1033"/>
  <c r="BK980"/>
  <c r="BK861"/>
  <c r="J777"/>
  <c r="J696"/>
  <c r="J582"/>
  <c r="J280"/>
  <c i="4" r="BK126"/>
  <c r="BK150"/>
  <c i="5" r="J92"/>
  <c r="J101"/>
  <c i="2" r="BK126"/>
  <c r="J537"/>
  <c r="BK1257"/>
  <c r="BK1152"/>
  <c r="J1099"/>
  <c r="J1015"/>
  <c r="BK934"/>
  <c r="BK837"/>
  <c r="J732"/>
  <c r="BK658"/>
  <c r="BK488"/>
  <c r="BK436"/>
  <c r="J135"/>
  <c i="3" r="J203"/>
  <c r="J183"/>
  <c i="4" r="J130"/>
  <c r="J154"/>
  <c r="J124"/>
  <c i="5" r="J122"/>
  <c r="BK148"/>
  <c r="J109"/>
  <c r="J161"/>
  <c i="6" r="J99"/>
  <c i="2" r="J214"/>
  <c r="BK408"/>
  <c r="BK423"/>
  <c r="BK1204"/>
  <c r="BK1118"/>
  <c r="J1021"/>
  <c r="BK962"/>
  <c r="BK886"/>
  <c r="BK808"/>
  <c r="BK726"/>
  <c r="BK632"/>
  <c r="BK460"/>
  <c r="BK472"/>
  <c i="3" r="BK168"/>
  <c r="BK183"/>
  <c r="J168"/>
  <c i="4" r="J145"/>
  <c r="J114"/>
  <c r="BK147"/>
  <c i="5" r="J112"/>
  <c r="BK165"/>
  <c r="J100"/>
  <c i="2" r="J233"/>
  <c r="BK280"/>
  <c r="J515"/>
  <c r="J1214"/>
  <c r="BK1120"/>
  <c r="J1040"/>
  <c r="BK969"/>
  <c r="J825"/>
  <c r="J738"/>
  <c r="J669"/>
  <c r="BK566"/>
  <c r="J463"/>
  <c i="3" r="BK159"/>
  <c r="J155"/>
  <c r="BK101"/>
  <c i="4" r="BK164"/>
  <c i="2" r="J356"/>
  <c r="BK256"/>
  <c r="BK1217"/>
  <c r="J1148"/>
  <c r="BK1054"/>
  <c r="J982"/>
  <c r="BK875"/>
  <c r="BK790"/>
  <c r="BK696"/>
  <c r="J554"/>
  <c r="J241"/>
  <c i="3" r="BK151"/>
  <c r="J159"/>
  <c i="4" r="J136"/>
  <c r="BK97"/>
  <c r="BK130"/>
  <c i="5" r="J97"/>
  <c r="BK113"/>
  <c r="BK127"/>
  <c r="J148"/>
  <c i="2" r="BK112"/>
  <c r="J522"/>
  <c r="J1222"/>
  <c r="J1144"/>
  <c r="J1048"/>
  <c r="BK982"/>
  <c r="BK865"/>
  <c r="J768"/>
  <c r="BK645"/>
  <c r="J549"/>
  <c r="BK182"/>
  <c i="3" r="BK148"/>
  <c r="BK216"/>
  <c i="4" r="J97"/>
  <c r="J101"/>
  <c i="5" r="J146"/>
  <c r="BK121"/>
  <c r="J147"/>
  <c i="2" r="BK503"/>
  <c r="BK524"/>
  <c r="BK1255"/>
  <c r="J1156"/>
  <c r="J1091"/>
  <c r="BK1021"/>
  <c r="J977"/>
  <c r="J875"/>
  <c r="J770"/>
  <c r="J647"/>
  <c r="BK291"/>
  <c i="3" r="J216"/>
  <c r="BK163"/>
  <c i="4" r="J174"/>
  <c r="BK188"/>
  <c r="J166"/>
  <c i="5" r="J108"/>
  <c r="BK108"/>
  <c i="2" r="J390"/>
  <c r="J1211"/>
  <c r="BK893"/>
  <c r="J817"/>
  <c r="BK763"/>
  <c r="J658"/>
  <c r="BK476"/>
  <c r="BK444"/>
  <c i="3" r="J128"/>
  <c r="J195"/>
  <c i="4" r="J222"/>
  <c i="5" r="BK152"/>
  <c i="6" r="BK114"/>
  <c i="2" r="BK987"/>
  <c r="J880"/>
  <c r="BK817"/>
  <c r="J742"/>
  <c r="BK656"/>
  <c r="BK577"/>
  <c i="1" r="AS54"/>
  <c i="4" r="BK106"/>
  <c r="J143"/>
  <c i="5" r="BK129"/>
  <c r="J163"/>
  <c r="J123"/>
  <c r="BK119"/>
  <c i="2" r="BK323"/>
  <c r="J524"/>
  <c r="BK1214"/>
  <c r="BK1116"/>
  <c r="BK1028"/>
  <c r="BK869"/>
  <c r="BK794"/>
  <c r="BK730"/>
  <c r="BK630"/>
  <c r="J585"/>
  <c r="J317"/>
  <c r="BK118"/>
  <c i="3" r="J163"/>
  <c r="J140"/>
  <c r="BK150"/>
  <c i="4" r="BK154"/>
  <c r="BK118"/>
  <c r="BK186"/>
  <c r="J176"/>
  <c i="5" r="BK125"/>
  <c r="BK90"/>
  <c r="J115"/>
  <c r="BK106"/>
  <c i="2" r="BK446"/>
  <c r="BK184"/>
  <c r="J204"/>
  <c r="J1194"/>
  <c r="J1082"/>
  <c r="J1014"/>
  <c r="BK957"/>
  <c r="J851"/>
  <c r="BK750"/>
  <c r="J656"/>
  <c r="J472"/>
  <c r="J326"/>
  <c i="4" r="J92"/>
  <c i="5" r="J162"/>
  <c r="J133"/>
  <c i="6" r="J97"/>
  <c i="2" r="BK178"/>
  <c r="J457"/>
  <c r="BK1168"/>
  <c r="J1086"/>
  <c r="J996"/>
  <c r="BK900"/>
  <c r="BK828"/>
  <c r="J745"/>
  <c r="BK678"/>
  <c r="J577"/>
  <c r="J197"/>
  <c r="BK153"/>
  <c i="3" r="J150"/>
  <c r="J171"/>
  <c i="4" r="BK219"/>
  <c r="BK152"/>
  <c r="J210"/>
  <c i="5" r="BK100"/>
  <c r="BK118"/>
  <c r="J128"/>
  <c i="6" r="BK91"/>
  <c i="2" r="BK332"/>
  <c r="BK535"/>
  <c r="J1257"/>
  <c r="J1172"/>
  <c r="BK1099"/>
  <c r="J1033"/>
  <c r="BK972"/>
  <c r="J847"/>
  <c r="J752"/>
  <c r="J624"/>
  <c r="BK367"/>
  <c r="BK306"/>
  <c i="3" r="J219"/>
  <c r="BK195"/>
  <c i="4" r="J186"/>
  <c r="J141"/>
  <c r="BK206"/>
  <c i="5" r="BK170"/>
  <c r="J170"/>
  <c r="BK157"/>
  <c r="BK110"/>
  <c i="2" r="BK431"/>
  <c r="J535"/>
  <c r="BK1249"/>
  <c r="J1152"/>
  <c r="J1062"/>
  <c r="J1002"/>
  <c r="BK895"/>
  <c r="J813"/>
  <c r="J680"/>
  <c r="BK585"/>
  <c r="J406"/>
  <c i="3" r="J224"/>
  <c r="J176"/>
  <c r="BK154"/>
  <c i="4" r="BK143"/>
  <c r="BK166"/>
  <c r="BK172"/>
  <c r="J172"/>
  <c i="5" r="BK116"/>
  <c r="BK98"/>
  <c r="J169"/>
  <c i="6" r="J104"/>
  <c i="2" r="J452"/>
  <c r="J143"/>
  <c r="BK278"/>
  <c r="J1189"/>
  <c r="J1120"/>
  <c r="J1051"/>
  <c r="J999"/>
  <c r="J886"/>
  <c r="J810"/>
  <c r="J713"/>
  <c r="J632"/>
  <c r="J560"/>
  <c i="3" r="BK144"/>
  <c r="J111"/>
  <c r="J221"/>
  <c i="4" r="BK110"/>
  <c r="BK128"/>
  <c i="5" r="BK111"/>
  <c r="BK130"/>
  <c r="BK131"/>
  <c r="J166"/>
  <c i="6" r="J114"/>
  <c i="2" r="J165"/>
  <c r="J553"/>
  <c r="J510"/>
  <c r="J1225"/>
  <c r="J1154"/>
  <c r="BK1101"/>
  <c r="J1045"/>
  <c r="BK1002"/>
  <c r="BK960"/>
  <c r="BK878"/>
  <c r="BK825"/>
  <c r="BK732"/>
  <c r="BK666"/>
  <c r="J572"/>
  <c r="BK208"/>
  <c r="J370"/>
  <c r="J145"/>
  <c i="3" r="BK206"/>
  <c r="BK158"/>
  <c i="4" r="BK194"/>
  <c i="5" r="BK126"/>
  <c r="J117"/>
  <c r="J159"/>
  <c i="6" r="BK108"/>
  <c i="2" r="BK201"/>
  <c r="BK442"/>
  <c r="BK532"/>
  <c r="J512"/>
  <c r="BK1312"/>
  <c r="J1235"/>
  <c r="J1177"/>
  <c r="BK1146"/>
  <c r="BK1106"/>
  <c r="BK1067"/>
  <c r="BK1040"/>
  <c r="J1000"/>
  <c r="BK941"/>
  <c r="J861"/>
  <c r="J788"/>
  <c r="BK713"/>
  <c r="J605"/>
  <c r="J434"/>
  <c i="3" r="BK222"/>
  <c r="J166"/>
  <c r="J148"/>
  <c i="4" r="BK216"/>
  <c r="J104"/>
  <c r="J182"/>
  <c r="BK158"/>
  <c i="5" r="J156"/>
  <c r="J88"/>
  <c r="J93"/>
  <c i="2" r="BK317"/>
  <c r="BK204"/>
  <c r="BK143"/>
  <c r="BK1180"/>
  <c r="BK1122"/>
  <c r="BK1048"/>
  <c r="BK1000"/>
  <c r="J965"/>
  <c r="J924"/>
  <c r="J893"/>
  <c r="BK841"/>
  <c r="J782"/>
  <c r="J720"/>
  <c r="J645"/>
  <c r="J569"/>
  <c r="J269"/>
  <c r="BK190"/>
  <c i="3" r="BK109"/>
  <c r="BK219"/>
  <c r="J185"/>
  <c i="4" r="BK191"/>
  <c r="J203"/>
  <c r="J214"/>
  <c r="J208"/>
  <c r="BK139"/>
  <c i="5" r="BK88"/>
  <c r="BK133"/>
  <c r="BK147"/>
  <c i="6" r="J91"/>
  <c i="2" r="BK370"/>
  <c r="J509"/>
  <c r="BK1222"/>
  <c r="BK1125"/>
  <c r="BK1045"/>
  <c r="J991"/>
  <c r="BK891"/>
  <c r="J808"/>
  <c r="J718"/>
  <c r="J617"/>
  <c r="BK479"/>
  <c i="4" r="BK176"/>
  <c i="5" r="J98"/>
  <c r="J136"/>
  <c i="6" r="J130"/>
  <c i="2" r="BK297"/>
  <c r="J511"/>
  <c r="J1217"/>
  <c r="BK1138"/>
  <c r="J1052"/>
  <c r="J980"/>
  <c r="J883"/>
  <c r="J806"/>
  <c r="J708"/>
  <c r="J591"/>
  <c r="J446"/>
  <c r="BK145"/>
  <c i="3" r="J152"/>
  <c r="J120"/>
  <c i="4" r="BK134"/>
  <c r="BK141"/>
  <c i="5" r="BK168"/>
  <c r="BK93"/>
  <c r="BK150"/>
  <c i="2" r="J278"/>
  <c r="J532"/>
  <c r="J367"/>
  <c r="BK1186"/>
  <c r="J1088"/>
  <c r="BK1009"/>
  <c r="BK930"/>
  <c r="BK833"/>
  <c r="BK779"/>
  <c r="BK703"/>
  <c r="J599"/>
  <c r="BK140"/>
  <c r="J158"/>
  <c i="3" r="BK98"/>
  <c r="J114"/>
  <c i="4" r="BK213"/>
  <c r="BK212"/>
  <c r="J122"/>
  <c i="5" r="BK160"/>
  <c r="BK158"/>
  <c r="J113"/>
  <c i="6" r="J94"/>
  <c i="2" r="BK549"/>
  <c r="J1312"/>
  <c r="BK1194"/>
  <c r="BK1114"/>
  <c r="J1028"/>
  <c r="BK883"/>
  <c r="J784"/>
  <c r="J698"/>
  <c r="J596"/>
  <c r="J311"/>
  <c i="3" r="J204"/>
  <c r="J214"/>
  <c r="BK146"/>
  <c i="4" r="BK222"/>
  <c r="BK156"/>
  <c r="J196"/>
  <c r="J108"/>
  <c i="5" r="J120"/>
  <c r="J99"/>
  <c i="6" r="BK118"/>
  <c i="2" r="BK227"/>
  <c r="J308"/>
  <c r="BK158"/>
  <c r="BK1198"/>
  <c r="J1106"/>
  <c r="BK1036"/>
  <c r="J962"/>
  <c r="J857"/>
  <c r="J794"/>
  <c r="J700"/>
  <c r="BK615"/>
  <c r="J133"/>
  <c i="3" r="BK214"/>
  <c r="J179"/>
  <c i="4" r="J213"/>
  <c r="J149"/>
  <c r="BK88"/>
  <c i="5" r="BK164"/>
  <c r="BK105"/>
  <c r="BK161"/>
  <c i="2" r="BK262"/>
  <c r="J1249"/>
  <c r="BK1088"/>
  <c r="BK745"/>
  <c r="BK628"/>
  <c i="4" r="BK136"/>
  <c r="J118"/>
  <c i="5" r="J89"/>
  <c r="J116"/>
  <c r="J157"/>
  <c i="2" r="J245"/>
  <c r="BK515"/>
  <c r="BK1225"/>
  <c r="J1142"/>
  <c r="BK1060"/>
  <c r="J934"/>
  <c r="BK851"/>
  <c i="4" r="J112"/>
  <c i="5" r="J153"/>
  <c r="J105"/>
  <c r="BK122"/>
  <c r="J145"/>
  <c i="6" r="BK89"/>
  <c i="2" r="J182"/>
  <c r="BK512"/>
  <c r="J1246"/>
  <c r="BK1150"/>
  <c r="BK1108"/>
  <c r="BK1019"/>
  <c r="J941"/>
  <c r="J878"/>
  <c r="J790"/>
  <c r="J666"/>
  <c r="J566"/>
  <c r="J444"/>
  <c i="4" r="BK149"/>
  <c i="5" r="J168"/>
  <c r="J110"/>
  <c i="6" r="BK121"/>
  <c i="2" r="BK434"/>
  <c r="BK519"/>
  <c r="J1237"/>
  <c r="J1146"/>
  <c r="J1070"/>
  <c r="BK999"/>
  <c r="BK924"/>
  <c r="BK855"/>
  <c r="BK784"/>
  <c r="BK687"/>
  <c r="BK602"/>
  <c r="J332"/>
  <c i="3" r="J154"/>
  <c r="J222"/>
  <c r="BK162"/>
  <c i="4" r="J94"/>
  <c r="BK184"/>
  <c r="J194"/>
  <c i="5" r="BK145"/>
  <c r="BK166"/>
  <c r="J102"/>
  <c r="BK112"/>
  <c i="6" r="BK104"/>
  <c i="5" r="J126"/>
  <c r="BK137"/>
  <c i="6" r="BK130"/>
  <c i="2" r="J130"/>
  <c r="BK516"/>
  <c r="BK1237"/>
  <c r="BK1148"/>
  <c r="J1075"/>
  <c r="BK1014"/>
  <c r="BK943"/>
  <c r="BK847"/>
  <c r="BK782"/>
  <c r="BK685"/>
  <c r="BK599"/>
  <c r="BK214"/>
  <c i="3" r="J157"/>
  <c r="BK204"/>
  <c i="4" r="J110"/>
  <c r="J156"/>
  <c r="J88"/>
  <c i="5" r="J132"/>
  <c r="BK86"/>
  <c r="BK102"/>
  <c i="6" r="J128"/>
  <c i="2" r="BK529"/>
  <c r="BK1144"/>
  <c r="J1009"/>
  <c r="J153"/>
  <c i="3" r="BK166"/>
  <c r="J93"/>
  <c r="BK192"/>
  <c i="5" r="BK132"/>
  <c i="2" r="BK397"/>
  <c r="J503"/>
  <c r="J1220"/>
  <c r="BK1016"/>
  <c r="J957"/>
  <c r="J906"/>
  <c r="J828"/>
  <c r="J763"/>
  <c r="BK680"/>
  <c r="J628"/>
  <c r="BK554"/>
  <c r="J436"/>
  <c i="3" r="J189"/>
  <c r="BK114"/>
  <c r="BK203"/>
  <c i="4" r="J116"/>
  <c r="BK199"/>
  <c r="BK210"/>
  <c r="BK104"/>
  <c i="5" r="BK117"/>
  <c r="BK159"/>
  <c i="6" r="J121"/>
  <c i="2" r="J476"/>
  <c r="BK463"/>
  <c r="J1200"/>
  <c r="J1135"/>
  <c r="BK1052"/>
  <c r="J1008"/>
  <c r="BK700"/>
  <c r="J621"/>
  <c r="BK249"/>
  <c r="J297"/>
  <c r="J126"/>
  <c i="3" r="J144"/>
  <c r="J175"/>
  <c i="4" r="J199"/>
  <c i="2" r="BK1174"/>
  <c r="BK1091"/>
  <c r="J1003"/>
  <c r="J911"/>
  <c r="J820"/>
  <c r="J740"/>
  <c r="J635"/>
  <c r="J344"/>
  <c r="BK237"/>
  <c i="4" r="BK196"/>
  <c i="5" r="J137"/>
  <c r="J96"/>
  <c i="2" r="BK241"/>
  <c r="J385"/>
  <c r="BK245"/>
  <c r="J1186"/>
  <c r="J1118"/>
  <c r="J1030"/>
  <c r="BK954"/>
  <c r="J869"/>
  <c r="BK770"/>
  <c r="BK626"/>
  <c r="BK171"/>
  <c r="J218"/>
  <c i="3" r="BK224"/>
  <c r="J104"/>
  <c i="4" r="J205"/>
  <c r="J197"/>
  <c r="J150"/>
  <c r="J106"/>
  <c i="5" r="BK155"/>
  <c r="J150"/>
  <c r="BK89"/>
  <c i="6" r="J108"/>
  <c i="2" r="BK418"/>
  <c r="BK511"/>
  <c r="BK1286"/>
  <c r="BK1156"/>
  <c r="BK1073"/>
  <c r="BK991"/>
  <c r="BK897"/>
  <c r="J830"/>
  <c r="BK740"/>
  <c r="BK647"/>
  <c r="BK569"/>
  <c r="J291"/>
  <c r="BK150"/>
  <c i="3" r="BK131"/>
  <c i="4" r="BK180"/>
  <c r="J184"/>
  <c r="BK138"/>
  <c r="BK94"/>
  <c i="5" r="J129"/>
  <c r="J103"/>
  <c r="J154"/>
  <c i="6" r="J111"/>
  <c i="2" r="BK311"/>
  <c r="BK509"/>
  <c r="J1164"/>
  <c r="J1073"/>
  <c r="J1016"/>
  <c r="J943"/>
  <c r="J843"/>
  <c r="BK720"/>
  <c r="J630"/>
  <c r="BK375"/>
  <c r="BK106"/>
  <c i="3" r="BK106"/>
  <c r="BK142"/>
  <c i="4" r="J152"/>
  <c r="J219"/>
  <c r="BK132"/>
  <c r="BK120"/>
  <c i="5" r="J164"/>
  <c r="J152"/>
  <c r="J160"/>
  <c r="BK151"/>
  <c i="2" r="J285"/>
  <c r="BK425"/>
  <c r="J397"/>
  <c r="BK1220"/>
  <c r="BK1132"/>
  <c r="J1054"/>
  <c r="J987"/>
  <c r="BK919"/>
  <c r="J833"/>
  <c r="J726"/>
  <c r="BK624"/>
  <c r="BK452"/>
  <c i="3" r="BK155"/>
  <c r="J158"/>
  <c r="BK179"/>
  <c i="4" r="BK174"/>
  <c r="BK205"/>
  <c i="5" r="J130"/>
  <c r="BK162"/>
  <c r="BK135"/>
  <c r="BK123"/>
  <c r="BK139"/>
  <c i="2" r="BK326"/>
  <c r="BK344"/>
  <c r="J106"/>
  <c r="J161"/>
  <c r="BK1200"/>
  <c r="J1168"/>
  <c r="J1114"/>
  <c r="BK1055"/>
  <c r="J994"/>
  <c r="J914"/>
  <c r="BK849"/>
  <c r="BK796"/>
  <c r="BK724"/>
  <c r="J687"/>
  <c r="BK596"/>
  <c r="BK380"/>
  <c r="J262"/>
  <c i="3" r="J206"/>
  <c r="BK175"/>
  <c r="BK111"/>
  <c i="4" r="J126"/>
  <c i="5" r="BK144"/>
  <c r="J151"/>
  <c r="BK153"/>
  <c i="6" r="BK124"/>
  <c i="2" r="J306"/>
  <c r="J488"/>
  <c r="BK269"/>
  <c r="J546"/>
  <c r="J1255"/>
  <c r="BK1196"/>
  <c r="BK1164"/>
  <c r="J1122"/>
  <c r="BK1097"/>
  <c r="J1036"/>
  <c r="BK977"/>
  <c r="J891"/>
  <c r="BK806"/>
  <c r="J724"/>
  <c r="J678"/>
  <c r="BK588"/>
  <c r="J109"/>
  <c i="3" r="BK187"/>
  <c r="J106"/>
  <c r="BK128"/>
  <c r="J151"/>
  <c i="4" r="J138"/>
  <c r="BK208"/>
  <c r="BK203"/>
  <c i="5" r="BK96"/>
  <c r="J121"/>
  <c r="J111"/>
  <c r="J91"/>
  <c i="2" r="J140"/>
  <c r="BK546"/>
  <c r="BK1246"/>
  <c r="J1161"/>
  <c r="BK1082"/>
  <c r="BK985"/>
  <c r="BK759"/>
  <c r="BK710"/>
  <c r="BK664"/>
  <c r="BK591"/>
  <c r="J408"/>
  <c r="J418"/>
  <c r="J190"/>
  <c i="3" r="BK171"/>
  <c r="BK157"/>
  <c r="J136"/>
  <c i="4" r="BK90"/>
  <c i="5" r="BK103"/>
  <c r="BK154"/>
  <c r="BK134"/>
  <c r="J144"/>
  <c i="2" r="J148"/>
  <c r="J550"/>
  <c r="BK385"/>
  <c r="BK1211"/>
  <c r="BK1142"/>
  <c r="J1067"/>
  <c r="J972"/>
  <c r="J837"/>
  <c r="J730"/>
  <c r="J626"/>
  <c r="J221"/>
  <c i="4" r="J202"/>
  <c i="5" r="BK140"/>
  <c r="J86"/>
  <c r="BK163"/>
  <c i="2" r="J299"/>
  <c r="BK148"/>
  <c r="J375"/>
  <c r="J1209"/>
  <c r="J1132"/>
  <c r="BK1043"/>
  <c r="J969"/>
  <c r="J895"/>
  <c r="BK813"/>
  <c r="BK718"/>
  <c r="BK617"/>
  <c r="BK308"/>
  <c r="BK299"/>
  <c r="BK356"/>
  <c i="3" r="BK120"/>
  <c r="J109"/>
  <c i="4" r="J164"/>
  <c r="J216"/>
  <c r="BK124"/>
  <c r="BK102"/>
  <c i="5" r="BK136"/>
  <c r="J135"/>
  <c r="BK115"/>
  <c i="2" l="1" r="P196"/>
  <c r="BK325"/>
  <c r="J325"/>
  <c r="J66"/>
  <c r="P638"/>
  <c r="P702"/>
  <c r="BK832"/>
  <c r="J832"/>
  <c r="J76"/>
  <c r="P956"/>
  <c r="BK1124"/>
  <c r="J1124"/>
  <c r="J81"/>
  <c r="BK1224"/>
  <c r="J1224"/>
  <c r="J82"/>
  <c i="3" r="T92"/>
  <c r="P182"/>
  <c r="R194"/>
  <c r="BK218"/>
  <c r="J218"/>
  <c r="J70"/>
  <c i="4" r="T87"/>
  <c r="T86"/>
  <c r="P201"/>
  <c i="2" r="R196"/>
  <c r="P325"/>
  <c r="R638"/>
  <c r="BK702"/>
  <c r="J702"/>
  <c r="J72"/>
  <c r="P832"/>
  <c r="T956"/>
  <c r="R1124"/>
  <c r="R1224"/>
  <c i="3" r="T139"/>
  <c r="P200"/>
  <c i="4" r="R100"/>
  <c r="T218"/>
  <c i="5" r="BK104"/>
  <c r="J104"/>
  <c r="J61"/>
  <c r="T124"/>
  <c r="T149"/>
  <c i="2" r="T105"/>
  <c r="T164"/>
  <c r="R268"/>
  <c r="P316"/>
  <c r="BK502"/>
  <c r="J502"/>
  <c r="J67"/>
  <c r="BK614"/>
  <c r="J614"/>
  <c r="J68"/>
  <c r="P744"/>
  <c r="BK812"/>
  <c r="J812"/>
  <c r="J74"/>
  <c r="T824"/>
  <c r="T899"/>
  <c r="T1032"/>
  <c r="R1090"/>
  <c r="BK1248"/>
  <c r="J1248"/>
  <c r="J83"/>
  <c i="3" r="P139"/>
  <c r="T200"/>
  <c i="4" r="P100"/>
  <c r="P99"/>
  <c r="P218"/>
  <c i="5" r="P104"/>
  <c r="R124"/>
  <c r="BK149"/>
  <c r="J149"/>
  <c r="J64"/>
  <c i="2" r="P105"/>
  <c r="P164"/>
  <c r="BK268"/>
  <c r="J268"/>
  <c r="J64"/>
  <c r="BK316"/>
  <c r="J316"/>
  <c r="J65"/>
  <c r="R502"/>
  <c r="R614"/>
  <c r="T744"/>
  <c r="P812"/>
  <c r="BK824"/>
  <c r="J824"/>
  <c r="J75"/>
  <c r="P899"/>
  <c r="R1032"/>
  <c r="T1090"/>
  <c r="R1248"/>
  <c i="3" r="R139"/>
  <c r="R200"/>
  <c i="4" r="P87"/>
  <c r="P86"/>
  <c r="R201"/>
  <c i="5" r="R104"/>
  <c r="P124"/>
  <c r="R142"/>
  <c r="T142"/>
  <c i="6" r="BK88"/>
  <c r="J88"/>
  <c r="J61"/>
  <c i="2" r="R105"/>
  <c r="BK164"/>
  <c r="J164"/>
  <c r="J62"/>
  <c r="P268"/>
  <c r="R316"/>
  <c r="T502"/>
  <c r="T614"/>
  <c r="T702"/>
  <c r="R832"/>
  <c r="BK956"/>
  <c r="J956"/>
  <c r="J78"/>
  <c r="P1124"/>
  <c r="P1224"/>
  <c i="3" r="BK92"/>
  <c r="J92"/>
  <c r="J61"/>
  <c r="T182"/>
  <c r="T194"/>
  <c r="P218"/>
  <c i="4" r="BK87"/>
  <c r="J87"/>
  <c r="J61"/>
  <c r="BK201"/>
  <c r="J201"/>
  <c r="J64"/>
  <c i="5" r="R85"/>
  <c r="T104"/>
  <c r="BK142"/>
  <c r="J142"/>
  <c r="J63"/>
  <c r="P149"/>
  <c i="6" r="P107"/>
  <c i="2" r="T196"/>
  <c r="R325"/>
  <c r="BK638"/>
  <c r="BK744"/>
  <c r="J744"/>
  <c r="J73"/>
  <c r="T812"/>
  <c r="R824"/>
  <c r="R899"/>
  <c r="P1032"/>
  <c r="BK1090"/>
  <c r="J1090"/>
  <c r="J80"/>
  <c r="T1248"/>
  <c i="3" r="R92"/>
  <c r="BK182"/>
  <c r="J182"/>
  <c r="J66"/>
  <c r="P194"/>
  <c r="R218"/>
  <c i="4" r="T100"/>
  <c r="R218"/>
  <c i="5" r="T85"/>
  <c r="T84"/>
  <c r="BK124"/>
  <c r="J124"/>
  <c r="J62"/>
  <c r="P142"/>
  <c r="R149"/>
  <c i="6" r="R88"/>
  <c r="BK107"/>
  <c r="J107"/>
  <c r="J63"/>
  <c r="T107"/>
  <c r="P120"/>
  <c r="BK127"/>
  <c r="J127"/>
  <c r="J66"/>
  <c i="2" r="BK196"/>
  <c r="J196"/>
  <c r="J63"/>
  <c r="T325"/>
  <c r="T638"/>
  <c r="R702"/>
  <c r="T832"/>
  <c r="R956"/>
  <c r="T1124"/>
  <c r="T1224"/>
  <c i="3" r="P92"/>
  <c r="P91"/>
  <c r="R182"/>
  <c r="BK194"/>
  <c r="J194"/>
  <c r="J67"/>
  <c r="T218"/>
  <c i="4" r="R87"/>
  <c r="R86"/>
  <c r="T201"/>
  <c i="5" r="P85"/>
  <c r="P84"/>
  <c i="1" r="AU58"/>
  <c i="6" r="P88"/>
  <c r="R107"/>
  <c r="R120"/>
  <c r="P127"/>
  <c i="2" r="BK105"/>
  <c r="J105"/>
  <c r="J61"/>
  <c r="R164"/>
  <c r="T268"/>
  <c r="T316"/>
  <c r="P502"/>
  <c r="P614"/>
  <c r="R744"/>
  <c r="R812"/>
  <c r="P824"/>
  <c r="BK899"/>
  <c r="J899"/>
  <c r="J77"/>
  <c r="BK1032"/>
  <c r="J1032"/>
  <c r="J79"/>
  <c r="P1090"/>
  <c r="P1248"/>
  <c i="3" r="BK139"/>
  <c r="J139"/>
  <c r="J64"/>
  <c r="BK200"/>
  <c r="BK199"/>
  <c r="J199"/>
  <c r="J68"/>
  <c i="4" r="BK100"/>
  <c r="BK99"/>
  <c r="BK218"/>
  <c r="J218"/>
  <c r="J65"/>
  <c i="5" r="BK85"/>
  <c r="BK84"/>
  <c r="J84"/>
  <c r="J59"/>
  <c i="6" r="T88"/>
  <c r="BK120"/>
  <c r="J120"/>
  <c r="J65"/>
  <c r="T120"/>
  <c r="R127"/>
  <c r="T127"/>
  <c i="2" r="BK634"/>
  <c r="J634"/>
  <c r="J69"/>
  <c i="3" r="BK130"/>
  <c r="J130"/>
  <c r="J62"/>
  <c i="6" r="BK103"/>
  <c r="J103"/>
  <c r="J62"/>
  <c i="3" r="BK135"/>
  <c r="J135"/>
  <c r="J63"/>
  <c r="BK178"/>
  <c r="J178"/>
  <c r="J65"/>
  <c i="6" r="BK117"/>
  <c r="J117"/>
  <c r="J64"/>
  <c r="E76"/>
  <c r="F83"/>
  <c r="BE108"/>
  <c r="BE111"/>
  <c r="BE121"/>
  <c r="BE130"/>
  <c i="5" r="J85"/>
  <c r="J60"/>
  <c i="6" r="J83"/>
  <c r="J52"/>
  <c r="BE101"/>
  <c r="BE104"/>
  <c r="BE124"/>
  <c r="BE89"/>
  <c r="BE128"/>
  <c r="BE133"/>
  <c r="BE118"/>
  <c r="BE91"/>
  <c r="BE94"/>
  <c r="BE99"/>
  <c r="BE114"/>
  <c r="BE97"/>
  <c i="4" r="J100"/>
  <c r="J63"/>
  <c i="5" r="J55"/>
  <c r="BE113"/>
  <c r="BE120"/>
  <c r="BE126"/>
  <c r="BE145"/>
  <c r="BE162"/>
  <c r="BE163"/>
  <c r="BE168"/>
  <c r="E48"/>
  <c r="BE92"/>
  <c r="BE97"/>
  <c r="BE98"/>
  <c r="BE103"/>
  <c r="BE105"/>
  <c r="BE108"/>
  <c r="BE110"/>
  <c r="BE117"/>
  <c r="BE118"/>
  <c r="BE130"/>
  <c r="BE136"/>
  <c r="BE141"/>
  <c r="BE143"/>
  <c r="BE154"/>
  <c r="BE159"/>
  <c r="BE161"/>
  <c r="BE164"/>
  <c r="J78"/>
  <c r="BE96"/>
  <c r="BE116"/>
  <c r="BE129"/>
  <c r="BE131"/>
  <c r="BE138"/>
  <c r="BE139"/>
  <c r="BE144"/>
  <c r="BE150"/>
  <c r="BE156"/>
  <c r="BE166"/>
  <c i="4" r="J99"/>
  <c r="J62"/>
  <c i="5" r="BE86"/>
  <c r="BE87"/>
  <c r="BE91"/>
  <c r="BE100"/>
  <c r="BE102"/>
  <c r="BE128"/>
  <c r="BE155"/>
  <c r="F81"/>
  <c r="BE88"/>
  <c r="BE95"/>
  <c r="BE106"/>
  <c r="BE133"/>
  <c r="BE137"/>
  <c r="BE146"/>
  <c r="BE152"/>
  <c r="BE153"/>
  <c r="BE158"/>
  <c r="BE160"/>
  <c r="BE167"/>
  <c r="BE170"/>
  <c r="BE101"/>
  <c r="BE107"/>
  <c r="BE111"/>
  <c r="BE119"/>
  <c r="BE123"/>
  <c r="BE140"/>
  <c r="BE169"/>
  <c r="BE99"/>
  <c r="BE115"/>
  <c r="BE121"/>
  <c r="BE122"/>
  <c r="BE125"/>
  <c r="BE157"/>
  <c r="BE165"/>
  <c r="BE89"/>
  <c r="BE90"/>
  <c r="BE93"/>
  <c r="BE94"/>
  <c r="BE109"/>
  <c r="BE112"/>
  <c r="BE114"/>
  <c r="BE127"/>
  <c r="BE132"/>
  <c r="BE134"/>
  <c r="BE135"/>
  <c r="BE147"/>
  <c r="BE148"/>
  <c r="BE151"/>
  <c i="4" r="E48"/>
  <c r="BE97"/>
  <c r="BE128"/>
  <c r="BE132"/>
  <c r="BE136"/>
  <c r="BE141"/>
  <c r="BE154"/>
  <c r="BE156"/>
  <c r="BE158"/>
  <c r="BE162"/>
  <c r="BE178"/>
  <c r="BE114"/>
  <c r="BE138"/>
  <c r="BE143"/>
  <c r="BE164"/>
  <c i="3" r="BK91"/>
  <c r="BK90"/>
  <c r="J90"/>
  <c i="4" r="BE88"/>
  <c r="BE94"/>
  <c r="BE104"/>
  <c r="BE110"/>
  <c r="BE145"/>
  <c r="BE216"/>
  <c i="3" r="J200"/>
  <c r="J69"/>
  <c i="4" r="BE92"/>
  <c r="BE101"/>
  <c r="BE102"/>
  <c r="BE139"/>
  <c r="BE152"/>
  <c r="BE176"/>
  <c r="J52"/>
  <c r="J55"/>
  <c r="F82"/>
  <c r="BE106"/>
  <c r="BE108"/>
  <c r="BE124"/>
  <c r="BE147"/>
  <c r="BE149"/>
  <c r="BE174"/>
  <c r="BE202"/>
  <c r="BE222"/>
  <c r="BE116"/>
  <c r="BE118"/>
  <c r="BE126"/>
  <c r="BE130"/>
  <c r="BE160"/>
  <c r="BE170"/>
  <c r="BE172"/>
  <c r="BE180"/>
  <c r="BE205"/>
  <c r="BE206"/>
  <c r="BE208"/>
  <c r="BE210"/>
  <c r="BE212"/>
  <c r="BE213"/>
  <c r="BE214"/>
  <c r="BE134"/>
  <c r="BE150"/>
  <c r="BE203"/>
  <c r="BE90"/>
  <c r="BE112"/>
  <c r="BE120"/>
  <c r="BE122"/>
  <c r="BE166"/>
  <c r="BE168"/>
  <c r="BE182"/>
  <c r="BE184"/>
  <c r="BE186"/>
  <c r="BE188"/>
  <c r="BE191"/>
  <c r="BE194"/>
  <c r="BE196"/>
  <c r="BE197"/>
  <c r="BE199"/>
  <c r="BE219"/>
  <c i="3" r="BE104"/>
  <c r="BE106"/>
  <c r="BE109"/>
  <c r="BE128"/>
  <c r="BE155"/>
  <c r="BE171"/>
  <c r="BE173"/>
  <c r="BE222"/>
  <c r="J55"/>
  <c r="BE93"/>
  <c r="BE142"/>
  <c r="BE206"/>
  <c r="BE214"/>
  <c r="J52"/>
  <c r="BE98"/>
  <c r="BE144"/>
  <c r="BE151"/>
  <c r="BE166"/>
  <c r="BE189"/>
  <c r="BE208"/>
  <c i="2" r="J638"/>
  <c r="J71"/>
  <c i="3" r="F55"/>
  <c r="BE136"/>
  <c r="BE148"/>
  <c r="BE154"/>
  <c r="BE175"/>
  <c r="BE203"/>
  <c i="2" r="BK104"/>
  <c r="J104"/>
  <c r="J60"/>
  <c i="3" r="BE120"/>
  <c r="BE152"/>
  <c r="BE162"/>
  <c r="BE163"/>
  <c r="BE216"/>
  <c r="BE219"/>
  <c r="BE221"/>
  <c r="E48"/>
  <c r="BE111"/>
  <c r="BE114"/>
  <c r="BE140"/>
  <c r="BE158"/>
  <c r="BE159"/>
  <c r="BE187"/>
  <c r="BE210"/>
  <c r="BE212"/>
  <c r="BE224"/>
  <c r="BE101"/>
  <c r="BE168"/>
  <c r="BE185"/>
  <c r="BE192"/>
  <c r="BE204"/>
  <c r="BE131"/>
  <c r="BE146"/>
  <c r="BE150"/>
  <c r="BE157"/>
  <c r="BE176"/>
  <c r="BE179"/>
  <c r="BE183"/>
  <c r="BE195"/>
  <c r="BE197"/>
  <c r="BE201"/>
  <c i="2" r="J52"/>
  <c r="BE130"/>
  <c r="BE182"/>
  <c r="BE204"/>
  <c r="BE218"/>
  <c r="BE256"/>
  <c r="BE262"/>
  <c r="BE278"/>
  <c r="BE280"/>
  <c r="BE326"/>
  <c r="BE446"/>
  <c r="E93"/>
  <c r="BE140"/>
  <c r="BE148"/>
  <c r="BE161"/>
  <c r="BE165"/>
  <c r="BE208"/>
  <c r="BE227"/>
  <c r="BE306"/>
  <c r="BE375"/>
  <c r="BE434"/>
  <c r="BE546"/>
  <c r="BE550"/>
  <c r="F100"/>
  <c r="BE133"/>
  <c r="BE135"/>
  <c r="BE145"/>
  <c r="BE178"/>
  <c r="BE184"/>
  <c r="BE201"/>
  <c r="BE233"/>
  <c r="BE237"/>
  <c r="BE249"/>
  <c r="BE344"/>
  <c r="BE537"/>
  <c r="BE118"/>
  <c r="BE150"/>
  <c r="BE214"/>
  <c r="BE273"/>
  <c r="BE360"/>
  <c r="BE367"/>
  <c r="BE370"/>
  <c r="BE397"/>
  <c r="BE418"/>
  <c r="BE420"/>
  <c r="BE423"/>
  <c r="BE457"/>
  <c r="BE463"/>
  <c r="BE476"/>
  <c r="BE479"/>
  <c r="BE488"/>
  <c r="BE553"/>
  <c r="BE554"/>
  <c r="BE560"/>
  <c r="BE566"/>
  <c r="BE569"/>
  <c r="BE572"/>
  <c r="BE577"/>
  <c r="BE582"/>
  <c r="BE585"/>
  <c r="BE588"/>
  <c r="BE591"/>
  <c r="BE596"/>
  <c r="BE599"/>
  <c r="BE602"/>
  <c r="BE605"/>
  <c r="BE611"/>
  <c r="BE615"/>
  <c r="BE617"/>
  <c r="BE619"/>
  <c r="BE621"/>
  <c r="BE624"/>
  <c r="BE626"/>
  <c r="BE628"/>
  <c r="BE630"/>
  <c r="BE632"/>
  <c r="BE635"/>
  <c r="BE639"/>
  <c r="BE645"/>
  <c r="BE647"/>
  <c r="BE656"/>
  <c r="BE658"/>
  <c r="BE664"/>
  <c r="BE666"/>
  <c r="BE669"/>
  <c r="BE678"/>
  <c r="BE680"/>
  <c r="BE685"/>
  <c r="BE687"/>
  <c r="BE696"/>
  <c r="BE698"/>
  <c r="BE700"/>
  <c r="BE703"/>
  <c r="BE708"/>
  <c r="BE710"/>
  <c r="BE713"/>
  <c r="BE715"/>
  <c r="BE718"/>
  <c r="BE720"/>
  <c r="BE724"/>
  <c r="BE726"/>
  <c r="BE730"/>
  <c r="BE732"/>
  <c r="BE738"/>
  <c r="BE740"/>
  <c r="BE742"/>
  <c r="BE745"/>
  <c r="BE750"/>
  <c r="BE752"/>
  <c r="BE759"/>
  <c r="BE763"/>
  <c r="BE765"/>
  <c r="BE768"/>
  <c r="BE770"/>
  <c r="BE777"/>
  <c r="BE779"/>
  <c r="BE782"/>
  <c r="BE784"/>
  <c r="BE788"/>
  <c r="BE790"/>
  <c r="BE794"/>
  <c r="BE796"/>
  <c r="BE806"/>
  <c r="BE808"/>
  <c r="BE810"/>
  <c r="BE813"/>
  <c r="BE817"/>
  <c r="BE820"/>
  <c r="BE822"/>
  <c r="BE825"/>
  <c r="BE828"/>
  <c r="BE830"/>
  <c r="BE833"/>
  <c r="BE837"/>
  <c r="BE841"/>
  <c r="BE843"/>
  <c r="BE847"/>
  <c r="BE849"/>
  <c r="BE851"/>
  <c r="BE855"/>
  <c r="BE857"/>
  <c r="BE861"/>
  <c r="BE865"/>
  <c r="BE869"/>
  <c r="BE875"/>
  <c r="BE878"/>
  <c r="BE880"/>
  <c r="BE883"/>
  <c r="BE886"/>
  <c r="BE891"/>
  <c r="BE893"/>
  <c r="BE895"/>
  <c r="BE897"/>
  <c r="BE900"/>
  <c r="BE906"/>
  <c r="BE908"/>
  <c r="BE911"/>
  <c r="BE914"/>
  <c r="BE919"/>
  <c r="BE924"/>
  <c r="BE930"/>
  <c r="BE934"/>
  <c r="BE941"/>
  <c r="BE943"/>
  <c r="BE952"/>
  <c r="BE954"/>
  <c r="BE957"/>
  <c r="BE960"/>
  <c r="BE962"/>
  <c r="BE965"/>
  <c r="BE969"/>
  <c r="BE972"/>
  <c r="BE974"/>
  <c r="BE977"/>
  <c r="BE980"/>
  <c r="BE982"/>
  <c r="BE985"/>
  <c r="BE987"/>
  <c r="BE991"/>
  <c r="BE994"/>
  <c r="BE996"/>
  <c r="BE997"/>
  <c r="BE999"/>
  <c r="BE1000"/>
  <c r="BE1002"/>
  <c r="BE1003"/>
  <c r="BE1006"/>
  <c r="BE1008"/>
  <c r="BE1009"/>
  <c r="BE1014"/>
  <c r="BE1015"/>
  <c r="BE1016"/>
  <c r="BE1019"/>
  <c r="BE1021"/>
  <c r="BE1028"/>
  <c r="BE1030"/>
  <c r="BE1033"/>
  <c r="BE1036"/>
  <c r="BE1040"/>
  <c r="BE1043"/>
  <c r="BE1045"/>
  <c r="BE1048"/>
  <c r="BE1051"/>
  <c r="BE1052"/>
  <c r="BE1054"/>
  <c r="BE1055"/>
  <c r="BE1060"/>
  <c r="BE1062"/>
  <c r="BE1064"/>
  <c r="BE1067"/>
  <c r="BE1070"/>
  <c r="BE1073"/>
  <c r="BE1075"/>
  <c r="BE1082"/>
  <c r="BE1086"/>
  <c r="BE1088"/>
  <c r="BE1091"/>
  <c r="BE1097"/>
  <c r="BE1099"/>
  <c r="BE1101"/>
  <c r="BE1103"/>
  <c r="BE1106"/>
  <c r="BE1108"/>
  <c r="BE1114"/>
  <c r="BE1116"/>
  <c r="BE1118"/>
  <c r="BE1120"/>
  <c r="BE1122"/>
  <c r="BE1125"/>
  <c r="BE1132"/>
  <c r="BE1135"/>
  <c r="BE1138"/>
  <c r="BE1140"/>
  <c r="BE1142"/>
  <c r="BE1144"/>
  <c r="BE1146"/>
  <c r="BE1148"/>
  <c r="BE1150"/>
  <c r="BE1152"/>
  <c r="BE1154"/>
  <c r="BE1156"/>
  <c r="BE1161"/>
  <c r="BE1164"/>
  <c r="BE1168"/>
  <c r="BE1172"/>
  <c r="BE1174"/>
  <c r="BE1177"/>
  <c r="BE1180"/>
  <c r="BE1183"/>
  <c r="BE1186"/>
  <c r="BE1189"/>
  <c r="BE1194"/>
  <c r="BE1196"/>
  <c r="BE1198"/>
  <c r="BE1200"/>
  <c r="BE1204"/>
  <c r="BE1209"/>
  <c r="BE1211"/>
  <c r="BE1214"/>
  <c r="BE1217"/>
  <c r="BE1220"/>
  <c r="BE1222"/>
  <c r="BE1225"/>
  <c r="BE1235"/>
  <c r="BE1237"/>
  <c r="BE1246"/>
  <c r="BE1249"/>
  <c r="BE1255"/>
  <c r="BE1257"/>
  <c r="BE1263"/>
  <c r="BE1265"/>
  <c r="BE1286"/>
  <c r="BE1312"/>
  <c r="J55"/>
  <c r="BE112"/>
  <c r="BE171"/>
  <c r="BE197"/>
  <c r="BE269"/>
  <c r="BE285"/>
  <c r="BE297"/>
  <c r="BE308"/>
  <c r="BE332"/>
  <c r="BE356"/>
  <c r="BE380"/>
  <c r="BE406"/>
  <c r="BE408"/>
  <c r="BE415"/>
  <c r="BE431"/>
  <c r="BE442"/>
  <c r="BE452"/>
  <c r="BE460"/>
  <c r="BE472"/>
  <c r="BE503"/>
  <c r="BE509"/>
  <c r="BE510"/>
  <c r="BE511"/>
  <c r="BE512"/>
  <c r="BE515"/>
  <c r="BE516"/>
  <c r="BE519"/>
  <c r="BE522"/>
  <c r="BE524"/>
  <c r="BE529"/>
  <c r="BE532"/>
  <c r="BE535"/>
  <c r="BE549"/>
  <c r="BE121"/>
  <c r="BE126"/>
  <c r="BE221"/>
  <c r="BE241"/>
  <c r="BE245"/>
  <c r="BE299"/>
  <c r="BE323"/>
  <c r="BE436"/>
  <c r="BE444"/>
  <c r="BE109"/>
  <c r="BE311"/>
  <c r="BE317"/>
  <c r="BE385"/>
  <c r="BE390"/>
  <c r="BE425"/>
  <c r="BE106"/>
  <c r="BE143"/>
  <c r="BE153"/>
  <c r="BE158"/>
  <c r="BE190"/>
  <c r="BE291"/>
  <c r="BE320"/>
  <c i="4" r="F34"/>
  <c i="1" r="BA57"/>
  <c i="6" r="J34"/>
  <c i="1" r="AW59"/>
  <c i="4" r="F35"/>
  <c i="1" r="BB57"/>
  <c i="2" r="F34"/>
  <c i="1" r="BA55"/>
  <c i="2" r="J34"/>
  <c i="1" r="AW55"/>
  <c i="2" r="F36"/>
  <c i="1" r="BC55"/>
  <c i="5" r="J34"/>
  <c i="1" r="AW58"/>
  <c i="3" r="J34"/>
  <c i="1" r="AW56"/>
  <c i="5" r="J30"/>
  <c i="6" r="F34"/>
  <c i="1" r="BA59"/>
  <c i="3" r="J30"/>
  <c i="4" r="F36"/>
  <c i="1" r="BC57"/>
  <c i="2" r="F37"/>
  <c i="1" r="BD55"/>
  <c i="4" r="F37"/>
  <c i="1" r="BD57"/>
  <c i="6" r="F37"/>
  <c i="1" r="BD59"/>
  <c i="4" r="J34"/>
  <c i="1" r="AW57"/>
  <c i="5" r="F35"/>
  <c i="1" r="BB58"/>
  <c i="3" r="F37"/>
  <c i="1" r="BD56"/>
  <c i="5" r="F34"/>
  <c i="1" r="BA58"/>
  <c i="6" r="F35"/>
  <c i="1" r="BB59"/>
  <c i="2" r="F35"/>
  <c i="1" r="BB55"/>
  <c i="3" r="F36"/>
  <c i="1" r="BC56"/>
  <c i="5" r="F36"/>
  <c i="1" r="BC58"/>
  <c i="3" r="F34"/>
  <c i="1" r="BA56"/>
  <c i="6" r="F36"/>
  <c i="1" r="BC59"/>
  <c i="3" r="F35"/>
  <c i="1" r="BB56"/>
  <c i="5" r="F37"/>
  <c i="1" r="BD58"/>
  <c i="3" l="1" r="R91"/>
  <c i="4" r="T99"/>
  <c r="T85"/>
  <c i="5" r="R84"/>
  <c i="6" r="P87"/>
  <c r="P86"/>
  <c i="1" r="AU59"/>
  <c i="3" r="T199"/>
  <c r="P199"/>
  <c r="P90"/>
  <c i="1" r="AU56"/>
  <c i="2" r="T637"/>
  <c i="6" r="R87"/>
  <c r="R86"/>
  <c i="2" r="BK637"/>
  <c r="J637"/>
  <c r="J70"/>
  <c i="3" r="R199"/>
  <c r="R90"/>
  <c i="2" r="P104"/>
  <c i="4" r="R99"/>
  <c r="R85"/>
  <c i="2" r="R104"/>
  <c r="T104"/>
  <c r="T103"/>
  <c i="6" r="T87"/>
  <c r="T86"/>
  <c i="3" r="T91"/>
  <c r="T90"/>
  <c i="2" r="P637"/>
  <c i="4" r="P85"/>
  <c i="1" r="AU57"/>
  <c i="2" r="R637"/>
  <c i="4" r="BK86"/>
  <c r="J86"/>
  <c r="J60"/>
  <c i="6" r="BK87"/>
  <c r="J87"/>
  <c r="J60"/>
  <c i="1" r="AG58"/>
  <c r="AG56"/>
  <c i="3" r="J59"/>
  <c r="J91"/>
  <c r="J60"/>
  <c i="2" r="BK103"/>
  <c r="J103"/>
  <c i="1" r="BC54"/>
  <c r="AY54"/>
  <c r="BD54"/>
  <c r="W33"/>
  <c i="4" r="J33"/>
  <c i="1" r="AV57"/>
  <c r="AT57"/>
  <c i="5" r="F33"/>
  <c i="1" r="AZ58"/>
  <c i="3" r="J33"/>
  <c i="1" r="AV56"/>
  <c r="AT56"/>
  <c r="AN56"/>
  <c i="6" r="F33"/>
  <c i="1" r="AZ59"/>
  <c i="5" r="J33"/>
  <c i="1" r="AV58"/>
  <c r="AT58"/>
  <c r="AN58"/>
  <c i="3" r="F33"/>
  <c i="1" r="AZ56"/>
  <c i="2" r="J30"/>
  <c i="1" r="AG55"/>
  <c i="6" r="J33"/>
  <c i="1" r="AV59"/>
  <c r="AT59"/>
  <c i="2" r="J33"/>
  <c i="1" r="AV55"/>
  <c r="AT55"/>
  <c i="4" r="F33"/>
  <c i="1" r="AZ57"/>
  <c r="BB54"/>
  <c r="AX54"/>
  <c r="BA54"/>
  <c r="AW54"/>
  <c r="AK30"/>
  <c i="2" r="F33"/>
  <c i="1" r="AZ55"/>
  <c i="2" l="1" r="P103"/>
  <c i="1" r="AU55"/>
  <c i="2" r="R103"/>
  <c i="4" r="BK85"/>
  <c r="J85"/>
  <c i="6" r="BK86"/>
  <c r="J86"/>
  <c r="J59"/>
  <c i="5" r="J39"/>
  <c i="1" r="AN55"/>
  <c i="2" r="J59"/>
  <c i="3" r="J39"/>
  <c i="2" r="J39"/>
  <c i="1" r="W31"/>
  <c r="AZ54"/>
  <c r="AV54"/>
  <c r="AK29"/>
  <c r="W32"/>
  <c r="AU54"/>
  <c i="4" r="J30"/>
  <c i="1" r="AG57"/>
  <c r="W30"/>
  <c i="4" l="1" r="J39"/>
  <c r="J59"/>
  <c i="1" r="AN57"/>
  <c i="6" r="J30"/>
  <c i="1" r="AG59"/>
  <c r="AG54"/>
  <c r="AK26"/>
  <c r="W29"/>
  <c r="AT54"/>
  <c i="6" l="1" r="J39"/>
  <c i="1" r="AN54"/>
  <c r="AN59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<sst xmlns="http://schemas.openxmlformats.org/spreadsheetml/2006/main">
  <si>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</si>
  <si>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</si>
  <si>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</si>
  <si>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</si>
  <si>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</si>
  <si>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{8b63de7d-cd83-42f6-905f-6cee55868aa5}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</si>
  <si>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</si>
  <si>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</si>
  <si>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</si>
  <si>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</si>
  <si>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</si>
  <si>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</si>
  <si>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</si>
  <si>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</si>
  <si>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240918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</si>
  <si>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</si>
  <si>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</si>
  <si>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Dostavba zkušebny a skladu Divadla S+H</t>
  </si>
  <si>
    <t>KSO:</t>
  </si>
  <si>
    <t/>
  </si>
  <si>
    <t>CC-CZ:</t>
  </si>
  <si>
    <t>Místo:</t>
  </si>
  <si>
    <t>Praha 6</t>
  </si>
  <si>
    <t>Datum:</t>
  </si>
  <si>
    <t>19. 11. 2024</t>
  </si>
  <si>
    <t>Zadavatel:</t>
  </si>
  <si>
    <t>IČ:</t>
  </si>
  <si>
    <t>00063703</t>
  </si>
  <si>
    <t>MČ Praha 6</t>
  </si>
  <si>
    <t>DIČ:</t>
  </si>
  <si>
    <t>Uchazeč:</t>
  </si>
  <si>
    <t>Vyplň údaj</t>
  </si>
  <si>
    <t>Projektant:</t>
  </si>
  <si>
    <t>26760312</t>
  </si>
  <si>
    <t>d plus projektová a inženýrská a.s.</t>
  </si>
  <si>
    <t>CZ26760312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</si>
  <si>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</si>
  <si>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</si>
  <si>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</si>
  <si>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</si>
  <si>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</si>
  <si>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</si>
  <si>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</si>
  <si>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</si>
  <si>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</si>
  <si>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</si>
  <si>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</si>
  <si>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</si>
  <si>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</si>
  <si>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</si>
  <si>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</si>
  <si>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</si>
  <si>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</si>
  <si>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</si>
  <si>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</si>
  <si>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</si>
  <si>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</si>
  <si>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</si>
  <si>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</si>
  <si>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</si>
  <si>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</si>
  <si>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</si>
  <si>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</si>
  <si>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</si>
  <si>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</si>
  <si>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</si>
  <si>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</si>
  <si>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</si>
  <si>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</si>
  <si>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</si>
  <si>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</si>
  <si>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</si>
  <si>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</si>
  <si>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</si>
  <si>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</si>
  <si>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</si>
  <si>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</si>
  <si>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</si>
  <si>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</si>
  <si>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</si>
  <si>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D1_1</t>
  </si>
  <si>
    <t>AST</t>
  </si>
  <si>
    <t>STA</t>
  </si>
  <si>
    <t>1</t>
  </si>
  <si>
    <t>{d094d9cd-ad69-4f07-af78-bea2920da3aa}</t>
  </si>
  <si>
    <t>2</t>
  </si>
  <si>
    <t>D1_4_1</t>
  </si>
  <si>
    <t>ZTI</t>
  </si>
  <si>
    <t>{7f7c35f0-cf4e-4663-b555-e8b7653cf222}</t>
  </si>
  <si>
    <t>D1_4_2</t>
  </si>
  <si>
    <t>VZT, chlazení, ÚT</t>
  </si>
  <si>
    <t>{1b27003c-cab1-4907-aa2f-fc01b1dd30db}</t>
  </si>
  <si>
    <t>D1_4_3</t>
  </si>
  <si>
    <t>Elektroinstalace</t>
  </si>
  <si>
    <t>{037e5f36-aa4f-42a9-8491-e91098b2a503}</t>
  </si>
  <si>
    <t>VON</t>
  </si>
  <si>
    <t>{2cfcf18d-6f9b-436d-bfcc-8a9109fa5700}</t>
  </si>
  <si>
    <t>S_S1</t>
  </si>
  <si>
    <t>Plocha střechy S1</t>
  </si>
  <si>
    <t>m2</t>
  </si>
  <si>
    <t>31,24</t>
  </si>
  <si>
    <t>KRYCÍ LIST SOUPISU PRACÍ</t>
  </si>
  <si>
    <t>Objekt:</t>
  </si>
  <si>
    <t>D1_1 - AST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</si>
  <si>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</si>
  <si>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</si>
  <si>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</si>
  <si>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</si>
  <si>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</si>
  <si>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</si>
  <si>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</si>
  <si>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</si>
  <si>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</si>
  <si>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</si>
  <si>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</si>
  <si>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</si>
  <si>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</si>
  <si>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</si>
  <si>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</si>
  <si>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</si>
  <si>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</si>
  <si>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</si>
  <si>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</si>
  <si>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</si>
  <si>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</si>
  <si>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</si>
  <si>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</si>
  <si>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</si>
  <si>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</si>
  <si>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</si>
  <si>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</si>
  <si>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</si>
  <si>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</si>
  <si>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</si>
  <si>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</si>
  <si>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</si>
  <si>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</si>
  <si>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</si>
  <si>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</si>
  <si>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</si>
  <si>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</si>
  <si>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</si>
  <si>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</si>
  <si>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</si>
  <si>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</si>
  <si>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</si>
  <si>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</si>
  <si>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</si>
  <si>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</si>
  <si>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</si>
  <si>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</si>
  <si>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</si>
  <si>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CS ÚRS 2024 02</t>
  </si>
  <si>
    <t>4</t>
  </si>
  <si>
    <t>-487627177</t>
  </si>
  <si>
    <t>Online PSC</t>
  </si>
  <si>
    <t>https://podminky.urs.cz/item/CS_URS_2024_02/113107122</t>
  </si>
  <si>
    <t>VV</t>
  </si>
  <si>
    <t>"Skladba F20 - dvůr" 110,8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</si>
  <si>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</si>
  <si>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</si>
  <si>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2068843063</t>
  </si>
  <si>
    <t>https://podminky.urs.cz/item/CS_URS_2024_02/113107131</t>
  </si>
  <si>
    <t>3</t>
  </si>
  <si>
    <t>131213701</t>
  </si>
  <si>
    <t>Hloubení nezapažených jam ručně s urovnáním dna do předepsaného profilu a spádu v hornině třídy těžitelnosti I skupiny 3 soudržných</t>
  </si>
  <si>
    <t>m3</t>
  </si>
  <si>
    <t>-1309195822</t>
  </si>
  <si>
    <t>https://podminky.urs.cz/item/CS_URS_2024_02/131213701</t>
  </si>
  <si>
    <t>"Výkop pro snížení podlahy"</t>
  </si>
  <si>
    <t>"Zkušebna 0.11a" (6,1*4,6-0,4*1,5)*0,4</t>
  </si>
  <si>
    <t>"Sklad 0.11b" 2,2*2,4*0,1</t>
  </si>
  <si>
    <t>Součet</t>
  </si>
  <si>
    <t>132212121</t>
  </si>
  <si>
    <t>Hloubení zapažených rýh šířky do 800 mm ručně s urovnáním dna do předepsaného profilu a spádu v hornině třídy těžitelnosti I skupiny 3 soudržných</t>
  </si>
  <si>
    <t>1162540009</t>
  </si>
  <si>
    <t>https://podminky.urs.cz/item/CS_URS_2024_02/132212121</t>
  </si>
  <si>
    <t>"Výkop pro základové pasy" (2,2+1,8+6,1+2,4)*0,6*1,2</t>
  </si>
  <si>
    <t>5</t>
  </si>
  <si>
    <t>132212131</t>
  </si>
  <si>
    <t>Hloubení nezapažených rýh šířky do 800 mm ručně s urovnáním dna do předepsaného profilu a spádu v hornině třídy těžitelnosti I skupiny 3 soudržných</t>
  </si>
  <si>
    <t>2067705719</t>
  </si>
  <si>
    <t>https://podminky.urs.cz/item/CS_URS_2024_02/132212131</t>
  </si>
  <si>
    <t>"Rýha podél objektu" 9,6*(0,9-0,3)</t>
  </si>
  <si>
    <t>"Rýha podél nových základů" 13,3*0,5*0,4</t>
  </si>
  <si>
    <t>6</t>
  </si>
  <si>
    <t>139711111</t>
  </si>
  <si>
    <t>Vykopávka v uzavřených prostorech ručně v hornině třídy těžitelnosti I skupiny 1 až 3</t>
  </si>
  <si>
    <t>-1348921522</t>
  </si>
  <si>
    <t>https://podminky.urs.cz/item/CS_URS_2024_02/139711111</t>
  </si>
  <si>
    <t>"Zkušebna 0.11" 13,2*0,4+33,7*0,1</t>
  </si>
  <si>
    <t>7</t>
  </si>
  <si>
    <t>151101101</t>
  </si>
  <si>
    <t>Zřízení pažení a rozepření stěn rýh pro podzemní vedení příložné pro jakoukoliv mezerovitost, hloubky do 2 m</t>
  </si>
  <si>
    <t>835162781</t>
  </si>
  <si>
    <t>https://podminky.urs.cz/item/CS_URS_2024_02/151101101</t>
  </si>
  <si>
    <t>"Výkop pro základové pasy" (2,2+1,8+6,1+2,4)*1,2*2</t>
  </si>
  <si>
    <t>8</t>
  </si>
  <si>
    <t>151101111</t>
  </si>
  <si>
    <t>Odstranění pažení a rozepření stěn rýh pro podzemní vedení s uložením materiálu na vzdálenost do 3 m od kraje výkopu příložné, hloubky do 2 m</t>
  </si>
  <si>
    <t>-1724638347</t>
  </si>
  <si>
    <t>https://podminky.urs.cz/item/CS_URS_2024_02/151101111</t>
  </si>
  <si>
    <t>9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</si>
  <si>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</si>
  <si>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</si>
  <si>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-1255354265</t>
  </si>
  <si>
    <t>https://podminky.urs.cz/item/CS_URS_2024_02/162211311</t>
  </si>
  <si>
    <t>"Výkopy" 11,512+9,0+8,42+8,65</t>
  </si>
  <si>
    <t>"Odečet zásypů výkopkem" -3,188</t>
  </si>
  <si>
    <t>10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</si>
  <si>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</si>
  <si>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</si>
  <si>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-1211709167</t>
  </si>
  <si>
    <t>https://podminky.urs.cz/item/CS_URS_2024_02/162211319</t>
  </si>
  <si>
    <t>34,394*4 'Přepočtené koeficientem množství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</si>
  <si>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</si>
  <si>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</si>
  <si>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</si>
  <si>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1778306311</t>
  </si>
  <si>
    <t>https://podminky.urs.cz/item/CS_URS_2024_02/162751117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</si>
  <si>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</si>
  <si>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</si>
  <si>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-1185858208</t>
  </si>
  <si>
    <t>https://podminky.urs.cz/item/CS_URS_2024_02/162751119</t>
  </si>
  <si>
    <t>34,394*14 'Přepočtené koeficientem množství</t>
  </si>
  <si>
    <t>13</t>
  </si>
  <si>
    <t>167111101</t>
  </si>
  <si>
    <t>Nakládání, skládání a překládání neulehlého výkopku nebo sypaniny ručně nakládání, z hornin třídy těžitelnosti I, skupiny 1 až 3</t>
  </si>
  <si>
    <t>-610485182</t>
  </si>
  <si>
    <t>https://podminky.urs.cz/item/CS_URS_2024_02/167111101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</si>
  <si>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</si>
  <si>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</si>
  <si>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</si>
  <si>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</si>
  <si>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-866873760</t>
  </si>
  <si>
    <t>https://podminky.urs.cz/item/CS_URS_2024_02/171201231</t>
  </si>
  <si>
    <t>34,394*1,8 'Přepočtené koeficientem množství</t>
  </si>
  <si>
    <t>15</t>
  </si>
  <si>
    <t>174111101</t>
  </si>
  <si>
    <t>Zásyp sypaninou z jakékoliv horniny ručně s uložením výkopku ve vrstvách se zhutněním jam, šachet, rýh nebo kolem objektů v těchto vykopávkách</t>
  </si>
  <si>
    <t>-1226472009</t>
  </si>
  <si>
    <t>https://podminky.urs.cz/item/CS_URS_2024_02/174111101</t>
  </si>
  <si>
    <t>"Zásyp okolo základových pasů - výkopek" (2,2+1,8+6,1+2,4)*(0,6-0,3)*0,85</t>
  </si>
  <si>
    <t>"Zásyp rýhy pro nopovou fólii - štěrkodrť 0/32" 9,2*0,3+(13,3+0,3+15,2)*0,2</t>
  </si>
  <si>
    <t>16</t>
  </si>
  <si>
    <t>M</t>
  </si>
  <si>
    <t>58344171</t>
  </si>
  <si>
    <t>štěrkodrť frakce 0/32</t>
  </si>
  <si>
    <t>1532394186</t>
  </si>
  <si>
    <t>8,52*1,8 'Přepočtené koeficientem množství</t>
  </si>
  <si>
    <t>17</t>
  </si>
  <si>
    <t>174111109</t>
  </si>
  <si>
    <t>Zásyp sypaninou z jakékoliv horniny ručně Příplatek k ceně za prohození sypaniny sítem</t>
  </si>
  <si>
    <t>2103582889</t>
  </si>
  <si>
    <t>https://podminky.urs.cz/item/CS_URS_2024_02/174111109</t>
  </si>
  <si>
    <t>Zakládání</t>
  </si>
  <si>
    <t>18</t>
  </si>
  <si>
    <t>273313511</t>
  </si>
  <si>
    <t>Základy z betonu prostého desky z betonu kamenem neprokládaného tř. C 12/15</t>
  </si>
  <si>
    <t>1144179769</t>
  </si>
  <si>
    <t>https://podminky.urs.cz/item/CS_URS_2024_02/273313511</t>
  </si>
  <si>
    <t>"Skladba F1, F5 - podkladní beton"</t>
  </si>
  <si>
    <t>(33,7+38,9)*0,08</t>
  </si>
  <si>
    <t>"Svislý odskok" (4,9+0,6)*0,3*0,08</t>
  </si>
  <si>
    <t>19</t>
  </si>
  <si>
    <t>273313811</t>
  </si>
  <si>
    <t>Základy z betonu prostého desky z betonu kamenem neprokládaného tř. C 25/30</t>
  </si>
  <si>
    <t>1085334218</t>
  </si>
  <si>
    <t>https://podminky.urs.cz/item/CS_URS_2024_02/273313811</t>
  </si>
  <si>
    <t xml:space="preserve">"Podklad pro nové pasy prováděný do výkopu" </t>
  </si>
  <si>
    <t>"Z1" (2,2+1,8)*0,6*0,3</t>
  </si>
  <si>
    <t>"Z2" (6,2+2,4)*0,6*0,3</t>
  </si>
  <si>
    <t>2,268*1,035 'Přepočtené koeficientem množství</t>
  </si>
  <si>
    <t>20</t>
  </si>
  <si>
    <t>273351121</t>
  </si>
  <si>
    <t>Bednění základů desek zřízení</t>
  </si>
  <si>
    <t>812850675</t>
  </si>
  <si>
    <t>https://podminky.urs.cz/item/CS_URS_2024_02/273351121</t>
  </si>
  <si>
    <t>"Skladba F1, F5"</t>
  </si>
  <si>
    <t>"Svislý odskok" (4,9+0,6)*0,3</t>
  </si>
  <si>
    <t>273351122</t>
  </si>
  <si>
    <t>Bednění základů desek odstranění</t>
  </si>
  <si>
    <t>-926652286</t>
  </si>
  <si>
    <t>https://podminky.urs.cz/item/CS_URS_2024_02/273351122</t>
  </si>
  <si>
    <t>22</t>
  </si>
  <si>
    <t>279113154</t>
  </si>
  <si>
    <t>Základové zdi z tvárnic ztraceného bednění včetně výplně z betonu bez zvláštních nároků na vliv prostředí třídy C 25/30, tloušťky zdiva přes 250 do 300 mm</t>
  </si>
  <si>
    <t>-1449607123</t>
  </si>
  <si>
    <t>https://podminky.urs.cz/item/CS_URS_2024_02/279113154</t>
  </si>
  <si>
    <t xml:space="preserve">"Nové základové pasy" </t>
  </si>
  <si>
    <t>"Z1" (2,0+1,9)*1,3</t>
  </si>
  <si>
    <t>"Z2" (6,0+2,6)*0,6</t>
  </si>
  <si>
    <t>23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</si>
  <si>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</si>
  <si>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</si>
  <si>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-1641880160</t>
  </si>
  <si>
    <t>https://podminky.urs.cz/item/CS_URS_2024_02/279361821</t>
  </si>
  <si>
    <t>"Dle výpisu skladeb: 120 kg/m3 betonu"</t>
  </si>
  <si>
    <t>"Z1" (2,0+1,9)*1,3*0,3*120*0,001</t>
  </si>
  <si>
    <t>"Z2" (6,0+2,6)*0,6*0,3*120*0,001</t>
  </si>
  <si>
    <t>Svislé a kompletní konstrukce</t>
  </si>
  <si>
    <t>24</t>
  </si>
  <si>
    <t>310231051</t>
  </si>
  <si>
    <t>Zazdívka otvorů ve zdivu nadzákladovém děrovanými cihlami plochy do 1 m2 přes P10 do P15, tl. zdiva 300 mm</t>
  </si>
  <si>
    <t>1697408052</t>
  </si>
  <si>
    <t>https://podminky.urs.cz/item/CS_URS_2024_02/310231051</t>
  </si>
  <si>
    <t>"Dozdění parapetu v 1.NP"</t>
  </si>
  <si>
    <t>0,6*0,8*3</t>
  </si>
  <si>
    <t>25</t>
  </si>
  <si>
    <t>310237251</t>
  </si>
  <si>
    <t>Zazdívka otvorů ve zdivu nadzákladovém cihlami pálenými plochy přes 0,09 m2 do 0,25 m2, ve zdi tl. přes 300 do 450 mm</t>
  </si>
  <si>
    <t>kus</t>
  </si>
  <si>
    <t>-1654286656</t>
  </si>
  <si>
    <t>https://podminky.urs.cz/item/CS_URS_2024_02/310237251</t>
  </si>
  <si>
    <t>"Zazdění prostupu VZT" 1</t>
  </si>
  <si>
    <t>26</t>
  </si>
  <si>
    <t>311113151</t>
  </si>
  <si>
    <t>Nadzákladové zdi z betonových tvárnic ztraceného bednění hladkých, včetně výplně z betonu třídy C 25/30, tloušťky zdiva přes 100 do 150 mm</t>
  </si>
  <si>
    <t>-1043904343</t>
  </si>
  <si>
    <t>https://podminky.urs.cz/item/CS_URS_2024_02/311113151</t>
  </si>
  <si>
    <t>"Skladba W8"</t>
  </si>
  <si>
    <t>"Atiky" 2,5*0,5+2,4*0,5</t>
  </si>
  <si>
    <t>27</t>
  </si>
  <si>
    <t>311237110</t>
  </si>
  <si>
    <t>Zdivo jednovrstvé tepelně izolační z cihel děrovaných broušených na tenkovrstvou maltu, součinitel prostupu tepla U přes 0,30 W/m2K, tl. zdiva 250 mm</t>
  </si>
  <si>
    <t>1494585493</t>
  </si>
  <si>
    <t>https://podminky.urs.cz/item/CS_URS_2024_02/311237110</t>
  </si>
  <si>
    <t>"Skladba W1a"</t>
  </si>
  <si>
    <t>(2,1+2,1)*2,7</t>
  </si>
  <si>
    <t>(6,0+2,7)*3,0-1,0*2,3</t>
  </si>
  <si>
    <t>28</t>
  </si>
  <si>
    <t>311361821</t>
  </si>
  <si>
    <t>Výztuž nadzákladových zdí nosných svislých nebo odkloněných od svislice, rovných nebo oblých z betonářské oceli 10 505 (R) nebo BSt 500</t>
  </si>
  <si>
    <t>-1458889699</t>
  </si>
  <si>
    <t>https://podminky.urs.cz/item/CS_URS_2024_02/311361821</t>
  </si>
  <si>
    <t>"Atiky" (2,5*0,5+2,4*0,5)*0,2*120*0,001</t>
  </si>
  <si>
    <t>29</t>
  </si>
  <si>
    <t>317168013</t>
  </si>
  <si>
    <t>Překlady keramické ploché osazené do maltového lože, výšky překladu 71 mm šířky 115 mm, délky 1500 mm</t>
  </si>
  <si>
    <t>1194562459</t>
  </si>
  <si>
    <t>https://podminky.urs.cz/item/CS_URS_2024_02/317168013</t>
  </si>
  <si>
    <t>"P/P1" 1</t>
  </si>
  <si>
    <t>30</t>
  </si>
  <si>
    <t>317234410</t>
  </si>
  <si>
    <t>Vyzdívka mezi nosníky cihlami pálenými na maltu cementovou</t>
  </si>
  <si>
    <t>-1414933396</t>
  </si>
  <si>
    <t>https://podminky.urs.cz/item/CS_URS_2024_02/317234410</t>
  </si>
  <si>
    <t>"4x I160" 2,0*0,4*0,2</t>
  </si>
  <si>
    <t>"2x U300" 4,2*0,3*0,5</t>
  </si>
  <si>
    <t>"Otvory VZT - 4x I80" 0,4*0,4*0,1*2</t>
  </si>
  <si>
    <t>31</t>
  </si>
  <si>
    <t>317944321</t>
  </si>
  <si>
    <t>Válcované nosníky dodatečně osazované do připravených otvorů bez zazdění hlav do č. 12</t>
  </si>
  <si>
    <t>-585636869</t>
  </si>
  <si>
    <t>https://podminky.urs.cz/item/CS_URS_2024_02/317944321</t>
  </si>
  <si>
    <t>"4x I80" 0,62*5,9*4*2*0,001</t>
  </si>
  <si>
    <t>"L100/100/6" 4,2*9,4*0,001</t>
  </si>
  <si>
    <t>0,068*1,15 'Přepočtené koeficientem množství</t>
  </si>
  <si>
    <t>32</t>
  </si>
  <si>
    <t>317944323</t>
  </si>
  <si>
    <t>Válcované nosníky dodatečně osazované do připravených otvorů bez zazdění hlav č. 14 až 22</t>
  </si>
  <si>
    <t>-1164849218</t>
  </si>
  <si>
    <t>https://podminky.urs.cz/item/CS_URS_2024_02/317944323</t>
  </si>
  <si>
    <t>"4x I160" 2,3*17,9*4*0,001</t>
  </si>
  <si>
    <t>0,165*1,15 'Přepočtené koeficientem množství</t>
  </si>
  <si>
    <t>33</t>
  </si>
  <si>
    <t>317944325</t>
  </si>
  <si>
    <t>Válcované nosníky dodatečně osazované do připravených otvorů bez zazdění hlav č. 24 a vyšší</t>
  </si>
  <si>
    <t>-280489159</t>
  </si>
  <si>
    <t>https://podminky.urs.cz/item/CS_URS_2024_02/317944325</t>
  </si>
  <si>
    <t>"2x U300" 4,8*47,0*2*0,001</t>
  </si>
  <si>
    <t>0,451*1,15 'Přepočtené koeficientem množství</t>
  </si>
  <si>
    <t>34</t>
  </si>
  <si>
    <t>342244111</t>
  </si>
  <si>
    <t>Příčky jednoduché z cihel děrovaných klasických spojených na pero a drážku na maltu M5, pevnost cihel do P15, tl. příčky 115 mm</t>
  </si>
  <si>
    <t>1930917723</t>
  </si>
  <si>
    <t>https://podminky.urs.cz/item/CS_URS_2024_02/342244111</t>
  </si>
  <si>
    <t>"Skladba W5"</t>
  </si>
  <si>
    <t>3,1*2,6-1,0*2,0</t>
  </si>
  <si>
    <t>35</t>
  </si>
  <si>
    <t>342244301</t>
  </si>
  <si>
    <t>Příčky jednoduché z cihel děrovaných zvukově izolační na maltu MC, pevnost cihel do P15, tl. příčky 115 mm</t>
  </si>
  <si>
    <t>923938456</t>
  </si>
  <si>
    <t>https://podminky.urs.cz/item/CS_URS_2024_02/342244301</t>
  </si>
  <si>
    <t>"Skladba W4"</t>
  </si>
  <si>
    <t>4,1*2,6+0,1*2,3*2-1,6*2,3</t>
  </si>
  <si>
    <t>36</t>
  </si>
  <si>
    <t>342291121</t>
  </si>
  <si>
    <t>Ukotvení příček plochými kotvami, do konstrukce cihelné</t>
  </si>
  <si>
    <t>m</t>
  </si>
  <si>
    <t>-1100644635</t>
  </si>
  <si>
    <t>https://podminky.urs.cz/item/CS_URS_2024_02/342291121</t>
  </si>
  <si>
    <t>"Zdivo v 1.PP"</t>
  </si>
  <si>
    <t>2,7*2+3,0*2+2,6*4</t>
  </si>
  <si>
    <t>37</t>
  </si>
  <si>
    <t>346244381</t>
  </si>
  <si>
    <t>Plentování ocelových válcovaných nosníků jednostranné cihlami na maltu, výška stojiny do 200 mm</t>
  </si>
  <si>
    <t>-1473869293</t>
  </si>
  <si>
    <t>https://podminky.urs.cz/item/CS_URS_2024_02/346244381</t>
  </si>
  <si>
    <t>"4x I160" 2,4*0,2*2</t>
  </si>
  <si>
    <t>"2x U300" 4,8*0,3*2</t>
  </si>
  <si>
    <t>"Otvory VZT - 4x I80" 0,6*0,1*2*2</t>
  </si>
  <si>
    <t>38</t>
  </si>
  <si>
    <t>346481121</t>
  </si>
  <si>
    <t>Zaplentování rýh, potrubí, válcovaných nosníků, výklenků nebo nik jakéhokoliv tvaru, na maltu pod stropy rabicovým pletivem</t>
  </si>
  <si>
    <t>-2081813076</t>
  </si>
  <si>
    <t>https://podminky.urs.cz/item/CS_URS_2024_02/346481121</t>
  </si>
  <si>
    <t>"4x I160" 2,4*0,2*2+2,0*0,4</t>
  </si>
  <si>
    <t>"2x U300" 4,8*0,3*2+4,2*0,3</t>
  </si>
  <si>
    <t>"Otvory VZT - 4x I80" (0,6*0,1*2+0,4*0,4)*2</t>
  </si>
  <si>
    <t>Vodorovné konstrukce</t>
  </si>
  <si>
    <t>39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</si>
  <si>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</si>
  <si>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1,00 mm</t>
  </si>
  <si>
    <t>-511332970</t>
  </si>
  <si>
    <t>https://podminky.urs.cz/item/CS_URS_2024_02/411354219</t>
  </si>
  <si>
    <t>"Skladba S1"</t>
  </si>
  <si>
    <t>5,8*4,3+1,8*2,4</t>
  </si>
  <si>
    <t>40</t>
  </si>
  <si>
    <t>413232211</t>
  </si>
  <si>
    <t>Zazdívka zhlaví stropních trámů nebo válcovaných nosníků pálenými cihlami válcovaných nosníků, výšky do 150 mm</t>
  </si>
  <si>
    <t>-634449773</t>
  </si>
  <si>
    <t>https://podminky.urs.cz/item/CS_URS_2024_02/413232211</t>
  </si>
  <si>
    <t>"Strop zkušebny - 6x I140" 6</t>
  </si>
  <si>
    <t>"Strop skladu - 3x I140" 3</t>
  </si>
  <si>
    <t>41</t>
  </si>
  <si>
    <t>413941123</t>
  </si>
  <si>
    <t>Osazování ocelových válcovaných nosníků ve stropech I nebo IE nebo U nebo UE nebo L č. 14 až 22 nebo výšky přes 120 do 220 mm</t>
  </si>
  <si>
    <t>-667254424</t>
  </si>
  <si>
    <t>https://podminky.urs.cz/item/CS_URS_2024_02/413941123</t>
  </si>
  <si>
    <t>42</t>
  </si>
  <si>
    <t>13010716</t>
  </si>
  <si>
    <t>ocel profilová jakost S235JR (11 375) průřez I (IPN) 140</t>
  </si>
  <si>
    <t>1634386138</t>
  </si>
  <si>
    <t>"Strop zkušebny - 6x I140" 4,5*14,7*6*0,001</t>
  </si>
  <si>
    <t>"Strop skladu - 3x I140" 2,4*14,7*3*0,001</t>
  </si>
  <si>
    <t>0,503*1,15 'Přepočtené koeficientem množství</t>
  </si>
  <si>
    <t>43</t>
  </si>
  <si>
    <t>417321515</t>
  </si>
  <si>
    <t>Ztužující pásy a věnce z betonu železového (bez výztuže) tř. C 25/30</t>
  </si>
  <si>
    <t>18130992</t>
  </si>
  <si>
    <t>https://podminky.urs.cz/item/CS_URS_2024_02/417321515</t>
  </si>
  <si>
    <t>(2,1+2,1)*0,2*0,2</t>
  </si>
  <si>
    <t>(6,0+2,7)*0,2*0,2</t>
  </si>
  <si>
    <t>"Atiky" (2,1+2,5+2,4)*0,2*0,1</t>
  </si>
  <si>
    <t>44</t>
  </si>
  <si>
    <t>417351115</t>
  </si>
  <si>
    <t>Bednění bočnic ztužujících pásů a věnců včetně vzpěr zřízení</t>
  </si>
  <si>
    <t>1328398830</t>
  </si>
  <si>
    <t>https://podminky.urs.cz/item/CS_URS_2024_02/417351115</t>
  </si>
  <si>
    <t>(2,1+2,1)*0,2*2</t>
  </si>
  <si>
    <t>(6,0+2,7)*0,2*2</t>
  </si>
  <si>
    <t>"Atiky" (2,1+2,5+2,4)*0,2*2</t>
  </si>
  <si>
    <t>45</t>
  </si>
  <si>
    <t>417351116</t>
  </si>
  <si>
    <t>Bednění bočnic ztužujících pásů a věnců včetně vzpěr odstranění</t>
  </si>
  <si>
    <t>-1740107430</t>
  </si>
  <si>
    <t>https://podminky.urs.cz/item/CS_URS_2024_02/417351116</t>
  </si>
  <si>
    <t>46</t>
  </si>
  <si>
    <t>417361821</t>
  </si>
  <si>
    <t>Výztuž ztužujících pásů a věnců z betonářské oceli 10 505 (R) nebo BSt 500</t>
  </si>
  <si>
    <t>589654022</t>
  </si>
  <si>
    <t>https://podminky.urs.cz/item/CS_URS_2024_02/417361821</t>
  </si>
  <si>
    <t>"Dle výpisu ocele D.1.1-35"</t>
  </si>
  <si>
    <t>"R12" 48,4*0,001</t>
  </si>
  <si>
    <t>"Třmínky R6" 15,0*0,001</t>
  </si>
  <si>
    <t>0,063*1,15 'Přepočtené koeficientem množství</t>
  </si>
  <si>
    <t>47</t>
  </si>
  <si>
    <t>441171111</t>
  </si>
  <si>
    <t>Montáž ocelové konstrukce zastřešení (vazníky, krovy) hmotnosti jednotlivých prvků do 30 kg/m, délky do 12 m</t>
  </si>
  <si>
    <t>754424970</t>
  </si>
  <si>
    <t>https://podminky.urs.cz/item/CS_URS_2024_02/441171111</t>
  </si>
  <si>
    <t>48</t>
  </si>
  <si>
    <t>13010816</t>
  </si>
  <si>
    <t>ocel profilová jakost S235JR (11 375) průřez U (UPN) 100</t>
  </si>
  <si>
    <t>-1326297172</t>
  </si>
  <si>
    <t>"Výměna - 4x U100" 1,4*10,6*4*0,001</t>
  </si>
  <si>
    <t>0,059*1,15 'Přepočtené koeficientem množství</t>
  </si>
  <si>
    <t>49</t>
  </si>
  <si>
    <t>451579777</t>
  </si>
  <si>
    <t>Podklad nebo lože pod dlažbu (přídlažbu) Příplatek k cenám za každých dalších i započatých 10 mm tloušťky podkladu nebo lože z kameniva těženého</t>
  </si>
  <si>
    <t>73264253</t>
  </si>
  <si>
    <t>https://podminky.urs.cz/item/CS_URS_2024_02/451579777</t>
  </si>
  <si>
    <t>P</t>
  </si>
  <si>
    <t>Poznámka k položce:_x000d_
Celková tloušťka lože: 50 mm</t>
  </si>
  <si>
    <t>"Skladba F21" 69,1</t>
  </si>
  <si>
    <t>69,1*2 'Přepočtené koeficientem množství</t>
  </si>
  <si>
    <t>Komunikace pozemní</t>
  </si>
  <si>
    <t>50</t>
  </si>
  <si>
    <t>564871011</t>
  </si>
  <si>
    <t>Podklad ze štěrkodrti ŠD s rozprostřením a zhutněním plochy jednotlivě do 100 m2, po zhutnění tl. 250 mm</t>
  </si>
  <si>
    <t>-1135177725</t>
  </si>
  <si>
    <t>https://podminky.urs.cz/item/CS_URS_2024_02/564871011</t>
  </si>
  <si>
    <t>51</t>
  </si>
  <si>
    <t>596811121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</si>
  <si>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50 do 100 m2</t>
  </si>
  <si>
    <t>116520240</t>
  </si>
  <si>
    <t>https://podminky.urs.cz/item/CS_URS_2024_02/596811121</t>
  </si>
  <si>
    <t>52</t>
  </si>
  <si>
    <t>59248005</t>
  </si>
  <si>
    <t>dlažba chodníková betonová 300x300mm tl 50mm přírodní</t>
  </si>
  <si>
    <t>-366599725</t>
  </si>
  <si>
    <t>69,1*1,03 'Přepočtené koeficientem množství</t>
  </si>
  <si>
    <t>Úpravy povrchů, podlahy a osazování výplní</t>
  </si>
  <si>
    <t>53</t>
  </si>
  <si>
    <t>611315422</t>
  </si>
  <si>
    <t>Oprava vápenné omítky vnitřních ploch štukové dvouvrstvé, tl. jádrové omítky do 20 mm a tl. štuku do 3 mm stropů, v rozsahu opravované plochy přes 10 do 30%</t>
  </si>
  <si>
    <t>380745144</t>
  </si>
  <si>
    <t>https://podminky.urs.cz/item/CS_URS_2024_02/611315422</t>
  </si>
  <si>
    <t>"Skladba C2"</t>
  </si>
  <si>
    <t>"M.č. 0.11a" 37,9</t>
  </si>
  <si>
    <t>"M.č. 0.11b" 8,3</t>
  </si>
  <si>
    <t>54</t>
  </si>
  <si>
    <t>612131300</t>
  </si>
  <si>
    <t>Podkladní a spojovací vrstva vnitřních omítaných ploch vápenný postřik nanášený strojně celoplošně stěn</t>
  </si>
  <si>
    <t>-1375744010</t>
  </si>
  <si>
    <t>https://podminky.urs.cz/item/CS_URS_2024_02/612131300</t>
  </si>
  <si>
    <t>(1,9+2,1)*2,5</t>
  </si>
  <si>
    <t>(5,8+2,7)*2,8-1,0*2,3</t>
  </si>
  <si>
    <t>"Skladba W3"</t>
  </si>
  <si>
    <t>(7,9+1,5)*2,8-0,9*2,3+(2,4+0,3)*2,5</t>
  </si>
  <si>
    <t>3,3*2,5+0,8*2,8-1,6*2,3</t>
  </si>
  <si>
    <t>(3,0*2,5-0,9*2,0)*2</t>
  </si>
  <si>
    <t>55</t>
  </si>
  <si>
    <t>612311141</t>
  </si>
  <si>
    <t>Omítka vápenná vnitřních ploch nanášená ručně dvouvrstvá štuková, tloušťky jádrové omítky do 10 mm a tloušťky štuku do 3 mm svislých konstrukcí stěn</t>
  </si>
  <si>
    <t>1594808288</t>
  </si>
  <si>
    <t>https://podminky.urs.cz/item/CS_URS_2024_02/612311141</t>
  </si>
  <si>
    <t>56</t>
  </si>
  <si>
    <t>612311191</t>
  </si>
  <si>
    <t>Omítka vápenná vnitřních ploch nanášená ručně Příplatek k cenám za každých dalších i započatých 5 mm tloušťky jádrové omítky přes 10 mm stěn</t>
  </si>
  <si>
    <t>873167415</t>
  </si>
  <si>
    <t>https://podminky.urs.cz/item/CS_URS_2024_02/612311191</t>
  </si>
  <si>
    <t>Poznámka k položce:_x000d_
Dle výpisu skladeb: celková tloušťka 25 mm</t>
  </si>
  <si>
    <t>80,71*3 'Přepočtené koeficientem množství</t>
  </si>
  <si>
    <t>57</t>
  </si>
  <si>
    <t>612315422</t>
  </si>
  <si>
    <t>Oprava vápenné omítky vnitřních ploch štukové dvouvrstvé, tl. jádrové omítky do 20 mm a tl. štuku do 3 mm stěn, v rozsahu opravované plochy přes 10 do 30%</t>
  </si>
  <si>
    <t>35680933</t>
  </si>
  <si>
    <t>https://podminky.urs.cz/item/CS_URS_2024_02/612315422</t>
  </si>
  <si>
    <t>"Skladba W2a"</t>
  </si>
  <si>
    <t>11,2*3,3+8,1*2,6+4,2*0,8</t>
  </si>
  <si>
    <t>"1.PP v okolí bourání" 2,8*2,8</t>
  </si>
  <si>
    <t>"1.NP v okolí bourání" (2,4+4,2+1,8)*4,0-0,6*2,5*3</t>
  </si>
  <si>
    <t>58</t>
  </si>
  <si>
    <t>612325222</t>
  </si>
  <si>
    <t>Vápenocementová omítka jednotlivých malých ploch štuková dvouvrstvá na stěnách, plochy jednotlivě přes 0,09 do 0,25 m2</t>
  </si>
  <si>
    <t>791650734</t>
  </si>
  <si>
    <t>https://podminky.urs.cz/item/CS_URS_2024_02/612325222</t>
  </si>
  <si>
    <t>59</t>
  </si>
  <si>
    <t>619995001</t>
  </si>
  <si>
    <t>Začištění omítek (s dodáním hmot) kolem oken, dveří, podlah, obkladů apod.</t>
  </si>
  <si>
    <t>1456685603</t>
  </si>
  <si>
    <t>https://podminky.urs.cz/item/CS_URS_2024_02/619995001</t>
  </si>
  <si>
    <t xml:space="preserve">"1.PP" </t>
  </si>
  <si>
    <t>"1.NP" (0,6+2,6*2)*3</t>
  </si>
  <si>
    <t>60</t>
  </si>
  <si>
    <t>619996107</t>
  </si>
  <si>
    <t>Ochrana stavebních konstrukcí a samostatných prvků včetně pozdějšího odstranění obedněním z OSB desek stropu</t>
  </si>
  <si>
    <t>2003489843</t>
  </si>
  <si>
    <t>https://podminky.urs.cz/item/CS_URS_2024_02/619996107</t>
  </si>
  <si>
    <t>"1.PP - m.č. 0.07" 20,9*4,0</t>
  </si>
  <si>
    <t>"Schodiště na chodník" 16,4*2,2</t>
  </si>
  <si>
    <t>61</t>
  </si>
  <si>
    <t>619996117</t>
  </si>
  <si>
    <t>Ochrana stavebních konstrukcí a samostatných prvků včetně pozdějšího odstranění obedněním z OSB desek podlahy</t>
  </si>
  <si>
    <t>1840666987</t>
  </si>
  <si>
    <t>https://podminky.urs.cz/item/CS_URS_2024_02/619996117</t>
  </si>
  <si>
    <t>62</t>
  </si>
  <si>
    <t>619996127</t>
  </si>
  <si>
    <t>Ochrana stavebních konstrukcí a samostatných prvků včetně pozdějšího odstranění obedněním z OSB desek svislých ploch</t>
  </si>
  <si>
    <t>-1911909563</t>
  </si>
  <si>
    <t>https://podminky.urs.cz/item/CS_URS_2024_02/619996127</t>
  </si>
  <si>
    <t>"1.PP - m.č. 0.07" 20,9*3,2*2</t>
  </si>
  <si>
    <t>"Schodiště na chodník" 16,4*3,0*2</t>
  </si>
  <si>
    <t>63</t>
  </si>
  <si>
    <t>619996145</t>
  </si>
  <si>
    <t>Ochrana stavebních konstrukcí a samostatných prvků včetně pozdějšího odstranění obalením geotextilií samostatných konstrukcí a prvků</t>
  </si>
  <si>
    <t>1752506471</t>
  </si>
  <si>
    <t>https://podminky.urs.cz/item/CS_URS_2024_02/619996145</t>
  </si>
  <si>
    <t>"1.PP - m.č. 0.07" 20,9*4,0*2</t>
  </si>
  <si>
    <t>"Schodiště na chodník" 16,4*2,2*2</t>
  </si>
  <si>
    <t>64</t>
  </si>
  <si>
    <t>622131301</t>
  </si>
  <si>
    <t>Podkladní a spojovací vrstva vnějších omítaných ploch cementový postřik nanášený strojně celoplošně stěn</t>
  </si>
  <si>
    <t>1255652299</t>
  </si>
  <si>
    <t>https://podminky.urs.cz/item/CS_URS_2024_02/622131301</t>
  </si>
  <si>
    <t>2,2*2,0+2,5*2,3</t>
  </si>
  <si>
    <t>6,2*2,0+3,1*2,2-1,0*1,3</t>
  </si>
  <si>
    <t>"Skladba W1b"</t>
  </si>
  <si>
    <t>(2,2+2,5)*1,0</t>
  </si>
  <si>
    <t>(6,2+3,1)*1,0-1,0*1,0</t>
  </si>
  <si>
    <t>65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</si>
  <si>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</si>
  <si>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</si>
  <si>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-1551623475</t>
  </si>
  <si>
    <t>https://podminky.urs.cz/item/CS_URS_2024_02/622211011</t>
  </si>
  <si>
    <t>66</t>
  </si>
  <si>
    <t>28376421</t>
  </si>
  <si>
    <t>deska XPS hrana polodrážková a hladký povrch 300kPA λ=0,035 tl 80mm</t>
  </si>
  <si>
    <t>-552417336</t>
  </si>
  <si>
    <t>(2,1+2,3)*1,8</t>
  </si>
  <si>
    <t>(6,0+3,0)*1,8-1,0*1,0</t>
  </si>
  <si>
    <t>"1.NP - dozdění parapetu a oprava v místě nosníku" 4,5*0,9</t>
  </si>
  <si>
    <t>27,17*1,05 'Přepočtené koeficientem množství</t>
  </si>
  <si>
    <t>67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</si>
  <si>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</si>
  <si>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</si>
  <si>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-1391486066</t>
  </si>
  <si>
    <t>https://podminky.urs.cz/item/CS_URS_2024_02/622212001</t>
  </si>
  <si>
    <t>"Skladba W1b" 1,0*2</t>
  </si>
  <si>
    <t>68</t>
  </si>
  <si>
    <t>28376415</t>
  </si>
  <si>
    <t>deska XPS hrana polodrážková a hladký povrch 300kPA λ=0,035 tl 30mm</t>
  </si>
  <si>
    <t>-427027400</t>
  </si>
  <si>
    <t>2*0,15 'Přepočtené koeficientem množství</t>
  </si>
  <si>
    <t>69</t>
  </si>
  <si>
    <t>622215112</t>
  </si>
  <si>
    <t>Oprava kontaktního zateplení z polystyrenových desek jednotlivých malých ploch tloušťky přes 40 do 80 mm stěn, plochy jednotlivě přes 0,1 do 0,25 m2</t>
  </si>
  <si>
    <t>-432872602</t>
  </si>
  <si>
    <t>https://podminky.urs.cz/item/CS_URS_2024_02/622215112</t>
  </si>
  <si>
    <t>"Otvory VZT" 2</t>
  </si>
  <si>
    <t>70</t>
  </si>
  <si>
    <t>622221021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</si>
  <si>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</si>
  <si>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-997545773</t>
  </si>
  <si>
    <t>https://podminky.urs.cz/item/CS_URS_2024_02/622221021</t>
  </si>
  <si>
    <t>71</t>
  </si>
  <si>
    <t>63152263</t>
  </si>
  <si>
    <t>deska tepelně izolační minerální kontaktních fasád podélné vlákno λ=0,034 tl 100mm</t>
  </si>
  <si>
    <t>-426343227</t>
  </si>
  <si>
    <t>2,1*2,0+2,3*2,3</t>
  </si>
  <si>
    <t>6,0*2,0+3,0*2,2-1,0*1,3</t>
  </si>
  <si>
    <t>26,79*1,05 'Přepočtené koeficientem množství</t>
  </si>
  <si>
    <t>72</t>
  </si>
  <si>
    <t>622222001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</si>
  <si>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</si>
  <si>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1278685610</t>
  </si>
  <si>
    <t>https://podminky.urs.cz/item/CS_URS_2024_02/622222001</t>
  </si>
  <si>
    <t>"Skladba W1a" 1,3*2+1,0</t>
  </si>
  <si>
    <t>73</t>
  </si>
  <si>
    <t>63151506</t>
  </si>
  <si>
    <t>deska tepelně izolační minerální kontaktních fasád kolmé vlákno λ=0,040-0,041 tl 30mm</t>
  </si>
  <si>
    <t>1266890744</t>
  </si>
  <si>
    <t>3,6*0,15 'Přepočtené koeficientem množství</t>
  </si>
  <si>
    <t>74</t>
  </si>
  <si>
    <t>622252001</t>
  </si>
  <si>
    <t>Montáž profilů kontaktního zateplení zakládacích soklových připevněných hmoždinkami</t>
  </si>
  <si>
    <t>-2114913650</t>
  </si>
  <si>
    <t>https://podminky.urs.cz/item/CS_URS_2024_02/622252001</t>
  </si>
  <si>
    <t>2,1+2,3</t>
  </si>
  <si>
    <t>6,0+3,0-1,0</t>
  </si>
  <si>
    <t>75</t>
  </si>
  <si>
    <t>59051647</t>
  </si>
  <si>
    <t>profil zakládací Al tl 0,7mm pro ETICS pro izolant tl 100mm</t>
  </si>
  <si>
    <t>1036251765</t>
  </si>
  <si>
    <t>12,4*1,05 'Přepočtené koeficientem množství</t>
  </si>
  <si>
    <t>76</t>
  </si>
  <si>
    <t>622252002</t>
  </si>
  <si>
    <t>Montáž profilů kontaktního zateplení ostatních stěnových, dilatačních apod. lepených do tmelu</t>
  </si>
  <si>
    <t>2019235406</t>
  </si>
  <si>
    <t>https://podminky.urs.cz/item/CS_URS_2024_02/622252002</t>
  </si>
  <si>
    <t>77</t>
  </si>
  <si>
    <t>28341048</t>
  </si>
  <si>
    <t>profil ukončovací PVC s výztužnou tkaninou pro napojení oplechování atiky</t>
  </si>
  <si>
    <t>264822585</t>
  </si>
  <si>
    <t>2,2+2,4</t>
  </si>
  <si>
    <t>6,2+3,0</t>
  </si>
  <si>
    <t>13,8*1,05 'Přepočtené koeficientem množství</t>
  </si>
  <si>
    <t>78</t>
  </si>
  <si>
    <t>63127416</t>
  </si>
  <si>
    <t>profil rohový PVC s výztužnou tkaninou š 100/100mm</t>
  </si>
  <si>
    <t>-488308161</t>
  </si>
  <si>
    <t>"Rohy přístavby" 3,2+3,4</t>
  </si>
  <si>
    <t>"Ostění" 2,3*2</t>
  </si>
  <si>
    <t>11,2*1,05 'Přepočtené koeficientem množství</t>
  </si>
  <si>
    <t>79</t>
  </si>
  <si>
    <t>59051476</t>
  </si>
  <si>
    <t>profil napojovací okenní PVC s výztužnou tkaninou 9mm</t>
  </si>
  <si>
    <t>-1690051029</t>
  </si>
  <si>
    <t>2,3*2+1,0</t>
  </si>
  <si>
    <t>5,6*1,05 'Přepočtené koeficientem množství</t>
  </si>
  <si>
    <t>80</t>
  </si>
  <si>
    <t>59051510</t>
  </si>
  <si>
    <t>profil napojovací nadokenní PVC s okapnicí s výztužnou tkaninou</t>
  </si>
  <si>
    <t>1319213010</t>
  </si>
  <si>
    <t>"Nadpraží" 1,0</t>
  </si>
  <si>
    <t>1*1,05 'Přepočtené koeficientem množství</t>
  </si>
  <si>
    <t>81</t>
  </si>
  <si>
    <t>622321341</t>
  </si>
  <si>
    <t>Omítka vápenocementová vnějších ploch nanášená strojně dvouvrstvá, tloušťky jádrové omítky do 15 mm a tloušťky štuku do 3 mm štuková stěn</t>
  </si>
  <si>
    <t>-612303843</t>
  </si>
  <si>
    <t>https://podminky.urs.cz/item/CS_URS_2024_02/622321341</t>
  </si>
  <si>
    <t>82</t>
  </si>
  <si>
    <t>622321391</t>
  </si>
  <si>
    <t>Omítka vápenocementová vnějších ploch nanášená strojně Příplatek k cenám za každých dalších i započatých 5 mm tloušťky omítky přes 15 mm stěn</t>
  </si>
  <si>
    <t>-802946696</t>
  </si>
  <si>
    <t>https://podminky.urs.cz/item/CS_URS_2024_02/622321391</t>
  </si>
  <si>
    <t>Poznámka k položce:_x000d_
Dle výpisu skladeb: celková tloušťka 35 mm</t>
  </si>
  <si>
    <t>41,07*4 'Přepočtené koeficientem množství</t>
  </si>
  <si>
    <t>83</t>
  </si>
  <si>
    <t>631311114</t>
  </si>
  <si>
    <t>Mazanina z betonu prostého bez zvýšených nároků na prostředí tl. přes 50 do 80 mm tř. C 16/20</t>
  </si>
  <si>
    <t>-1709204892</t>
  </si>
  <si>
    <t>https://podminky.urs.cz/item/CS_URS_2024_02/631311114</t>
  </si>
  <si>
    <t>"Skladba F3" 2,2*0,07</t>
  </si>
  <si>
    <t>84</t>
  </si>
  <si>
    <t>631311126</t>
  </si>
  <si>
    <t>Mazanina z betonu prostého bez zvýšených nároků na prostředí tl. přes 80 do 120 mm tř. C 25/30</t>
  </si>
  <si>
    <t>-529240636</t>
  </si>
  <si>
    <t>https://podminky.urs.cz/item/CS_URS_2024_02/631311126</t>
  </si>
  <si>
    <t>"Skladba F1"</t>
  </si>
  <si>
    <t>"Úroveň 0,000" 24,7*0,12</t>
  </si>
  <si>
    <t>"Svislý odskok" (4,9+0,6)*0,2*0,2</t>
  </si>
  <si>
    <t>"Úroveň -0,300" 38,8*0,12</t>
  </si>
  <si>
    <t>"Skladba F5"</t>
  </si>
  <si>
    <t>"Úroveň 0,000" 13,8*0,12</t>
  </si>
  <si>
    <t>85</t>
  </si>
  <si>
    <t>631362021</t>
  </si>
  <si>
    <t>Výztuž mazanin ze svařovaných sítí z drátů typu KARI</t>
  </si>
  <si>
    <t>-1169962859</t>
  </si>
  <si>
    <t>https://podminky.urs.cz/item/CS_URS_2024_02/631362021</t>
  </si>
  <si>
    <t>Poznámka k položce:_x000d_
+ 10 % na přesahy</t>
  </si>
  <si>
    <t xml:space="preserve">"KARI síť 8/150/150 - 5,4 kg/m2" </t>
  </si>
  <si>
    <t>"Úroveň 0,000" 24,7*5,4*0,001</t>
  </si>
  <si>
    <t>"Svislý odskok" (4,9+0,6)*0,2*5,4*0,001</t>
  </si>
  <si>
    <t>"Úroveň -0,300" 38,8*5,4*0,001</t>
  </si>
  <si>
    <t>"Úroveň 0,000" 13,8*5,4*0,001</t>
  </si>
  <si>
    <t xml:space="preserve">"KARI síť 6/100/100 - 4,4 kg/m2" </t>
  </si>
  <si>
    <t>"Skladba F3" 2,2*4,4*0,001</t>
  </si>
  <si>
    <t>0,434*1,1 'Přepočtené koeficientem množství</t>
  </si>
  <si>
    <t>Ostatní konstrukce a práce, bourání</t>
  </si>
  <si>
    <t>86</t>
  </si>
  <si>
    <t>935113111</t>
  </si>
  <si>
    <t>Osazení odvodňovacího žlabu s krycím roštem polymerbetonového šířky do 200 mm</t>
  </si>
  <si>
    <t>-950740465</t>
  </si>
  <si>
    <t>https://podminky.urs.cz/item/CS_URS_2024_02/935113111</t>
  </si>
  <si>
    <t>"B07"</t>
  </si>
  <si>
    <t>"Žlab š. 100 mm" 22,0</t>
  </si>
  <si>
    <t>"Revizní díly" 0,5*2</t>
  </si>
  <si>
    <t>87</t>
  </si>
  <si>
    <t>59227113</t>
  </si>
  <si>
    <t>žlab odvodňovací s roštem bez spádu dna monolitický z polymerbetonu š 100mm</t>
  </si>
  <si>
    <t>-449601167</t>
  </si>
  <si>
    <t>88</t>
  </si>
  <si>
    <t>59227116</t>
  </si>
  <si>
    <t>díl revizní polymerbetonový předtvarovaný pro svislý odtok s můstkovým litinovým roštem š 100mm</t>
  </si>
  <si>
    <t>367204372</t>
  </si>
  <si>
    <t>89</t>
  </si>
  <si>
    <t>59227122</t>
  </si>
  <si>
    <t>čelo plné na začátek a konec odvodňovacího žlabu monolitického z polymerbetonu š 100mm</t>
  </si>
  <si>
    <t>-1336093689</t>
  </si>
  <si>
    <t>90</t>
  </si>
  <si>
    <t>935923216</t>
  </si>
  <si>
    <t>Osazení odvodňovacího žlabu s krycím roštem vpusti pro žlab šířky do 200 mm</t>
  </si>
  <si>
    <t>-1084102235</t>
  </si>
  <si>
    <t>https://podminky.urs.cz/item/CS_URS_2024_02/935923216</t>
  </si>
  <si>
    <t>"B07" 1</t>
  </si>
  <si>
    <t>91</t>
  </si>
  <si>
    <t>59223075</t>
  </si>
  <si>
    <t>vpusť odtoková polymerbetonová s integrovaným těsněním a můstkovým litinovým roštem pro horizontální připojení potrubí 500x150x500</t>
  </si>
  <si>
    <t>21578346</t>
  </si>
  <si>
    <t>92</t>
  </si>
  <si>
    <t>941211111</t>
  </si>
  <si>
    <t>Lešení řadové rámové lehké pracovní s podlahami s provozním zatížením tř. 3 do 200 kg/m2 šířky tř. SW06 od 0,6 do 0,9 m výšky do 10 m montáž</t>
  </si>
  <si>
    <t>-1614199402</t>
  </si>
  <si>
    <t>https://podminky.urs.cz/item/CS_URS_2024_02/941211111</t>
  </si>
  <si>
    <t>"Fasáda objektu" 22,9*3,5</t>
  </si>
  <si>
    <t>93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</si>
  <si>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</si>
  <si>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</si>
  <si>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1008415337</t>
  </si>
  <si>
    <t>https://podminky.urs.cz/item/CS_URS_2024_02/941211211</t>
  </si>
  <si>
    <t>80,15*30 'Přepočtené koeficientem množství</t>
  </si>
  <si>
    <t>94</t>
  </si>
  <si>
    <t>941211811</t>
  </si>
  <si>
    <t>Lešení řadové rámové lehké pracovní s podlahami s provozním zatížením tř. 3 do 200 kg/m2 šířky tř. SW06 od 0,6 do 0,9 m výšky do 10 m demontáž</t>
  </si>
  <si>
    <t>-66052580</t>
  </si>
  <si>
    <t>https://podminky.urs.cz/item/CS_URS_2024_02/941211811</t>
  </si>
  <si>
    <t>95</t>
  </si>
  <si>
    <t>949101111</t>
  </si>
  <si>
    <t>Lešení pomocné pracovní pro objekty pozemních staveb pro zatížení do 150 kg/m2, o výšce lešeňové podlahy do 1,9 m</t>
  </si>
  <si>
    <t>-715678554</t>
  </si>
  <si>
    <t>https://podminky.urs.cz/item/CS_URS_2024_02/949101111</t>
  </si>
  <si>
    <t>"M.č. 0.11a" 64,4</t>
  </si>
  <si>
    <t>"M.č. 0.11b" 13,9</t>
  </si>
  <si>
    <t>96</t>
  </si>
  <si>
    <t>949411111</t>
  </si>
  <si>
    <t>Věže schodišťové a výstupové z trubkového lešení o půdorysné ploše do 10 m2, výšky do 10 m montáž</t>
  </si>
  <si>
    <t>1087411009</t>
  </si>
  <si>
    <t>https://podminky.urs.cz/item/CS_URS_2024_02/949411111</t>
  </si>
  <si>
    <t>Poznámka k položce:_x000d_
Přístup do 1.NP ze dvora</t>
  </si>
  <si>
    <t>97</t>
  </si>
  <si>
    <t>949411211</t>
  </si>
  <si>
    <t>Věže schodišťové a výstupové z trubkového lešení o půdorysné ploše do 10 m2, výšky do 10 m příplatek k ceně za každý den použití</t>
  </si>
  <si>
    <t>2005379268</t>
  </si>
  <si>
    <t>https://podminky.urs.cz/item/CS_URS_2024_02/949411211</t>
  </si>
  <si>
    <t>3*30 'Přepočtené koeficientem množství</t>
  </si>
  <si>
    <t>98</t>
  </si>
  <si>
    <t>949411811</t>
  </si>
  <si>
    <t>Věže schodišťové a výstupové z trubkového lešení o půdorysné ploše do 10 m2, výšky do 10 m demontáž</t>
  </si>
  <si>
    <t>1122294210</t>
  </si>
  <si>
    <t>https://podminky.urs.cz/item/CS_URS_2024_02/949411811</t>
  </si>
  <si>
    <t>99</t>
  </si>
  <si>
    <t>952901111</t>
  </si>
  <si>
    <t>Vyčištění budov nebo objektů před předáním do užívání budov bytové nebo občanské výstavby, světlé výšky podlaží do 4 m</t>
  </si>
  <si>
    <t>805771832</t>
  </si>
  <si>
    <t>https://podminky.urs.cz/item/CS_URS_2024_02/952901111</t>
  </si>
  <si>
    <t>"Prostory přímo dotčené stavbou"</t>
  </si>
  <si>
    <t>"1.NP - stávající prostory" 44,7+17,3</t>
  </si>
  <si>
    <t>"1.PP - stávající prostory" 95,5+23,1</t>
  </si>
  <si>
    <t>"1.PP - nové prostory" 64,4+13,9</t>
  </si>
  <si>
    <t>"Ostatní prostory"</t>
  </si>
  <si>
    <t>100,0</t>
  </si>
  <si>
    <t>100</t>
  </si>
  <si>
    <t>953943211</t>
  </si>
  <si>
    <t>Osazování drobných kovových předmětů kotvených do stěny hasicího přístroje</t>
  </si>
  <si>
    <t>-1362299700</t>
  </si>
  <si>
    <t>https://podminky.urs.cz/item/CS_URS_2024_02/953943211</t>
  </si>
  <si>
    <t>"B17" 2</t>
  </si>
  <si>
    <t>101</t>
  </si>
  <si>
    <t>44932114</t>
  </si>
  <si>
    <t>přístroj hasicí ruční práškový PG 6 LE</t>
  </si>
  <si>
    <t>-1271536616</t>
  </si>
  <si>
    <t>102</t>
  </si>
  <si>
    <t>953993321</t>
  </si>
  <si>
    <t>Osazení bezpečnostní, orientační nebo informační tabulky plastové nebo smaltované přilepením</t>
  </si>
  <si>
    <t>23107945</t>
  </si>
  <si>
    <t>https://podminky.urs.cz/item/CS_URS_2024_02/953993321</t>
  </si>
  <si>
    <t>"B18 - odhad (počet není v PD specifikován)" 4</t>
  </si>
  <si>
    <t>103</t>
  </si>
  <si>
    <t>73534510</t>
  </si>
  <si>
    <t>tabulka bezpečnostní plastová s tiskem 2 barvy A4 210x297mm</t>
  </si>
  <si>
    <t>-1983281954</t>
  </si>
  <si>
    <t>104</t>
  </si>
  <si>
    <t>961044111</t>
  </si>
  <si>
    <t>Bourání základů z betonu prostého</t>
  </si>
  <si>
    <t>2006768117</t>
  </si>
  <si>
    <t>https://podminky.urs.cz/item/CS_URS_2024_02/961044111</t>
  </si>
  <si>
    <t xml:space="preserve">"M.č. 0.11" </t>
  </si>
  <si>
    <t>"V místě nové zkušebny" 4,2*0,7*0,5</t>
  </si>
  <si>
    <t>"V místě nového skladu" 1,9*0,7*0,2</t>
  </si>
  <si>
    <t>105</t>
  </si>
  <si>
    <t>962032231</t>
  </si>
  <si>
    <t>Bourání zdiva nadzákladového z cihel pálených plných nebo lícových nebo vápenopískových, na maltu vápennou nebo vápenocementovou, objemu přes 1 m3</t>
  </si>
  <si>
    <t>-470977772</t>
  </si>
  <si>
    <t>https://podminky.urs.cz/item/CS_URS_2024_02/962032231</t>
  </si>
  <si>
    <t>"V místě nové zkušebny" 4,2*0,4*2,9-(0,6*0,4*2,2+0,6*2,9*0,2*2)</t>
  </si>
  <si>
    <t>"V místě nového skladu" 1,9*0,6*2,7</t>
  </si>
  <si>
    <t>106</t>
  </si>
  <si>
    <t>965042131</t>
  </si>
  <si>
    <t>Bourání mazanin betonových nebo z litého asfaltu tl. do 100 mm, plochy do 4 m2</t>
  </si>
  <si>
    <t>1482636158</t>
  </si>
  <si>
    <t>https://podminky.urs.cz/item/CS_URS_2024_02/965042131</t>
  </si>
  <si>
    <t>"Stávající podlaha kanceláře 1.11" 2,2*0,07</t>
  </si>
  <si>
    <t>107</t>
  </si>
  <si>
    <t>965042141</t>
  </si>
  <si>
    <t>Bourání mazanin betonových nebo z litého asfaltu tl. do 100 mm, plochy přes 4 m2</t>
  </si>
  <si>
    <t>-705707603</t>
  </si>
  <si>
    <t>https://podminky.urs.cz/item/CS_URS_2024_02/965042141</t>
  </si>
  <si>
    <t>"Stávající podlaha muzea loutek 0.11 - mazanina + podkladní beton" 47,6*(0,08+0,1)</t>
  </si>
  <si>
    <t>108</t>
  </si>
  <si>
    <t>965049111</t>
  </si>
  <si>
    <t>Bourání mazanin Příplatek k cenám za bourání mazanin betonových se svařovanou sítí, tl. do 100 mm</t>
  </si>
  <si>
    <t>-403915016</t>
  </si>
  <si>
    <t>https://podminky.urs.cz/item/CS_URS_2024_02/965049111</t>
  </si>
  <si>
    <t>109</t>
  </si>
  <si>
    <t>966080103</t>
  </si>
  <si>
    <t>Bourání kontaktního zateplení včetně povrchové úpravy omítkou nebo nátěrem z polystyrénových desek, tloušťky přes 60 do 120 mm</t>
  </si>
  <si>
    <t>228877077</t>
  </si>
  <si>
    <t>https://podminky.urs.cz/item/CS_URS_2024_02/966080103</t>
  </si>
  <si>
    <t>"Stávající stěny" (7,6+9,2)*3,4</t>
  </si>
  <si>
    <t>"Odečet výplní" -(1,0*2,2+0,6*2,2+0,6*0,5*3)</t>
  </si>
  <si>
    <t>110</t>
  </si>
  <si>
    <t>968062455</t>
  </si>
  <si>
    <t>Vybourání dřevěných rámů oken s křídly, dveřních zárubní, vrat, stěn, ostění nebo obkladů dveřních zárubní, plochy do 2 m2</t>
  </si>
  <si>
    <t>-366906003</t>
  </si>
  <si>
    <t>https://podminky.urs.cz/item/CS_URS_2024_02/968062455</t>
  </si>
  <si>
    <t>"M.č. 0.11" 0,6*2,2</t>
  </si>
  <si>
    <t>111</t>
  </si>
  <si>
    <t>968062456</t>
  </si>
  <si>
    <t>Vybourání dřevěných rámů oken s křídly, dveřních zárubní, vrat, stěn, ostění nebo obkladů dveřních zárubní, plochy přes 2 m2</t>
  </si>
  <si>
    <t>-1842027694</t>
  </si>
  <si>
    <t>https://podminky.urs.cz/item/CS_URS_2024_02/968062456</t>
  </si>
  <si>
    <t>"M.č. 0.03" 1,0*2,2</t>
  </si>
  <si>
    <t>112</t>
  </si>
  <si>
    <t>971033451</t>
  </si>
  <si>
    <t>Vybourání otvorů ve zdivu základovém nebo nadzákladovém z cihel, tvárnic, příčkovek z cihel pálených na maltu vápennou nebo vápenocementovou plochy do 0,25 m2, tl. do 450 mm</t>
  </si>
  <si>
    <t>1077915609</t>
  </si>
  <si>
    <t>https://podminky.urs.cz/item/CS_URS_2024_02/971033451</t>
  </si>
  <si>
    <t>"Otvory VZT" 1</t>
  </si>
  <si>
    <t>113</t>
  </si>
  <si>
    <t>973031324</t>
  </si>
  <si>
    <t>Vysekání výklenků nebo kapes ve zdivu z cihel na maltu vápennou nebo vápenocementovou kapes, plochy do 0,10 m2, hl. do 150 mm</t>
  </si>
  <si>
    <t>1763220204</t>
  </si>
  <si>
    <t>https://podminky.urs.cz/item/CS_URS_2024_02/973031324</t>
  </si>
  <si>
    <t>"Strop zkušebny" 6</t>
  </si>
  <si>
    <t>"Strop skladu" 3</t>
  </si>
  <si>
    <t>114</t>
  </si>
  <si>
    <t>974031664</t>
  </si>
  <si>
    <t>Vysekání rýh ve zdivu cihelném na maltu vápennou nebo vápenocementovou pro vtahování nosníků do zdí, před vybouráním otvoru do hl. 150 mm, při v. nosníku do 150 mm</t>
  </si>
  <si>
    <t>-428551704</t>
  </si>
  <si>
    <t>https://podminky.urs.cz/item/CS_URS_2024_02/974031664</t>
  </si>
  <si>
    <t>"Otvory VZT - 4x I80" 0,7*3*2</t>
  </si>
  <si>
    <t>115</t>
  </si>
  <si>
    <t>974031666</t>
  </si>
  <si>
    <t>Vysekání rýh ve zdivu cihelném na maltu vápennou nebo vápenocementovou pro vtahování nosníků do zdí, před vybouráním otvoru do hl. 150 mm, při v. nosníku do 250 mm</t>
  </si>
  <si>
    <t>1596255119</t>
  </si>
  <si>
    <t>https://podminky.urs.cz/item/CS_URS_2024_02/974031666</t>
  </si>
  <si>
    <t>"Detail 2" 2,4*4</t>
  </si>
  <si>
    <t>116</t>
  </si>
  <si>
    <t>974031668</t>
  </si>
  <si>
    <t>Vysekání rýh ve zdivu cihelném na maltu vápennou nebo vápenocementovou pro vtahování nosníků do zdí, před vybouráním otvoru do hl. 150 mm, při v. nosníku do 350 mm</t>
  </si>
  <si>
    <t>-1711347332</t>
  </si>
  <si>
    <t>https://podminky.urs.cz/item/CS_URS_2024_02/974031668</t>
  </si>
  <si>
    <t>"Detail 1" 4,8*2</t>
  </si>
  <si>
    <t>117</t>
  </si>
  <si>
    <t>975043121</t>
  </si>
  <si>
    <t>Jednořadové podchycení stropů pro osazení nosníků dřevěnou výztuhou v. podchycení do 3,5 m, a při zatížení hmotností přes 750 do 1000 kg/m</t>
  </si>
  <si>
    <t>-857165849</t>
  </si>
  <si>
    <t>https://podminky.urs.cz/item/CS_URS_2024_02/975043121</t>
  </si>
  <si>
    <t>"Detail 1" 4,8+0,2*2</t>
  </si>
  <si>
    <t>"Detail 2" 2,4+0,2*2</t>
  </si>
  <si>
    <t>"Otvory VZT" 2,0</t>
  </si>
  <si>
    <t>118</t>
  </si>
  <si>
    <t>977151132</t>
  </si>
  <si>
    <t>Jádrové vrty diamantovými korunkami do stavebních materiálů (železobetonu, betonu, cihel, obkladů, dlažeb, kamene) průměru přes 400 do 450 mm</t>
  </si>
  <si>
    <t>1881962068</t>
  </si>
  <si>
    <t>https://podminky.urs.cz/item/CS_URS_2024_02/977151132</t>
  </si>
  <si>
    <t>"Otvory VZT" 0,4</t>
  </si>
  <si>
    <t>997</t>
  </si>
  <si>
    <t>Přesun sutě</t>
  </si>
  <si>
    <t>119</t>
  </si>
  <si>
    <t>997013211</t>
  </si>
  <si>
    <t>Vnitrostaveništní doprava suti a vybouraných hmot vodorovně do 50 m s naložením ručně pro budovy a haly výšky do 6 m</t>
  </si>
  <si>
    <t>1678524434</t>
  </si>
  <si>
    <t>https://podminky.urs.cz/item/CS_URS_2024_02/997013211</t>
  </si>
  <si>
    <t>120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</si>
  <si>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</si>
  <si>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</si>
  <si>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-962710800</t>
  </si>
  <si>
    <t>https://podminky.urs.cz/item/CS_URS_2024_02/997013219</t>
  </si>
  <si>
    <t>121</t>
  </si>
  <si>
    <t>997013501</t>
  </si>
  <si>
    <t>Odvoz suti a vybouraných hmot na skládku nebo meziskládku se složením, na vzdálenost do 1 km</t>
  </si>
  <si>
    <t>935505770</t>
  </si>
  <si>
    <t>https://podminky.urs.cz/item/CS_URS_2024_02/997013501</t>
  </si>
  <si>
    <t>122</t>
  </si>
  <si>
    <t>997013509</t>
  </si>
  <si>
    <t>Odvoz suti a vybouraných hmot na skládku nebo meziskládku se složením, na vzdálenost Příplatek k ceně za každý další započatý 1 km přes 1 km</t>
  </si>
  <si>
    <t>-1411351854</t>
  </si>
  <si>
    <t>https://podminky.urs.cz/item/CS_URS_2024_02/997013509</t>
  </si>
  <si>
    <t>123,769*24 'Přepočtené koeficientem množství</t>
  </si>
  <si>
    <t>123</t>
  </si>
  <si>
    <t>997013861</t>
  </si>
  <si>
    <t>Poplatek za uložení stavebního odpadu na recyklační skládce (skládkovné) z prostého betonu zatříděného do Katalogu odpadů pod kódem 17 01 01</t>
  </si>
  <si>
    <t>-2047220992</t>
  </si>
  <si>
    <t>https://podminky.urs.cz/item/CS_URS_2024_02/997013861</t>
  </si>
  <si>
    <t>124</t>
  </si>
  <si>
    <t>997013862</t>
  </si>
  <si>
    <t>Poplatek za uložení stavebního odpadu na recyklační skládce (skládkovné) z armovaného betonu zatříděného do Katalogu odpadů pod kódem 17 01 01</t>
  </si>
  <si>
    <t>478200184</t>
  </si>
  <si>
    <t>https://podminky.urs.cz/item/CS_URS_2024_02/997013862</t>
  </si>
  <si>
    <t>125</t>
  </si>
  <si>
    <t>997013863</t>
  </si>
  <si>
    <t>Poplatek za uložení stavebního odpadu na recyklační skládce (skládkovné) cihelného zatříděného do Katalogu odpadů pod kódem 17 01 02</t>
  </si>
  <si>
    <t>-271273293</t>
  </si>
  <si>
    <t>https://podminky.urs.cz/item/CS_URS_2024_02/997013863</t>
  </si>
  <si>
    <t>126</t>
  </si>
  <si>
    <t>997013631</t>
  </si>
  <si>
    <t>Poplatek za uložení stavebního odpadu na skládce (skládkovné) směsného stavebního a demoličního zatříděného do Katalogu odpadů pod kódem 17 09 04</t>
  </si>
  <si>
    <t>-406795100</t>
  </si>
  <si>
    <t>https://podminky.urs.cz/item/CS_URS_2024_02/997013631</t>
  </si>
  <si>
    <t>127</t>
  </si>
  <si>
    <t>997013873</t>
  </si>
  <si>
    <t>-951070001</t>
  </si>
  <si>
    <t>https://podminky.urs.cz/item/CS_URS_2024_02/997013873</t>
  </si>
  <si>
    <t>998</t>
  </si>
  <si>
    <t>Přesun hmot</t>
  </si>
  <si>
    <t>128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</si>
  <si>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</si>
  <si>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</si>
  <si>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688288489</t>
  </si>
  <si>
    <t>https://podminky.urs.cz/item/CS_URS_2024_02/998018001</t>
  </si>
  <si>
    <t>PSV</t>
  </si>
  <si>
    <t>Práce a dodávky PSV</t>
  </si>
  <si>
    <t>711</t>
  </si>
  <si>
    <t>Izolace proti vodě, vlhkosti a plynům</t>
  </si>
  <si>
    <t>129</t>
  </si>
  <si>
    <t>711111001</t>
  </si>
  <si>
    <t>Provedení izolace proti zemní vlhkosti natěradly a tmely za studena na ploše vodorovné V nátěrem penetračním</t>
  </si>
  <si>
    <t>1189573907</t>
  </si>
  <si>
    <t>https://podminky.urs.cz/item/CS_URS_2024_02/711111001</t>
  </si>
  <si>
    <t>"Úroveň 0,000" 39,5</t>
  </si>
  <si>
    <t>"Úroveň -0,300" 41,0</t>
  </si>
  <si>
    <t>130</t>
  </si>
  <si>
    <t>11163150</t>
  </si>
  <si>
    <t>lak penetrační asfaltový</t>
  </si>
  <si>
    <t>-304504559</t>
  </si>
  <si>
    <t>80,5*0,0003 'Přepočtené koeficientem množství</t>
  </si>
  <si>
    <t>131</t>
  </si>
  <si>
    <t>711112001</t>
  </si>
  <si>
    <t>Provedení izolace proti zemní vlhkosti natěradly a tmely za studena na ploše svislé S nátěrem penetračním</t>
  </si>
  <si>
    <t>665497182</t>
  </si>
  <si>
    <t>https://podminky.urs.cz/item/CS_URS_2024_02/711112001</t>
  </si>
  <si>
    <t>"Úroveň 0,000" (20,5+2,7)*0,5</t>
  </si>
  <si>
    <t>"Úroveň -0,300" (10,7+2,8)*0,5</t>
  </si>
  <si>
    <t>"Skladba W1b, W7"</t>
  </si>
  <si>
    <t>(4,4+9,0)*1,2</t>
  </si>
  <si>
    <t>132</t>
  </si>
  <si>
    <t>-1356103497</t>
  </si>
  <si>
    <t>36,08*0,00034 'Přepočtené koeficientem množství</t>
  </si>
  <si>
    <t>133</t>
  </si>
  <si>
    <t>711141559</t>
  </si>
  <si>
    <t>Provedení izolace proti zemní vlhkosti pásy přitavením NAIP na ploše vodorovné V</t>
  </si>
  <si>
    <t>-1242651547</t>
  </si>
  <si>
    <t>https://podminky.urs.cz/item/CS_URS_2024_02/711141559</t>
  </si>
  <si>
    <t>134</t>
  </si>
  <si>
    <t>62856011</t>
  </si>
  <si>
    <t>pás asfaltový natavitelný modifikovaný SBS s vložkou z hliníkové fólie s textilií a spalitelnou PE fólií nebo jemnozrnným minerálním posypem na horním povrchu tl 4,0mm</t>
  </si>
  <si>
    <t>2092212622</t>
  </si>
  <si>
    <t>80,5*1,1655 'Přepočtené koeficientem množství</t>
  </si>
  <si>
    <t>135</t>
  </si>
  <si>
    <t>711141811</t>
  </si>
  <si>
    <t>Odstranění izolace proti vodě, vlhkosti a plynům z přitavených pásů NAIP z plochy vodorovné V jednovrstvé</t>
  </si>
  <si>
    <t>44141929</t>
  </si>
  <si>
    <t>https://podminky.urs.cz/item/CS_URS_2024_02/711141811</t>
  </si>
  <si>
    <t>"Stávající podlaha muzea loutek 0.11" 47,6</t>
  </si>
  <si>
    <t>136</t>
  </si>
  <si>
    <t>711142559</t>
  </si>
  <si>
    <t>Provedení izolace proti zemní vlhkosti pásy přitavením NAIP na ploše svislé S</t>
  </si>
  <si>
    <t>1418498728</t>
  </si>
  <si>
    <t>https://podminky.urs.cz/item/CS_URS_2024_02/711142559</t>
  </si>
  <si>
    <t>137</t>
  </si>
  <si>
    <t>441853373</t>
  </si>
  <si>
    <t>36,08*1,221 'Přepočtené koeficientem množství</t>
  </si>
  <si>
    <t>138</t>
  </si>
  <si>
    <t>711161212</t>
  </si>
  <si>
    <t>Izolace proti zemní vlhkosti a beztlakové vodě nopovými fóliemi na ploše svislé S vrstva ochranná, odvětrávací a drenážní výška nopku 8,0 mm, tl. fólie do 0,6 mm</t>
  </si>
  <si>
    <t>1771295550</t>
  </si>
  <si>
    <t>https://podminky.urs.cz/item/CS_URS_2024_02/711161212</t>
  </si>
  <si>
    <t>"Stávající základy ve výkopu" (9,2+15,2)*1,0</t>
  </si>
  <si>
    <t>"Nové základy" (13,3+0,3)*1,0</t>
  </si>
  <si>
    <t>139</t>
  </si>
  <si>
    <t>711161384</t>
  </si>
  <si>
    <t>Izolace proti zemní vlhkosti a beztlakové vodě nopovými fóliemi ostatní ukončení izolace provětrávací lištou</t>
  </si>
  <si>
    <t>-366603504</t>
  </si>
  <si>
    <t>https://podminky.urs.cz/item/CS_URS_2024_02/711161384</t>
  </si>
  <si>
    <t>140</t>
  </si>
  <si>
    <t>711745567</t>
  </si>
  <si>
    <t>Provedení detailů pásy přitavením spojů obrácených nebo zpětných se zesílením rš 500 mm NAIP</t>
  </si>
  <si>
    <t>1386873101</t>
  </si>
  <si>
    <t>https://podminky.urs.cz/item/CS_URS_2024_02/711745567</t>
  </si>
  <si>
    <t>"Úroveň 0,000" (20,5+2,7)</t>
  </si>
  <si>
    <t>"Svislý odskok" (4,9+0,6)*2</t>
  </si>
  <si>
    <t>"Úroveň -0,300" (10,7+2,8)</t>
  </si>
  <si>
    <t>(4,4+9,0)</t>
  </si>
  <si>
    <t>141</t>
  </si>
  <si>
    <t>62856010</t>
  </si>
  <si>
    <t>pás asfaltový natavitelný modifikovaný SBS s vložkou z hliníkové fólie s textilií a spalitelnou PE fólií nebo jemnozrnným minerálním posypem na horním povrchu tl 3,5mm</t>
  </si>
  <si>
    <t>1708380308</t>
  </si>
  <si>
    <t>61,1*0,63 'Přepočtené koeficientem množství</t>
  </si>
  <si>
    <t>142</t>
  </si>
  <si>
    <t>998711311</t>
  </si>
  <si>
    <t>Přesun hmot pro izolace proti vodě, vlhkosti a plynům stanovený procentní sazbou (%) z ceny vodorovná dopravní vzdálenost do 50 m ruční (bez užití mechanizace) v objektech výšky do 6 m</t>
  </si>
  <si>
    <t>%</t>
  </si>
  <si>
    <t>551763988</t>
  </si>
  <si>
    <t>https://podminky.urs.cz/item/CS_URS_2024_02/998711311</t>
  </si>
  <si>
    <t>143</t>
  </si>
  <si>
    <t>998711319</t>
  </si>
  <si>
    <t>Přesun hmot pro izolace proti vodě, vlhkosti a plynům stanovený procentní sazbou (%) z ceny vodorovná dopravní vzdálenost do 50 m Příplatek k cenám za ruční zvětšený přesun přes vymezenou vodorovnou dopravní vzdálenost za každých dalších započatých 50 m</t>
  </si>
  <si>
    <t>621664143</t>
  </si>
  <si>
    <t>https://podminky.urs.cz/item/CS_URS_2024_02/998711319</t>
  </si>
  <si>
    <t>712</t>
  </si>
  <si>
    <t>Povlakové krytiny</t>
  </si>
  <si>
    <t>144</t>
  </si>
  <si>
    <t>712311101</t>
  </si>
  <si>
    <t>Provedení povlakové krytiny střech plochých do 10° natěradly a tmely za studena nátěrem lakem penetračním nebo asfaltovým</t>
  </si>
  <si>
    <t>1174990638</t>
  </si>
  <si>
    <t>https://podminky.urs.cz/item/CS_URS_2024_02/712311101</t>
  </si>
  <si>
    <t>5,8*4,6+1,9*2,4</t>
  </si>
  <si>
    <t>145</t>
  </si>
  <si>
    <t>-1498510236</t>
  </si>
  <si>
    <t>31,24*0,00032 'Přepočtené koeficientem množství</t>
  </si>
  <si>
    <t>146</t>
  </si>
  <si>
    <t>712341559</t>
  </si>
  <si>
    <t>Provedení povlakové krytiny střech plochých do 10° pásy přitavením NAIP v plné ploše</t>
  </si>
  <si>
    <t>1652048238</t>
  </si>
  <si>
    <t>https://podminky.urs.cz/item/CS_URS_2024_02/712341559</t>
  </si>
  <si>
    <t>"Skladba S1 - parozábrana" S_S1</t>
  </si>
  <si>
    <t>147</t>
  </si>
  <si>
    <t>-1924302555</t>
  </si>
  <si>
    <t>31,24*1,1655 'Přepočtené koeficientem množství</t>
  </si>
  <si>
    <t>148</t>
  </si>
  <si>
    <t>712363612</t>
  </si>
  <si>
    <t>Provedení povlakové krytiny střech plochých do 10° z mechanicky kotvených hydroizolačních fólií včetně položení fólie a horkovzdušného svaření tl. tepelné izolace přes 240 mm budovy výšky do 18 m, kotvené do trapézového plechu nebo do dřeva krajní pole</t>
  </si>
  <si>
    <t>189376626</t>
  </si>
  <si>
    <t>https://podminky.urs.cz/item/CS_URS_2024_02/712363612</t>
  </si>
  <si>
    <t>"Skladba S1" S_S1</t>
  </si>
  <si>
    <t>149</t>
  </si>
  <si>
    <t>28322012</t>
  </si>
  <si>
    <t>fólie hydroizolační střešní mPVC mechanicky kotvená šedá tl 1,5mm</t>
  </si>
  <si>
    <t>-1974238709</t>
  </si>
  <si>
    <t>150</t>
  </si>
  <si>
    <t>712841559</t>
  </si>
  <si>
    <t>Provedení povlakové krytiny střech samostatným vytažením izolačního povlaku pásy přitavením na konstrukce převyšující úroveň střechy, NAIP</t>
  </si>
  <si>
    <t>53906854</t>
  </si>
  <si>
    <t>https://podminky.urs.cz/item/CS_URS_2024_02/712841559</t>
  </si>
  <si>
    <t>"Skladba S1 - parozábrana"</t>
  </si>
  <si>
    <t>(5,8+4,6*2+1,9+2,4*2)*0,2</t>
  </si>
  <si>
    <t>151</t>
  </si>
  <si>
    <t>-5432249</t>
  </si>
  <si>
    <t>4,34*1,2 'Přepočtené koeficientem množství</t>
  </si>
  <si>
    <t>152</t>
  </si>
  <si>
    <t>712861703</t>
  </si>
  <si>
    <t>Provedení povlakové krytiny střech samostatným vytažením izolačního povlaku fólií na konstrukce převyšující úroveň střechy, přilepenou lepidlem v plné ploše</t>
  </si>
  <si>
    <t>-666730350</t>
  </si>
  <si>
    <t>https://podminky.urs.cz/item/CS_URS_2024_02/712861703</t>
  </si>
  <si>
    <t>(5,8+4,6*2+1,9+2,4*2)*0,3</t>
  </si>
  <si>
    <t>153</t>
  </si>
  <si>
    <t>-788424400</t>
  </si>
  <si>
    <t>6,51*1,2 'Přepočtené koeficientem množství</t>
  </si>
  <si>
    <t>154</t>
  </si>
  <si>
    <t>712964703</t>
  </si>
  <si>
    <t>Provedení povlakové krytiny střech fóliemi - ostatní práce zesílení koutů, rohů nebo hran fólií</t>
  </si>
  <si>
    <t>432214503</t>
  </si>
  <si>
    <t>https://podminky.urs.cz/item/CS_URS_2024_02/712964703</t>
  </si>
  <si>
    <t>(5,8+4,6*2+1,9+2,4*2)</t>
  </si>
  <si>
    <t>"Vytažení na atiku" 4,6+2,4</t>
  </si>
  <si>
    <t>155</t>
  </si>
  <si>
    <t>28322022</t>
  </si>
  <si>
    <t>fólie hydroizolační střešní mPVC nevyztužená určená na detaily barevná tl 1,2mm</t>
  </si>
  <si>
    <t>-1952158323</t>
  </si>
  <si>
    <t>28,7*0,6 'Přepočtené koeficientem množství</t>
  </si>
  <si>
    <t>156</t>
  </si>
  <si>
    <t>998712311</t>
  </si>
  <si>
    <t>Přesun hmot pro povlakové krytiny stanovený procentní sazbou (%) z ceny vodorovná dopravní vzdálenost do 50 m ruční (bez užití mechanizace) v objektech výšky do 6 m</t>
  </si>
  <si>
    <t>225543071</t>
  </si>
  <si>
    <t>https://podminky.urs.cz/item/CS_URS_2024_02/998712311</t>
  </si>
  <si>
    <t>157</t>
  </si>
  <si>
    <t>998712319</t>
  </si>
  <si>
    <t>Přesun hmot pro povlakové krytiny stanovený procentní sazbou (%) z ceny vodorovná dopravní vzdálenost do 50 m Příplatek k cenám za ruční zvětšený přesun přes vymezenou vodorovnou dopravní vzdálenost za každých dalších započatých 50 m</t>
  </si>
  <si>
    <t>-1243677685</t>
  </si>
  <si>
    <t>https://podminky.urs.cz/item/CS_URS_2024_02/998712319</t>
  </si>
  <si>
    <t>713</t>
  </si>
  <si>
    <t>Izolace tepelné</t>
  </si>
  <si>
    <t>158</t>
  </si>
  <si>
    <t>713120811</t>
  </si>
  <si>
    <t>Odstranění tepelné izolace podlah z rohoží, pásů, dílců, desek, bloků podlah volně kladených nebo mezi trámy z vláknitých materiálů suchých, tloušťka izolace do 100 mm</t>
  </si>
  <si>
    <t>-587156896</t>
  </si>
  <si>
    <t>https://podminky.urs.cz/item/CS_URS_2024_02/713120811</t>
  </si>
  <si>
    <t>"Stávající podlaha kanceláře 1.11" 2,2</t>
  </si>
  <si>
    <t>159</t>
  </si>
  <si>
    <t>713121111</t>
  </si>
  <si>
    <t>Montáž tepelné izolace podlah rohožemi, pásy, deskami, dílci, bloky (izolační materiál ve specifikaci) kladenými volně jednovrstvá</t>
  </si>
  <si>
    <t>169239713</t>
  </si>
  <si>
    <t>https://podminky.urs.cz/item/CS_URS_2024_02/713121111</t>
  </si>
  <si>
    <t>160</t>
  </si>
  <si>
    <t>28375914</t>
  </si>
  <si>
    <t>deska EPS 150 pro konstrukce s vysokým zatížením λ=0,035 tl 100mm</t>
  </si>
  <si>
    <t>283542711</t>
  </si>
  <si>
    <t>"Úroveň 0,000" 24,7</t>
  </si>
  <si>
    <t>"Úroveň -0,300" 38,8</t>
  </si>
  <si>
    <t>65,15*1,05 'Přepočtené koeficientem množství</t>
  </si>
  <si>
    <t>161</t>
  </si>
  <si>
    <t>28375915</t>
  </si>
  <si>
    <t>deska EPS 150 pro konstrukce s vysokým zatížením λ=0,035 tl 120mm</t>
  </si>
  <si>
    <t>-657698356</t>
  </si>
  <si>
    <t>"Úroveň 0,000" 13,8</t>
  </si>
  <si>
    <t>162</t>
  </si>
  <si>
    <t>63141431</t>
  </si>
  <si>
    <t>deska tepelně izolační minerální plovoucích podlah λ=0,033-0,035 tl 25mm</t>
  </si>
  <si>
    <t>-1214961231</t>
  </si>
  <si>
    <t>"Skladba F3" 2,2</t>
  </si>
  <si>
    <t>163</t>
  </si>
  <si>
    <t>713121112</t>
  </si>
  <si>
    <t>Montáž tepelné izolace podlah rohožemi, pásy, deskami, dílci, bloky (izolační materiál ve specifikaci) kladenými volně jednovrstvá mezi trámy nebo rošt</t>
  </si>
  <si>
    <t>-1046852196</t>
  </si>
  <si>
    <t>https://podminky.urs.cz/item/CS_URS_2024_02/713121112</t>
  </si>
  <si>
    <t>164</t>
  </si>
  <si>
    <t>63141434</t>
  </si>
  <si>
    <t>deska tepelně izolační minerální plovoucích podlah λ=0,033-0,035 tl 40mm</t>
  </si>
  <si>
    <t>-40563588</t>
  </si>
  <si>
    <t>31,24*1,05 'Přepočtené koeficientem množství</t>
  </si>
  <si>
    <t>165</t>
  </si>
  <si>
    <t>713121211</t>
  </si>
  <si>
    <t>Montáž tepelné izolace podlah okrajovými pásky kladenými volně</t>
  </si>
  <si>
    <t>-486794441</t>
  </si>
  <si>
    <t>https://podminky.urs.cz/item/CS_URS_2024_02/713121211</t>
  </si>
  <si>
    <t>"Úroveň 0,000" 20,7+15,9-4,2</t>
  </si>
  <si>
    <t>"Úroveň -0,300" 26,8-4,2</t>
  </si>
  <si>
    <t>"Skladba F3" 5,2</t>
  </si>
  <si>
    <t>166</t>
  </si>
  <si>
    <t>63140274</t>
  </si>
  <si>
    <t>pásek okrajový izolační minerální plovoucích podlah š 120mm tl 12mm</t>
  </si>
  <si>
    <t>-755710724</t>
  </si>
  <si>
    <t>60,2*1,05 'Přepočtené koeficientem množství</t>
  </si>
  <si>
    <t>167</t>
  </si>
  <si>
    <t>713141136</t>
  </si>
  <si>
    <t>Montáž tepelné izolace střech plochých rohožemi, pásy, deskami, dílci, bloky (izolační materiál ve specifikaci) přilepenými za studena jednovrstvá nízkoexpanzní (PUR) pěnou</t>
  </si>
  <si>
    <t>1340239540</t>
  </si>
  <si>
    <t>https://podminky.urs.cz/item/CS_URS_2024_02/713141136</t>
  </si>
  <si>
    <t>168</t>
  </si>
  <si>
    <t>63140409</t>
  </si>
  <si>
    <t>deska tepelně izolační minerální plochých střech dvouvrstvá λ=0,038-0,039 tl 200mm</t>
  </si>
  <si>
    <t>-1300477848</t>
  </si>
  <si>
    <t>169</t>
  </si>
  <si>
    <t>713141356</t>
  </si>
  <si>
    <t>Montáž tepelné izolace střech plochých spádovými klíny na zhlaví atiky šířky do 500 mm přilepenými za studena nízkoexpanzní (PUR) pěnou</t>
  </si>
  <si>
    <t>-962309020</t>
  </si>
  <si>
    <t>https://podminky.urs.cz/item/CS_URS_2024_02/713141356</t>
  </si>
  <si>
    <t>"Atiky" 2,1+2,5+2,4</t>
  </si>
  <si>
    <t>170</t>
  </si>
  <si>
    <t>28372070</t>
  </si>
  <si>
    <t>deska spádová konstrukční z XPS 40-20</t>
  </si>
  <si>
    <t>1898600793</t>
  </si>
  <si>
    <t>7*0,4 'Přepočtené koeficientem množství</t>
  </si>
  <si>
    <t>171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</si>
  <si>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</si>
  <si>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</si>
  <si>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228385125</t>
  </si>
  <si>
    <t>https://podminky.urs.cz/item/CS_URS_2024_02/713141396</t>
  </si>
  <si>
    <t>"Atiky" 2,1*0,6+2,5*0,4+2,4*0,6</t>
  </si>
  <si>
    <t>172</t>
  </si>
  <si>
    <t>-2018891521</t>
  </si>
  <si>
    <t>3,7*1,05 'Přepočtené koeficientem množství</t>
  </si>
  <si>
    <t>173</t>
  </si>
  <si>
    <t>713191133</t>
  </si>
  <si>
    <t>Montáž tepelné izolace stavebních konstrukcí - doplňky a konstrukční součásti podlah, stropů vrchem nebo střech překrytí fólií položenou volně s přelepením spojů</t>
  </si>
  <si>
    <t>-1073130280</t>
  </si>
  <si>
    <t>https://podminky.urs.cz/item/CS_URS_2024_02/713191133</t>
  </si>
  <si>
    <t>174</t>
  </si>
  <si>
    <t>28323068</t>
  </si>
  <si>
    <t>fólie LDPE (750 kg/m3) proti zemní vlhkosti nad úrovní terénu tl 0,6mm</t>
  </si>
  <si>
    <t>-1769587935</t>
  </si>
  <si>
    <t>81,15*1,1655 'Přepočtené koeficientem množství</t>
  </si>
  <si>
    <t>175</t>
  </si>
  <si>
    <t>998713311</t>
  </si>
  <si>
    <t>Přesun hmot pro izolace tepelné stanovený procentní sazbou (%) z ceny vodorovná dopravní vzdálenost do 50 m ruční (bez užití mechanizace) v objektech výšky do 6 m</t>
  </si>
  <si>
    <t>1784664307</t>
  </si>
  <si>
    <t>https://podminky.urs.cz/item/CS_URS_2024_02/998713311</t>
  </si>
  <si>
    <t>176</t>
  </si>
  <si>
    <t>998713319</t>
  </si>
  <si>
    <t>Přesun hmot pro izolace tepelné stanovený procentní sazbou (%) z ceny vodorovná dopravní vzdálenost do 50 m Příplatek k cenám za ruční zvětšený přesun přes vymezenou vodorovnou dopravní vzdálenost za každých dalších započatých 50 m</t>
  </si>
  <si>
    <t>-1033027777</t>
  </si>
  <si>
    <t>https://podminky.urs.cz/item/CS_URS_2024_02/998713319</t>
  </si>
  <si>
    <t>741</t>
  </si>
  <si>
    <t>Elektroinstalace - silnoproud</t>
  </si>
  <si>
    <t>177</t>
  </si>
  <si>
    <t>741110512</t>
  </si>
  <si>
    <t>Montáž lišt a kanálků elektroinstalačních se spojkami, ohyby a rohy a s nasunutím do krabic vkládacích s víčkem, šířky do přes 60 do 120 mm</t>
  </si>
  <si>
    <t>1833327055</t>
  </si>
  <si>
    <t>https://podminky.urs.cz/item/CS_URS_2024_02/741110512</t>
  </si>
  <si>
    <t>Poznámka k položce:_x000d_
Kotveno na strop</t>
  </si>
  <si>
    <t>"B04" 50,0</t>
  </si>
  <si>
    <t>178</t>
  </si>
  <si>
    <t>34571219</t>
  </si>
  <si>
    <t>kanál elektroinstalační hranatý PVC 100x60mm</t>
  </si>
  <si>
    <t>-1238501241</t>
  </si>
  <si>
    <t>Poznámka k položce:_x000d_
Provedení dle výpisu obecných výrobků</t>
  </si>
  <si>
    <t>50*1,05 'Přepočtené koeficientem množství</t>
  </si>
  <si>
    <t>179</t>
  </si>
  <si>
    <t>998741311</t>
  </si>
  <si>
    <t>Přesun hmot pro silnoproud stanovený procentní sazbou (%) z ceny vodorovná dopravní vzdálenost do 50 m ruční (bez užití mechanizace) v objektech výšky do 6 m</t>
  </si>
  <si>
    <t>-1880853835</t>
  </si>
  <si>
    <t>https://podminky.urs.cz/item/CS_URS_2024_02/998741311</t>
  </si>
  <si>
    <t>180</t>
  </si>
  <si>
    <t>998741319</t>
  </si>
  <si>
    <t>Přesun hmot pro silnoproud stanovený procentní sazbou (%) z ceny vodorovná dopravní vzdálenost do 50 m Příplatek k cenám za ruční zvětšený přesun přes vymezenou vodorovnou dopravní vzdálenost za každých dalších započatých 50 m</t>
  </si>
  <si>
    <t>-1629857718</t>
  </si>
  <si>
    <t>https://podminky.urs.cz/item/CS_URS_2024_02/998741319</t>
  </si>
  <si>
    <t>762</t>
  </si>
  <si>
    <t>Konstrukce tesařské</t>
  </si>
  <si>
    <t>181</t>
  </si>
  <si>
    <t>762341046</t>
  </si>
  <si>
    <t>Bednění střech střech rovných sklonu do 60° s vyřezáním otvorů z dřevoštěpkových desek OSB šroubovaných na rošt na pero a drážku, tloušťky desky 22 mm</t>
  </si>
  <si>
    <t>1179051016</t>
  </si>
  <si>
    <t>https://podminky.urs.cz/item/CS_URS_2024_02/762341046</t>
  </si>
  <si>
    <t>182</t>
  </si>
  <si>
    <t>998762311</t>
  </si>
  <si>
    <t>Přesun hmot pro konstrukce tesařské stanovený procentní sazbou (%) z ceny vodorovná dopravní vzdálenost do 50 m ruční (bez užití mechanizace) v objektech výšky do 6 m</t>
  </si>
  <si>
    <t>690725258</t>
  </si>
  <si>
    <t>https://podminky.urs.cz/item/CS_URS_2024_02/998762311</t>
  </si>
  <si>
    <t>183</t>
  </si>
  <si>
    <t>998762319</t>
  </si>
  <si>
    <t>Přesun hmot pro konstrukce tesařské stanovený procentní sazbou (%) z ceny vodorovná dopravní vzdálenost do 50 m Příplatek k cenám za ruční zvětšený přesun přes vymezenou vodorovnou dopravní vzdálenost za každých dalších započatých 50 m</t>
  </si>
  <si>
    <t>-487914541</t>
  </si>
  <si>
    <t>https://podminky.urs.cz/item/CS_URS_2024_02/998762319</t>
  </si>
  <si>
    <t>763</t>
  </si>
  <si>
    <t>Konstrukce suché výstavby</t>
  </si>
  <si>
    <t>184</t>
  </si>
  <si>
    <t>763111726</t>
  </si>
  <si>
    <t>Příčka ze sádrokartonových desek ostatní konstrukce a práce na příčkách ze sádrokartonových desek ochrana rohů lišta na ochranu volných hran vysoce pevná a nárazu odolná</t>
  </si>
  <si>
    <t>1623272582</t>
  </si>
  <si>
    <t>https://podminky.urs.cz/item/CS_URS_2024_02/763111726</t>
  </si>
  <si>
    <t>"B10" 2,5*2+2,2*6+2,8*8</t>
  </si>
  <si>
    <t>185</t>
  </si>
  <si>
    <t>763111742</t>
  </si>
  <si>
    <t>Příčka ze sádrokartonových desek ostatní konstrukce a práce na příčkách ze sádrokartonových desek montáž jedné vrstvy tepelné izolace</t>
  </si>
  <si>
    <t>305827664</t>
  </si>
  <si>
    <t>https://podminky.urs.cz/item/CS_URS_2024_02/763111742</t>
  </si>
  <si>
    <t>"Skladba W6"</t>
  </si>
  <si>
    <t>1,2*2,4*4</t>
  </si>
  <si>
    <t>186</t>
  </si>
  <si>
    <t>63150930</t>
  </si>
  <si>
    <t>deska speciální akustická ze skleněných vláken jednostranně kašírovaná černou netkanou textílií tl 50mm</t>
  </si>
  <si>
    <t>-902943077</t>
  </si>
  <si>
    <t>11,52*1,02 'Přepočtené koeficientem množství</t>
  </si>
  <si>
    <t>187</t>
  </si>
  <si>
    <t>763121612</t>
  </si>
  <si>
    <t>Stěna předsazená ze sádrokartonových desek montáž nosné konstrukce z profilů CD a UD</t>
  </si>
  <si>
    <t>-1475121687</t>
  </si>
  <si>
    <t>https://podminky.urs.cz/item/CS_URS_2024_02/763121612</t>
  </si>
  <si>
    <t>188</t>
  </si>
  <si>
    <t>59030626</t>
  </si>
  <si>
    <t>profil pro stropní konstrukce a předsazené stěny CD 60</t>
  </si>
  <si>
    <t>-1623202236</t>
  </si>
  <si>
    <t>2,8*3*4</t>
  </si>
  <si>
    <t>189</t>
  </si>
  <si>
    <t>59030624</t>
  </si>
  <si>
    <t>profil pro stropní konstrukce a předsazené stěny UD 28</t>
  </si>
  <si>
    <t>-1792146000</t>
  </si>
  <si>
    <t>1,2*4*4</t>
  </si>
  <si>
    <t>190</t>
  </si>
  <si>
    <t>763121621</t>
  </si>
  <si>
    <t>Stěna předsazená ze sádrokartonových desek montáž desek na nosnou konstrukci, tl. 12,5 mm</t>
  </si>
  <si>
    <t>-1447522901</t>
  </si>
  <si>
    <t>https://podminky.urs.cz/item/CS_URS_2024_02/763121621</t>
  </si>
  <si>
    <t>(1,2*2,4+(1,2+2,4)*2*0,1)*4</t>
  </si>
  <si>
    <t>191</t>
  </si>
  <si>
    <t>590305R01</t>
  </si>
  <si>
    <t>deska SDK akustická děrovaná 12x12mm bezesparé podhledy tl 12,5mm s černým nástřikem</t>
  </si>
  <si>
    <t>-660238576</t>
  </si>
  <si>
    <t>14,4*1,05 'Přepočtené koeficientem množství</t>
  </si>
  <si>
    <t>192</t>
  </si>
  <si>
    <t>763121713</t>
  </si>
  <si>
    <t>Stěna předsazená ze sádrokartonových desek ostatní konstrukce a práce na předsazených stěnách ze sádrokartonových desek odsazení soklu</t>
  </si>
  <si>
    <t>907391518</t>
  </si>
  <si>
    <t>https://podminky.urs.cz/item/CS_URS_2024_02/763121713</t>
  </si>
  <si>
    <t>1,2*4</t>
  </si>
  <si>
    <t>193</t>
  </si>
  <si>
    <t>763121714</t>
  </si>
  <si>
    <t>Stěna předsazená ze sádrokartonových desek ostatní konstrukce a práce na předsazených stěnách ze sádrokartonových desek základní penetrační nátěr</t>
  </si>
  <si>
    <t>1954201326</t>
  </si>
  <si>
    <t>https://podminky.urs.cz/item/CS_URS_2024_02/763121714</t>
  </si>
  <si>
    <t>194</t>
  </si>
  <si>
    <t>763121751</t>
  </si>
  <si>
    <t>Stěna předsazená ze sádrokartonových desek Příplatek k cenám za plochu do 6 m2 jednotlivě</t>
  </si>
  <si>
    <t>-314334831</t>
  </si>
  <si>
    <t>https://podminky.urs.cz/item/CS_URS_2024_02/763121751</t>
  </si>
  <si>
    <t>195</t>
  </si>
  <si>
    <t>763131432</t>
  </si>
  <si>
    <t>Podhled ze sádrokartonových desek dvouvrstvá zavěšená spodní konstrukce z ocelových profilů CD, UD jednoduše opláštěná deskou protipožární DF, tl. 15 mm, bez izolace, REI do 90</t>
  </si>
  <si>
    <t>-979940082</t>
  </si>
  <si>
    <t>https://podminky.urs.cz/item/CS_URS_2024_02/763131432</t>
  </si>
  <si>
    <t>"Skladba C3"</t>
  </si>
  <si>
    <t>"M.č. 0.11a" 64,4-37,9</t>
  </si>
  <si>
    <t>"M.č. 0.11b" 13,9-8,3</t>
  </si>
  <si>
    <t>196</t>
  </si>
  <si>
    <t>763131712</t>
  </si>
  <si>
    <t>Podhled ze sádrokartonových desek ostatní práce a konstrukce na podhledech ze sádrokartonových desek napojení na jiný druh podhledu</t>
  </si>
  <si>
    <t>263441040</t>
  </si>
  <si>
    <t>https://podminky.urs.cz/item/CS_URS_2024_02/763131712</t>
  </si>
  <si>
    <t>4,2+2,0</t>
  </si>
  <si>
    <t>197</t>
  </si>
  <si>
    <t>763131714</t>
  </si>
  <si>
    <t>Podhled ze sádrokartonových desek ostatní práce a konstrukce na podhledech ze sádrokartonových desek základní penetrační nátěr</t>
  </si>
  <si>
    <t>1057867691</t>
  </si>
  <si>
    <t>https://podminky.urs.cz/item/CS_URS_2024_02/763131714</t>
  </si>
  <si>
    <t>198</t>
  </si>
  <si>
    <t>763131822</t>
  </si>
  <si>
    <t>Demontáž podhledu nebo samostatného požárního předělu ze sádrokartonových desek s nosnou konstrukcí dvouvrstvou z ocelových profilů, opláštění dvojité</t>
  </si>
  <si>
    <t>357830308</t>
  </si>
  <si>
    <t>https://podminky.urs.cz/item/CS_URS_2024_02/763131822</t>
  </si>
  <si>
    <t>"M.č. 0.11" 47,6</t>
  </si>
  <si>
    <t>199</t>
  </si>
  <si>
    <t>763164636</t>
  </si>
  <si>
    <t>Obklad konstrukcí sádrokartonovými deskami včetně ochranných úhelníků ve tvaru U rozvinuté šíře přes 0,6 do 1,2 m, opláštěný deskou protipožární DF, tl. 15 mm</t>
  </si>
  <si>
    <t>189096979</t>
  </si>
  <si>
    <t>https://podminky.urs.cz/item/CS_URS_2024_02/763164636</t>
  </si>
  <si>
    <t>"Detail 2" 2,0</t>
  </si>
  <si>
    <t>200</t>
  </si>
  <si>
    <t>763721201</t>
  </si>
  <si>
    <t>Montáž schodiště přímého s podstupnicemi, šířky ramene do 1000 mm</t>
  </si>
  <si>
    <t>-603567668</t>
  </si>
  <si>
    <t>https://podminky.urs.cz/item/CS_URS_2024_02/763721201</t>
  </si>
  <si>
    <t>"B08" 0,5</t>
  </si>
  <si>
    <t>"B09" 0,5</t>
  </si>
  <si>
    <t>201</t>
  </si>
  <si>
    <t>612321R01</t>
  </si>
  <si>
    <t>schodiště dřevěné z profilů a desek 1150x520x320 mm - B08</t>
  </si>
  <si>
    <t>-347574431</t>
  </si>
  <si>
    <t>Poznámka k položce:_x000d_
Provedení dle výpisu obecných výrobků_x000d_
Včetně všech doplňků (označení kontrastním pruhem, kotvení apod.)_x000d_
Včetně povrchové úpravy</t>
  </si>
  <si>
    <t>202</t>
  </si>
  <si>
    <t>612321R02</t>
  </si>
  <si>
    <t>schodiště dřevěné z profilů a desek 1000x520x300 mm - B09</t>
  </si>
  <si>
    <t>59268259</t>
  </si>
  <si>
    <t>203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</si>
  <si>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</si>
  <si>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</si>
  <si>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-554793461</t>
  </si>
  <si>
    <t>https://podminky.urs.cz/item/CS_URS_2024_02/998763511</t>
  </si>
  <si>
    <t>204</t>
  </si>
  <si>
    <t>998763519</t>
  </si>
  <si>
    <t>Přesun hmot pro konstrukce montované z desek sádrokartonových, sádrovláknitých, cementovláknitých nebo cementových stanovený procentní sazbou (%) z ceny vodorovná dopravní vzdálenost do 50 m Příplatek k cenám za ruční zvětšený přesun přes vymezenou vodorovnou dopravní vzdálenost za každých dalších započatých 50 m</t>
  </si>
  <si>
    <t>-872404856</t>
  </si>
  <si>
    <t>https://podminky.urs.cz/item/CS_URS_2024_02/998763519</t>
  </si>
  <si>
    <t>764</t>
  </si>
  <si>
    <t>Konstrukce klempířské</t>
  </si>
  <si>
    <t>205</t>
  </si>
  <si>
    <t>764001901</t>
  </si>
  <si>
    <t>Napojení na stávající klempířské konstrukce délky spoje do 0,5 m</t>
  </si>
  <si>
    <t>1672824399</t>
  </si>
  <si>
    <t>https://podminky.urs.cz/item/CS_URS_2024_02/764001901</t>
  </si>
  <si>
    <t>"K02" 1</t>
  </si>
  <si>
    <t>"K03" 2</t>
  </si>
  <si>
    <t>"K09" 1</t>
  </si>
  <si>
    <t>206</t>
  </si>
  <si>
    <t>13814185</t>
  </si>
  <si>
    <t>plech hladký Pz jakost EN 10143 tl 0,6mm tabule</t>
  </si>
  <si>
    <t>-1082251973</t>
  </si>
  <si>
    <t>4*0,001 'Přepočtené koeficientem množství</t>
  </si>
  <si>
    <t>207</t>
  </si>
  <si>
    <t>764004801</t>
  </si>
  <si>
    <t>Demontáž klempířských konstrukcí žlabu podokapního do suti</t>
  </si>
  <si>
    <t>-1479566798</t>
  </si>
  <si>
    <t>https://podminky.urs.cz/item/CS_URS_2024_02/764004801</t>
  </si>
  <si>
    <t>"K05 - výměna žlabu" 5,4</t>
  </si>
  <si>
    <t>208</t>
  </si>
  <si>
    <t>764004861</t>
  </si>
  <si>
    <t>Demontáž klempířských konstrukcí svodu do suti</t>
  </si>
  <si>
    <t>1751848872</t>
  </si>
  <si>
    <t>https://podminky.urs.cz/item/CS_URS_2024_02/764004861</t>
  </si>
  <si>
    <t>"K03 - zkrácení stávajících svodů" 3,3*2</t>
  </si>
  <si>
    <t>209</t>
  </si>
  <si>
    <t>764212436</t>
  </si>
  <si>
    <t>Oplechování střešních prvků z pozinkovaného plechu okapu okapovým plechem střechy rovné rš 500 mm</t>
  </si>
  <si>
    <t>-1091408673</t>
  </si>
  <si>
    <t>https://podminky.urs.cz/item/CS_URS_2024_02/764212436</t>
  </si>
  <si>
    <t>Poznámka k položce:_x000d_
Provedení dle výpisu klempířských výrobků; včetně všech doplňků</t>
  </si>
  <si>
    <t>"K08" 5,4+1,9</t>
  </si>
  <si>
    <t>7,3*1,1 'Přepočtené koeficientem množství</t>
  </si>
  <si>
    <t>210</t>
  </si>
  <si>
    <t>764214605</t>
  </si>
  <si>
    <t>Oplechování horních ploch zdí a nadezdívek (atik) z pozinkovaného plechu s povrchovou úpravou mechanicky kotvené rš 400 mm</t>
  </si>
  <si>
    <t>1232828074</t>
  </si>
  <si>
    <t>https://podminky.urs.cz/item/CS_URS_2024_02/764214605</t>
  </si>
  <si>
    <t>"K11" 1,7</t>
  </si>
  <si>
    <t>1,7*1,1 'Přepočtené koeficientem množství</t>
  </si>
  <si>
    <t>211</t>
  </si>
  <si>
    <t>764214R01</t>
  </si>
  <si>
    <t>Oplechování horních ploch a atik bez rohů z Pz s povrch úpravou mechanicky kotvené rš 600 mm</t>
  </si>
  <si>
    <t>-732540077</t>
  </si>
  <si>
    <t>"K12" 2,9</t>
  </si>
  <si>
    <t>"K13" 2,6</t>
  </si>
  <si>
    <t>5,5*1,1 'Přepočtené koeficientem množství</t>
  </si>
  <si>
    <t>212</t>
  </si>
  <si>
    <t>764216R01</t>
  </si>
  <si>
    <t>Oplechování rovných parapetů mechanicky kotvené z Pz s povrchovou úpravou rš 280 mm</t>
  </si>
  <si>
    <t>-1297169796</t>
  </si>
  <si>
    <t>https://podminky.urs.cz/item/CS_URS_2024_02/764216R01</t>
  </si>
  <si>
    <t>"K14" 0,6*3</t>
  </si>
  <si>
    <t>213</t>
  </si>
  <si>
    <t>764511404</t>
  </si>
  <si>
    <t>Žlab podokapní z pozinkovaného plechu včetně háků a čel půlkruhový rš 330 mm</t>
  </si>
  <si>
    <t>692833848</t>
  </si>
  <si>
    <t>https://podminky.urs.cz/item/CS_URS_2024_02/764511404</t>
  </si>
  <si>
    <t>"K05" 5,4</t>
  </si>
  <si>
    <t>"K06" 5,4</t>
  </si>
  <si>
    <t>"K07" 1,9</t>
  </si>
  <si>
    <t>214</t>
  </si>
  <si>
    <t>764511444</t>
  </si>
  <si>
    <t>Žlab podokapní z pozinkovaného plechu kotlík oválný (trychtýřový), rš žlabu/průměr svodu 330/100 mm</t>
  </si>
  <si>
    <t>1514431605</t>
  </si>
  <si>
    <t>https://podminky.urs.cz/item/CS_URS_2024_02/764511444</t>
  </si>
  <si>
    <t>215</t>
  </si>
  <si>
    <t>764518422</t>
  </si>
  <si>
    <t>Svod z pozinkovaného plechu včetně objímek, kolen a odskoků kruhový, průměru 100 mm</t>
  </si>
  <si>
    <t>1402735255</t>
  </si>
  <si>
    <t>https://podminky.urs.cz/item/CS_URS_2024_02/764518422</t>
  </si>
  <si>
    <t>"K01" 3,1*2</t>
  </si>
  <si>
    <t>"K02" 2,2</t>
  </si>
  <si>
    <t>"K03" 0,3*2</t>
  </si>
  <si>
    <t>"K04" 0,3</t>
  </si>
  <si>
    <t>"K09" 3,0</t>
  </si>
  <si>
    <t>216</t>
  </si>
  <si>
    <t>998764311</t>
  </si>
  <si>
    <t>Přesun hmot pro konstrukce klempířské stanovený procentní sazbou (%) z ceny vodorovná dopravní vzdálenost do 50 m ruční (bez užtití mechanizace) v objektech výšky do 6 m</t>
  </si>
  <si>
    <t>1670240878</t>
  </si>
  <si>
    <t>https://podminky.urs.cz/item/CS_URS_2024_02/998764311</t>
  </si>
  <si>
    <t>217</t>
  </si>
  <si>
    <t>998764319</t>
  </si>
  <si>
    <t>Přesun hmot pro konstrukce klempířské stanovený procentní sazbou (%) z ceny vodorovná dopravní vzdálenost do 50 m Příplatek k cenám za ruční zvětšený přesun přes vymezenou vodorovnou dopravní vzdálenost za každých dalších započatých 50 m</t>
  </si>
  <si>
    <t>-1542411</t>
  </si>
  <si>
    <t>https://podminky.urs.cz/item/CS_URS_2024_02/998764319</t>
  </si>
  <si>
    <t>766</t>
  </si>
  <si>
    <t>Konstrukce truhlářské</t>
  </si>
  <si>
    <t>218</t>
  </si>
  <si>
    <t>766416243</t>
  </si>
  <si>
    <t>Montáž obložení stěn panely obkladovými plochy přes 5 m2 z aglomerovaných desek, plochy přes 1,50 m2</t>
  </si>
  <si>
    <t>-591215804</t>
  </si>
  <si>
    <t>https://podminky.urs.cz/item/CS_URS_2024_02/766416243</t>
  </si>
  <si>
    <t>"B01" 2,0*2,5</t>
  </si>
  <si>
    <t>219</t>
  </si>
  <si>
    <t>624320R01</t>
  </si>
  <si>
    <t>obložení portálu z HPL desek 2,0x2,5m - B01</t>
  </si>
  <si>
    <t>soubor</t>
  </si>
  <si>
    <t>-1407144985</t>
  </si>
  <si>
    <t>220</t>
  </si>
  <si>
    <t>766416R01</t>
  </si>
  <si>
    <t>D+M šatního pultu z HPL desek 0,6x4,3m, v. 0,75-0,9m</t>
  </si>
  <si>
    <t>-545130910</t>
  </si>
  <si>
    <t>"B02" 1</t>
  </si>
  <si>
    <t>221</t>
  </si>
  <si>
    <t>766623953</t>
  </si>
  <si>
    <t>Výměna oken dřevěných nebo plastových včetně rámu plochy přes 1 m2 otevíravých ve zdivu, výšky konstrukcí přes 2,5 m</t>
  </si>
  <si>
    <t>-1919369893</t>
  </si>
  <si>
    <t>https://podminky.urs.cz/item/CS_URS_2024_02/766623953</t>
  </si>
  <si>
    <t>Poznámka k položce:_x000d_
Vybouraná okna budou po úpravě zpět osazená</t>
  </si>
  <si>
    <t>"M.č. 1.11" 0,6*2,5*3</t>
  </si>
  <si>
    <t>222</t>
  </si>
  <si>
    <t>766625R01</t>
  </si>
  <si>
    <t>Oprava oken dřevěných - zkrácení stávajícího okna o spodní díl velikosti 600x800 mm</t>
  </si>
  <si>
    <t>1121327584</t>
  </si>
  <si>
    <t>Poznámka k položce:_x000d_
Včetně celkové kontroly a opravy stávajícího okna</t>
  </si>
  <si>
    <t>"M.č. 1.11" 3</t>
  </si>
  <si>
    <t>223</t>
  </si>
  <si>
    <t>766660172</t>
  </si>
  <si>
    <t>Montáž dveřních křídel dřevěných nebo plastových otevíravých do obložkové zárubně povrchově upravených jednokřídlových, šířky přes 800 mm</t>
  </si>
  <si>
    <t>-525881234</t>
  </si>
  <si>
    <t>https://podminky.urs.cz/item/CS_URS_2024_02/766660172</t>
  </si>
  <si>
    <t>224</t>
  </si>
  <si>
    <t>611620R01</t>
  </si>
  <si>
    <t>dveře jednokřídlé dřevotřískové povrch laminátový plné 900x1970mm s větrací mřížkou</t>
  </si>
  <si>
    <t>547919158</t>
  </si>
  <si>
    <t>Poznámka k položce:_x000d_
Provedení dle výpisu dveří_x000d_
Včetně všech doplňků (kování, zámek, podlahová lišta, větrací mřížka apod.)_x000d_
Včetně povrchové úpravy</t>
  </si>
  <si>
    <t>"D05" 1</t>
  </si>
  <si>
    <t>225</t>
  </si>
  <si>
    <t>611620R02</t>
  </si>
  <si>
    <t>dveře jednokřídlé dřevotřískové povrch laminátový plné 900x2300mm s aretací</t>
  </si>
  <si>
    <t>-972436366</t>
  </si>
  <si>
    <t>Poznámka k položce:_x000d_
Provedení dle výpisu dveří_x000d_
Včetně všech doplňků (kování, zámek, podlahová lišta, práh, aretace apod.)_x000d_
Včetně povrchové úpravy</t>
  </si>
  <si>
    <t>"D03" 1</t>
  </si>
  <si>
    <t>226</t>
  </si>
  <si>
    <t>766660182</t>
  </si>
  <si>
    <t>Montáž dveřních křídel dřevěných nebo plastových otevíravých do obložkové zárubně protipožárních jednokřídlových, šířky přes 800 mm</t>
  </si>
  <si>
    <t>-2076553733</t>
  </si>
  <si>
    <t>https://podminky.urs.cz/item/CS_URS_2024_02/766660182</t>
  </si>
  <si>
    <t>227</t>
  </si>
  <si>
    <t>611620R03</t>
  </si>
  <si>
    <t>dveře jednokřídlé dřevotřískové povrch laminátový plné 900x2300mm s odolností EI 30DP3</t>
  </si>
  <si>
    <t>-1521709284</t>
  </si>
  <si>
    <t>Poznámka k položce:_x000d_
Provedení dle výpisu dveří_x000d_
Včetně všech doplňků (kování, zámek, podlahová lišta, samozavírač, akustické těsnění apod.)_x000d_
Včetně povrchové úpravy</t>
  </si>
  <si>
    <t>"D02" 1</t>
  </si>
  <si>
    <t>228</t>
  </si>
  <si>
    <t>766660411</t>
  </si>
  <si>
    <t>Montáž vchodových dveří včetně rámu do zdiva jednokřídlových bez nadsvětlíku</t>
  </si>
  <si>
    <t>-1950632610</t>
  </si>
  <si>
    <t>https://podminky.urs.cz/item/CS_URS_2024_02/766660411</t>
  </si>
  <si>
    <t>229</t>
  </si>
  <si>
    <t>611732R01</t>
  </si>
  <si>
    <t>dveře jednokřídlé dřevěné plné max rozměru otvoru 2,42m2 bezpečnostní třídy RC2 s odolností EI 30DP1</t>
  </si>
  <si>
    <t>1240633897</t>
  </si>
  <si>
    <t>Poznámka k položce:_x000d_
Provedení dle výpisu dveří_x000d_
Včetně všech doplňků (kování, zámek, podlahová lišta, samozavírač, magnetické kontakty apod.)_x000d_
Včetně povrchové úpravy</t>
  </si>
  <si>
    <t>"D04" 1</t>
  </si>
  <si>
    <t>1*2,3 'Přepočtené koeficientem množství</t>
  </si>
  <si>
    <t>230</t>
  </si>
  <si>
    <t>766660R01</t>
  </si>
  <si>
    <t>D+M dveří dvoukřídlých v portálu 1300/2150 mm s odolností EI 30DP3</t>
  </si>
  <si>
    <t>231254357</t>
  </si>
  <si>
    <t>Poznámka k položce:_x000d_
Provedení dle výpisu dveří_x000d_
Včetně všech doplňků (kování, zámek, podlahová lišta, samozavírač, akustické těsnění, magnetické kontakty apod.)_x000d_
Včetně portálu 1600/2300 mm_x000d_
Včetně povrchové úpravy</t>
  </si>
  <si>
    <t>"D01" 1</t>
  </si>
  <si>
    <t>231</t>
  </si>
  <si>
    <t>766682111</t>
  </si>
  <si>
    <t>Montáž zárubní dřevěných nebo plastových obložkových, pro dveře jednokřídlové, tloušťky stěny do 170 mm</t>
  </si>
  <si>
    <t>-1359923693</t>
  </si>
  <si>
    <t>https://podminky.urs.cz/item/CS_URS_2024_02/766682111</t>
  </si>
  <si>
    <t>232</t>
  </si>
  <si>
    <t>61182307</t>
  </si>
  <si>
    <t>zárubeň jednokřídlá obložková s laminátovým povrchem tl stěny 60-150mm rozměru 600-1100/1970, 2100mm</t>
  </si>
  <si>
    <t>610835818</t>
  </si>
  <si>
    <t>233</t>
  </si>
  <si>
    <t>766682113</t>
  </si>
  <si>
    <t>Montáž zárubní dřevěných nebo plastových obložkových, pro dveře jednokřídlové, tloušťky stěny přes 350 mm</t>
  </si>
  <si>
    <t>1705167480</t>
  </si>
  <si>
    <t>https://podminky.urs.cz/item/CS_URS_2024_02/766682113</t>
  </si>
  <si>
    <t>234</t>
  </si>
  <si>
    <t>611823R02</t>
  </si>
  <si>
    <t>zárubeň jednokřídlá obložková s laminátovým povrchem tl stěny 460-500mm rozměru 900/2300mm</t>
  </si>
  <si>
    <t>142018134</t>
  </si>
  <si>
    <t>235</t>
  </si>
  <si>
    <t>766682211</t>
  </si>
  <si>
    <t>Montáž zárubní dřevěných nebo plastových obložkových protipožárních, pro dveře jednokřídlové, tloušťky stěny do 170 mm</t>
  </si>
  <si>
    <t>1785635293</t>
  </si>
  <si>
    <t>https://podminky.urs.cz/item/CS_URS_2024_02/766682211</t>
  </si>
  <si>
    <t>236</t>
  </si>
  <si>
    <t>611823R01</t>
  </si>
  <si>
    <t>zárubeň jednokřídlá obložková s laminátovým povrchem a protipožární úpravou rozměru 900/2300mm</t>
  </si>
  <si>
    <t>2046833534</t>
  </si>
  <si>
    <t>237</t>
  </si>
  <si>
    <t>766694116</t>
  </si>
  <si>
    <t>Montáž ostatních truhlářských konstrukcí parapetních desek dřevěných nebo plastových šířky do 300 mm</t>
  </si>
  <si>
    <t>1994025019</t>
  </si>
  <si>
    <t>https://podminky.urs.cz/item/CS_URS_2024_02/766694116</t>
  </si>
  <si>
    <t>"B11" 0,6*3</t>
  </si>
  <si>
    <t>238</t>
  </si>
  <si>
    <t>60794102</t>
  </si>
  <si>
    <t>parapet dřevotřískový vnitřní povrch laminátový š 260mm</t>
  </si>
  <si>
    <t>-2102869757</t>
  </si>
  <si>
    <t>239</t>
  </si>
  <si>
    <t>60794121</t>
  </si>
  <si>
    <t>koncovka PVC k parapetním dřevotřískovým deskám 600mm</t>
  </si>
  <si>
    <t>-1455048241</t>
  </si>
  <si>
    <t>240</t>
  </si>
  <si>
    <t>766695213</t>
  </si>
  <si>
    <t>Montáž ostatních truhlářských konstrukcí prahů dveří jednokřídlových, šířky přes 100 mm</t>
  </si>
  <si>
    <t>-742618022</t>
  </si>
  <si>
    <t>https://podminky.urs.cz/item/CS_URS_2024_02/766695213</t>
  </si>
  <si>
    <t>"B19" 1</t>
  </si>
  <si>
    <t>"B20" 1</t>
  </si>
  <si>
    <t>241</t>
  </si>
  <si>
    <t>61187181</t>
  </si>
  <si>
    <t>práh dveřní dřevěný dubový tl 20mm dl 920mm š 150mm</t>
  </si>
  <si>
    <t>1768039296</t>
  </si>
  <si>
    <t>242</t>
  </si>
  <si>
    <t>611872R01</t>
  </si>
  <si>
    <t>práh dveřní dřevěný dubový tl 20mm dl 1000mm š 250mm</t>
  </si>
  <si>
    <t>-1166337506</t>
  </si>
  <si>
    <t>243</t>
  </si>
  <si>
    <t>766825R01</t>
  </si>
  <si>
    <t>Demontáž nábytku vestavěného v muzeu loutek</t>
  </si>
  <si>
    <t>703134042</t>
  </si>
  <si>
    <t>https://podminky.urs.cz/item/CS_URS_2024_02/766825R01</t>
  </si>
  <si>
    <t>Poznámka k položce:_x000d_
Prosklené vitríny: délka: 10,2+3,6+2,4 m; výška: 2,4 m</t>
  </si>
  <si>
    <t>244</t>
  </si>
  <si>
    <t>766825R02</t>
  </si>
  <si>
    <t>Demontáž obkladu portálu v muzeu loutek</t>
  </si>
  <si>
    <t>125352279</t>
  </si>
  <si>
    <t>Poznámka k položce:_x000d_
Plocha obkladu: cca 1,5 m2</t>
  </si>
  <si>
    <t>245</t>
  </si>
  <si>
    <t>766R01</t>
  </si>
  <si>
    <t>D+M oponového závěsu bavlněného 450 g/m2 pro zavěšení na kolejnici</t>
  </si>
  <si>
    <t>-1595509288</t>
  </si>
  <si>
    <t>Poznámka k položce:_x000d_
Provedení dle výpisu obecných výrobků; včetně všech doplňků (jezdců (165 ks) pro osazenou kolejnici)_x000d_
Bavlněný jevištní samet černé barvy, stálobarevný, samozhášivý a obtížně hořlavý_x000d_
Šitý výrobek vč. standardního oponového založení_x000d_
Výšku přizpůsobit skutečným rozměrům místnosti</t>
  </si>
  <si>
    <t>"Výrobní rozměr: 3 m"</t>
  </si>
  <si>
    <t>"Připočítáno 30 % délky na řasení"</t>
  </si>
  <si>
    <t>"Místnost výšky 2,5 m" 11,0*1,3*3,0</t>
  </si>
  <si>
    <t>"Místnost výšky 2,8 m" 21,0*1,3*3,0</t>
  </si>
  <si>
    <t>246</t>
  </si>
  <si>
    <t>998766311</t>
  </si>
  <si>
    <t>Přesun hmot pro konstrukce truhlářské stanovený procentní sazbou (%) z ceny vodorovná dopravní vzdálenost do 50 m ruční (bez užití mechanizace) v objektech výšky do 6 m</t>
  </si>
  <si>
    <t>-1561925637</t>
  </si>
  <si>
    <t>https://podminky.urs.cz/item/CS_URS_2024_02/998766311</t>
  </si>
  <si>
    <t>247</t>
  </si>
  <si>
    <t>998766319</t>
  </si>
  <si>
    <t>Přesun hmot pro konstrukce truhlářské stanovený procentní sazbou (%) z ceny vodorovná dopravní vzdálenost do 50 m Příplatek k cenám za ruční zvětšený přesun přes vymezenou vodorovnou dopravní vzdálenost za každých dalších započatých 50 m</t>
  </si>
  <si>
    <t>-1460513980</t>
  </si>
  <si>
    <t>https://podminky.urs.cz/item/CS_URS_2024_02/998766319</t>
  </si>
  <si>
    <t>767</t>
  </si>
  <si>
    <t>Konstrukce zámečnické</t>
  </si>
  <si>
    <t>248</t>
  </si>
  <si>
    <t>767161841</t>
  </si>
  <si>
    <t>Demontáž zábradlí k dalšímu použití schodišťového rozebíratelný spoj hmotnosti 1 m zábradlí do 20 kg</t>
  </si>
  <si>
    <t>-1983454125</t>
  </si>
  <si>
    <t>https://podminky.urs.cz/item/CS_URS_2024_02/767161841</t>
  </si>
  <si>
    <t>"M.č. 1.11 - pro výměnu povrchu stěny" 5,3</t>
  </si>
  <si>
    <t>249</t>
  </si>
  <si>
    <t>767223221</t>
  </si>
  <si>
    <t>Montáž zábradlí přímého v interiéru na schodišti kotveného do betonu</t>
  </si>
  <si>
    <t>349946568</t>
  </si>
  <si>
    <t>https://podminky.urs.cz/item/CS_URS_2024_02/767223221</t>
  </si>
  <si>
    <t>Poznámka k položce:_x000d_
Bude osazeno stávající zábradlí</t>
  </si>
  <si>
    <t>250</t>
  </si>
  <si>
    <t>767646411</t>
  </si>
  <si>
    <t>Montáž revizních dveří a dvířek hliníkových, ocelových nebo plastových s rámem jednokřídlových, plochy do 0,5 m2</t>
  </si>
  <si>
    <t>-1805160158</t>
  </si>
  <si>
    <t>https://podminky.urs.cz/item/CS_URS_2024_02/767646411</t>
  </si>
  <si>
    <t>"B22" 0,2*0,2*2</t>
  </si>
  <si>
    <t>251</t>
  </si>
  <si>
    <t>553435R01</t>
  </si>
  <si>
    <t>dvířka se zámkem komaxit černý 200x200mm</t>
  </si>
  <si>
    <t>-1924097986</t>
  </si>
  <si>
    <t>Poznámka k položce:_x000d_
Provedení dle výpisu obecných výrobků_x000d_
Včetně všech doplňků (kotvení apod.)</t>
  </si>
  <si>
    <t>252</t>
  </si>
  <si>
    <t>767661800</t>
  </si>
  <si>
    <t>Demontáž požárního uzávěru textilního roletového ve stěnách nebo stropech plochy do 6 m2</t>
  </si>
  <si>
    <t>133375010</t>
  </si>
  <si>
    <t>https://podminky.urs.cz/item/CS_URS_2024_02/767661800</t>
  </si>
  <si>
    <t>"Muzeum loutek 0.11" 1</t>
  </si>
  <si>
    <t>253</t>
  </si>
  <si>
    <t>767881118</t>
  </si>
  <si>
    <t>Montáž záchytného systému proti pádu bodů samostatných nebo v systému s poddajným kotvícím vedením do trapézového plechu samořeznými vruty, motýlkovými a provlékacími příchytkami</t>
  </si>
  <si>
    <t>1020484056</t>
  </si>
  <si>
    <t>https://podminky.urs.cz/item/CS_URS_2024_02/767881118</t>
  </si>
  <si>
    <t>"U1" 3</t>
  </si>
  <si>
    <t>254</t>
  </si>
  <si>
    <t>70921307</t>
  </si>
  <si>
    <t>kotvicí bod pro trapézové a sendvičových konstrukce ztužený dl 400mm</t>
  </si>
  <si>
    <t>583832141</t>
  </si>
  <si>
    <t>255</t>
  </si>
  <si>
    <t>767881161</t>
  </si>
  <si>
    <t>Montáž záchytného systému proti pádu nástavců určených k upevnění na sloupky nebo body v systému poddajného kotvícího vedení montáž lana uchycení lana k nástavcům</t>
  </si>
  <si>
    <t>1469607770</t>
  </si>
  <si>
    <t>https://podminky.urs.cz/item/CS_URS_2024_02/767881161</t>
  </si>
  <si>
    <t>256</t>
  </si>
  <si>
    <t>31452201</t>
  </si>
  <si>
    <t>nerezové lano určené pro systémy s požadavkem na permanentní kotvicí vedení tl 8mm</t>
  </si>
  <si>
    <t>-398775203</t>
  </si>
  <si>
    <t>257</t>
  </si>
  <si>
    <t>767995111</t>
  </si>
  <si>
    <t>Montáž ostatních atypických zámečnických konstrukcí hmotnosti přes 3 do 5 kg</t>
  </si>
  <si>
    <t>kg</t>
  </si>
  <si>
    <t>-10657418</t>
  </si>
  <si>
    <t>https://podminky.urs.cz/item/CS_URS_2024_02/767995111</t>
  </si>
  <si>
    <t>"B03 - konstrukce pro závěs" 32,5*2,5</t>
  </si>
  <si>
    <t>"B05 - kolejnice pro světelnou techniku" 21,1*3,0</t>
  </si>
  <si>
    <t>258</t>
  </si>
  <si>
    <t>13010R03</t>
  </si>
  <si>
    <t>konstrukce pro závěs - B03</t>
  </si>
  <si>
    <t>-334296236</t>
  </si>
  <si>
    <t>Poznámka k položce:_x000d_
Provedení dle výpisu obecných výrobků_x000d_
Chemicky kotvená do stropu / uchycení na nosníky včetně prostupu podhledem_x000d_
Včetně všech doplňků (kotvení apod.)</t>
  </si>
  <si>
    <t>259</t>
  </si>
  <si>
    <t>13010R04</t>
  </si>
  <si>
    <t>kolejnice pro světelnou techniku - B05</t>
  </si>
  <si>
    <t>460041112</t>
  </si>
  <si>
    <t>260</t>
  </si>
  <si>
    <t>767995112</t>
  </si>
  <si>
    <t>Montáž ostatních atypických zámečnických konstrukcí hmotnosti přes 5 do 10 kg</t>
  </si>
  <si>
    <t>-1355737770</t>
  </si>
  <si>
    <t>https://podminky.urs.cz/item/CS_URS_2024_02/767995112</t>
  </si>
  <si>
    <t>"Detail 1 - táhlo + plech" 5,2*21,6</t>
  </si>
  <si>
    <t>261</t>
  </si>
  <si>
    <t>13010R01</t>
  </si>
  <si>
    <t>ocelová konstrukce z profilů a plechů - materiál a výroba</t>
  </si>
  <si>
    <t>690555658</t>
  </si>
  <si>
    <t>Poznámka k položce:_x000d_
Včetně všech doplňků (kotvení apod.)</t>
  </si>
  <si>
    <t>112,32*1,15 'Přepočtené koeficientem množství</t>
  </si>
  <si>
    <t>262</t>
  </si>
  <si>
    <t>767995113</t>
  </si>
  <si>
    <t>Montáž ostatních atypických zámečnických konstrukcí hmotnosti přes 10 do 20 kg</t>
  </si>
  <si>
    <t>-1432906467</t>
  </si>
  <si>
    <t>https://podminky.urs.cz/item/CS_URS_2024_02/767995113</t>
  </si>
  <si>
    <t>"B21 - věšák" 20,0*2</t>
  </si>
  <si>
    <t>263</t>
  </si>
  <si>
    <t>13010R05</t>
  </si>
  <si>
    <t>věšák šatnový otočný 900 mm - B21</t>
  </si>
  <si>
    <t>-1618126153</t>
  </si>
  <si>
    <t>Poznámka k položce:_x000d_
Provedení dle výpisu obecných výrobků_x000d_
Chemicky kotvený do stěny_x000d_
Včetně všech doplňků (kotvení, panty, háčky apod.)</t>
  </si>
  <si>
    <t>264</t>
  </si>
  <si>
    <t>767995115</t>
  </si>
  <si>
    <t>Montáž ostatních atypických zámečnických konstrukcí hmotnosti přes 50 do 100 kg</t>
  </si>
  <si>
    <t>196160985</t>
  </si>
  <si>
    <t>https://podminky.urs.cz/item/CS_URS_2024_02/767995115</t>
  </si>
  <si>
    <t>"B06"</t>
  </si>
  <si>
    <t>"Konstrukce - předpoklad: sestava z dílů do 100 kg" 644,0</t>
  </si>
  <si>
    <t>"Opláštění" 57,9</t>
  </si>
  <si>
    <t>"Kotvení" 12,8</t>
  </si>
  <si>
    <t>265</t>
  </si>
  <si>
    <t>13010R02</t>
  </si>
  <si>
    <t>ocelová konstrukce z profilů žárově zinkovaná - materiál a výroba</t>
  </si>
  <si>
    <t>791380340</t>
  </si>
  <si>
    <t>Poznámka k položce:_x000d_
Provedení dle výpisu obecných výrobků_x000d_
Včetně všech doplňků (kotvení, dvířka, kování, zámek, vložka, větrací mřížka apod.)</t>
  </si>
  <si>
    <t>"B06 - kapotáž z tahokovu 6,8x3,x1,8 m; včetně konstrukce" 644,0+57,9+12,8</t>
  </si>
  <si>
    <t>714,7*1,15 'Přepočtené koeficientem množství</t>
  </si>
  <si>
    <t>266</t>
  </si>
  <si>
    <t>998767311</t>
  </si>
  <si>
    <t>Přesun hmot pro zámečnické konstrukce stanovený procentní sazbou (%) z ceny vodorovná dopravní vzdálenost do 50 m ruční (bez užití mechanizace) v objektech výšky do 6 m</t>
  </si>
  <si>
    <t>-1977785386</t>
  </si>
  <si>
    <t>https://podminky.urs.cz/item/CS_URS_2024_02/998767311</t>
  </si>
  <si>
    <t>267</t>
  </si>
  <si>
    <t>998767319</t>
  </si>
  <si>
    <t>Přesun hmot pro zámečnické konstrukce stanovený procentní sazbou (%) z ceny vodorovná dopravní vzdálenost do 50 m Příplatek k cenám za ruční zvětšený přesun přes vymezenou vodorovnou dopravní vzdálenost za každých dalších započatých 50 m</t>
  </si>
  <si>
    <t>-902744562</t>
  </si>
  <si>
    <t>https://podminky.urs.cz/item/CS_URS_2024_02/998767319</t>
  </si>
  <si>
    <t>775</t>
  </si>
  <si>
    <t>Podlahy skládané</t>
  </si>
  <si>
    <t>268</t>
  </si>
  <si>
    <t>775111112</t>
  </si>
  <si>
    <t>Příprava podkladu skládaných podlah a stěn broušení podlah nového podkladu betonového</t>
  </si>
  <si>
    <t>-1283019538</t>
  </si>
  <si>
    <t>https://podminky.urs.cz/item/CS_URS_2024_02/775111112</t>
  </si>
  <si>
    <t>"Úroveň 0,000" 25,4</t>
  </si>
  <si>
    <t>"Úroveň -0,300" 38,9</t>
  </si>
  <si>
    <t>269</t>
  </si>
  <si>
    <t>775111311</t>
  </si>
  <si>
    <t>Příprava podkladu skládaných podlah a stěn vysátí podlah</t>
  </si>
  <si>
    <t>-544151800</t>
  </si>
  <si>
    <t>https://podminky.urs.cz/item/CS_URS_2024_02/775111311</t>
  </si>
  <si>
    <t>270</t>
  </si>
  <si>
    <t>775121321</t>
  </si>
  <si>
    <t>Příprava podkladu skládaných podlah a stěn penetrace neředěná podlah</t>
  </si>
  <si>
    <t>1091560595</t>
  </si>
  <si>
    <t>https://podminky.urs.cz/item/CS_URS_2024_02/775121321</t>
  </si>
  <si>
    <t>271</t>
  </si>
  <si>
    <t>775141122</t>
  </si>
  <si>
    <t>Příprava podkladu skládaných podlah a stěn vyrovnání samonivelační stěrkou podlah min.pevnosti 30 MPa, tloušťky přes 3 do 5 mm</t>
  </si>
  <si>
    <t>-374946188</t>
  </si>
  <si>
    <t>https://podminky.urs.cz/item/CS_URS_2024_02/775141122</t>
  </si>
  <si>
    <t>272</t>
  </si>
  <si>
    <t>775413401</t>
  </si>
  <si>
    <t>Montáž lišty obvodové lepené</t>
  </si>
  <si>
    <t>1604134243</t>
  </si>
  <si>
    <t>https://podminky.urs.cz/item/CS_URS_2024_02/775413401</t>
  </si>
  <si>
    <t>39,9-(1,6+1,0+0,9*2)</t>
  </si>
  <si>
    <t>273</t>
  </si>
  <si>
    <t>61418151</t>
  </si>
  <si>
    <t>lišta podlahová dřevěná dub 28x28mm</t>
  </si>
  <si>
    <t>-982206569</t>
  </si>
  <si>
    <t>35,5*1,08 'Přepočtené koeficientem množství</t>
  </si>
  <si>
    <t>274</t>
  </si>
  <si>
    <t>775530023</t>
  </si>
  <si>
    <t>Montáž podlah palubkových masivních s tmelením a broušením, bez povrchové úpravy a olištování s podkladem z OSB desek, šířky palubky přes 135 do 150 mm celoplošně lepených</t>
  </si>
  <si>
    <t>-872162431</t>
  </si>
  <si>
    <t>https://podminky.urs.cz/item/CS_URS_2024_02/775530023</t>
  </si>
  <si>
    <t>275</t>
  </si>
  <si>
    <t>611980R01</t>
  </si>
  <si>
    <t>dřevěná prkenná podlaha, masivní dubová tl 28mm</t>
  </si>
  <si>
    <t>1271186694</t>
  </si>
  <si>
    <t>64,3*1,08 'Přepočtené koeficientem množství</t>
  </si>
  <si>
    <t>276</t>
  </si>
  <si>
    <t>775591311</t>
  </si>
  <si>
    <t>Skládané podlahy - ostatní práce lakování jednotlivé operace základní lak</t>
  </si>
  <si>
    <t>1767840328</t>
  </si>
  <si>
    <t>https://podminky.urs.cz/item/CS_URS_2024_02/775591311</t>
  </si>
  <si>
    <t>277</t>
  </si>
  <si>
    <t>775591314</t>
  </si>
  <si>
    <t>Skládané podlahy - ostatní práce lakování jednotlivé operace vrchní lak pro velmi vysokou zátěž (schodiště, taneční sály, restaurace apod.)</t>
  </si>
  <si>
    <t>-2100952747</t>
  </si>
  <si>
    <t>https://podminky.urs.cz/item/CS_URS_2024_02/775591314</t>
  </si>
  <si>
    <t>278</t>
  </si>
  <si>
    <t>998775311</t>
  </si>
  <si>
    <t>Přesun hmot pro podlahy skládané stanovený procentní sazbou (%) z ceny vodorovná dopravní vzdálenost do 50 m ruční (bez užití mechanizace) v objektech výšky do 6 m</t>
  </si>
  <si>
    <t>-2132030701</t>
  </si>
  <si>
    <t>https://podminky.urs.cz/item/CS_URS_2024_02/998775311</t>
  </si>
  <si>
    <t>279</t>
  </si>
  <si>
    <t>998775319</t>
  </si>
  <si>
    <t>Přesun hmot pro podlahy skládané stanovený procentní sazbou (%) z ceny vodorovná dopravní vzdálenost do 50 m Příplatek k cenám za ruční zvětšený přesun přes vymezenou vodorovnou dopravní vzdálenost za každých dalších započatých 50 m</t>
  </si>
  <si>
    <t>-2033437360</t>
  </si>
  <si>
    <t>https://podminky.urs.cz/item/CS_URS_2024_02/998775319</t>
  </si>
  <si>
    <t>776</t>
  </si>
  <si>
    <t>Podlahy povlakové</t>
  </si>
  <si>
    <t>280</t>
  </si>
  <si>
    <t>776111112</t>
  </si>
  <si>
    <t>Příprava podkladu povlakových podlah a stěn broušení podlah nového podkladu betonového</t>
  </si>
  <si>
    <t>-2010877561</t>
  </si>
  <si>
    <t>https://podminky.urs.cz/item/CS_URS_2024_02/776111112</t>
  </si>
  <si>
    <t>"Skladba F3"</t>
  </si>
  <si>
    <t>"Úroveň 2,850" 4,2*0,5</t>
  </si>
  <si>
    <t>"Úroveň 0,000" 13,9</t>
  </si>
  <si>
    <t>281</t>
  </si>
  <si>
    <t>776111126</t>
  </si>
  <si>
    <t>Příprava podkladu povlakových podlah a stěn broušení schodišť stávajícího podkladu pro odstranění lepidla (po starých krytinách)</t>
  </si>
  <si>
    <t>-1405307805</t>
  </si>
  <si>
    <t>https://podminky.urs.cz/item/CS_URS_2024_02/776111126</t>
  </si>
  <si>
    <t>"B12" 1,1*(0,3*4+0,16*5)</t>
  </si>
  <si>
    <t>282</t>
  </si>
  <si>
    <t>776111131</t>
  </si>
  <si>
    <t>Příprava podkladu povlakových podlah a stěn broušení stěn</t>
  </si>
  <si>
    <t>-1897082181</t>
  </si>
  <si>
    <t>https://podminky.urs.cz/item/CS_URS_2024_02/776111131</t>
  </si>
  <si>
    <t>"B13" 5,1</t>
  </si>
  <si>
    <t>283</t>
  </si>
  <si>
    <t>776111311</t>
  </si>
  <si>
    <t>Příprava podkladu povlakových podlah a stěn vysátí podlah</t>
  </si>
  <si>
    <t>1784413941</t>
  </si>
  <si>
    <t>https://podminky.urs.cz/item/CS_URS_2024_02/776111311</t>
  </si>
  <si>
    <t>284</t>
  </si>
  <si>
    <t>776111323</t>
  </si>
  <si>
    <t>Příprava podkladu povlakových podlah a stěn vysátí schodišť</t>
  </si>
  <si>
    <t>1496705419</t>
  </si>
  <si>
    <t>https://podminky.urs.cz/item/CS_URS_2024_02/776111323</t>
  </si>
  <si>
    <t>285</t>
  </si>
  <si>
    <t>776111331</t>
  </si>
  <si>
    <t>Příprava podkladu povlakových podlah a stěn vysátí stěn</t>
  </si>
  <si>
    <t>-1344015271</t>
  </si>
  <si>
    <t>https://podminky.urs.cz/item/CS_URS_2024_02/776111331</t>
  </si>
  <si>
    <t>286</t>
  </si>
  <si>
    <t>776121112</t>
  </si>
  <si>
    <t>Příprava podkladu povlakových podlah a stěn penetrace vodou ředitelná podlah</t>
  </si>
  <si>
    <t>-1671760636</t>
  </si>
  <si>
    <t>https://podminky.urs.cz/item/CS_URS_2024_02/776121112</t>
  </si>
  <si>
    <t>287</t>
  </si>
  <si>
    <t>776121113</t>
  </si>
  <si>
    <t>Příprava podkladu povlakových podlah a stěn penetrace vodou ředitelná schodišť</t>
  </si>
  <si>
    <t>1220584077</t>
  </si>
  <si>
    <t>https://podminky.urs.cz/item/CS_URS_2024_02/776121113</t>
  </si>
  <si>
    <t>288</t>
  </si>
  <si>
    <t>776121114</t>
  </si>
  <si>
    <t>Příprava podkladu povlakových podlah a stěn penetrace vodou ředitelná stěn</t>
  </si>
  <si>
    <t>-320436753</t>
  </si>
  <si>
    <t>https://podminky.urs.cz/item/CS_URS_2024_02/776121114</t>
  </si>
  <si>
    <t>289</t>
  </si>
  <si>
    <t>776141122</t>
  </si>
  <si>
    <t>Příprava podkladu povlakových podlah a stěn vyrovnání samonivelační stěrkou podlah min.pevnosti 30 MPa, tloušťky přes 3 do 5 mm</t>
  </si>
  <si>
    <t>1402436882</t>
  </si>
  <si>
    <t>https://podminky.urs.cz/item/CS_URS_2024_02/776141122</t>
  </si>
  <si>
    <t>290</t>
  </si>
  <si>
    <t>776141221</t>
  </si>
  <si>
    <t>Příprava podkladu povlakových podlah a stěn vyrovnání samonivelační stěrkou schodišť min.pevnosti 35 MPa, tloušťky do 3 mm</t>
  </si>
  <si>
    <t>313570715</t>
  </si>
  <si>
    <t>https://podminky.urs.cz/item/CS_URS_2024_02/776141221</t>
  </si>
  <si>
    <t>291</t>
  </si>
  <si>
    <t>776143131</t>
  </si>
  <si>
    <t>Příprava podkladu povlakových podlah a stěn tmelení schodišť podstupnic stěrka tloušťky do 3 mm</t>
  </si>
  <si>
    <t>2068324782</t>
  </si>
  <si>
    <t>https://podminky.urs.cz/item/CS_URS_2024_02/776143131</t>
  </si>
  <si>
    <t>292</t>
  </si>
  <si>
    <t>776201813</t>
  </si>
  <si>
    <t>Demontáž povlakových podlahovin lepených z velkých ploch strojně</t>
  </si>
  <si>
    <t>1745128667</t>
  </si>
  <si>
    <t>https://podminky.urs.cz/item/CS_URS_2024_02/776201813</t>
  </si>
  <si>
    <t>"Stávající podlaha kanceláře 1.11" 29,4</t>
  </si>
  <si>
    <t>293</t>
  </si>
  <si>
    <t>776211131</t>
  </si>
  <si>
    <t>Montáž textilních podlahovin lepením pásů tkaných</t>
  </si>
  <si>
    <t>-173348322</t>
  </si>
  <si>
    <t>https://podminky.urs.cz/item/CS_URS_2024_02/776211131</t>
  </si>
  <si>
    <t>"B12" 15,0+30,0</t>
  </si>
  <si>
    <t>294</t>
  </si>
  <si>
    <t>697510R01</t>
  </si>
  <si>
    <t>koberec zátěžový tř. 33, třída hořlavosti Bfl - s1, antistatická úprava š 4m</t>
  </si>
  <si>
    <t>-1311682221</t>
  </si>
  <si>
    <t>Poznámka k položce:_x000d_
Typ vlasu smyčka, výška vlasu min. 2,3 mm a hustota vlasu min. 195 000 b/m²</t>
  </si>
  <si>
    <t>4,7*7,7+5,5*7,3</t>
  </si>
  <si>
    <t>76,34*1,1 'Přepočtené koeficientem množství</t>
  </si>
  <si>
    <t>295</t>
  </si>
  <si>
    <t>776251311</t>
  </si>
  <si>
    <t>Montáž podlahovin z přírodního linolea (marmolea) lepením 2-složkovým lepidlem z pásů</t>
  </si>
  <si>
    <t>2137159787</t>
  </si>
  <si>
    <t>https://podminky.urs.cz/item/CS_URS_2024_02/776251311</t>
  </si>
  <si>
    <t>296</t>
  </si>
  <si>
    <t>60756112</t>
  </si>
  <si>
    <t>linoleum přírodní tl 3,2mm, hořlavost Cfl-s1, smykové tření µ &gt;=0,3, třída zátěže 34/43</t>
  </si>
  <si>
    <t>161227659</t>
  </si>
  <si>
    <t>13,9*1,1 'Přepočtené koeficientem množství</t>
  </si>
  <si>
    <t>297</t>
  </si>
  <si>
    <t>776251411</t>
  </si>
  <si>
    <t>Montáž podlahovin z přírodního linolea (marmolea) spoj podlah svařováním za tepla</t>
  </si>
  <si>
    <t>-1571591629</t>
  </si>
  <si>
    <t>https://podminky.urs.cz/item/CS_URS_2024_02/776251411</t>
  </si>
  <si>
    <t>2,9+2,0</t>
  </si>
  <si>
    <t>298</t>
  </si>
  <si>
    <t>776311111</t>
  </si>
  <si>
    <t>Montáž textilních podlahovin na schodišťové stupně lepením stupnice, šířky do 300 mm</t>
  </si>
  <si>
    <t>-1465495344</t>
  </si>
  <si>
    <t>https://podminky.urs.cz/item/CS_URS_2024_02/776311111</t>
  </si>
  <si>
    <t>"B12" 1,1*4</t>
  </si>
  <si>
    <t>299</t>
  </si>
  <si>
    <t>112030889</t>
  </si>
  <si>
    <t>4,4*0,33 'Přepočtené koeficientem množství</t>
  </si>
  <si>
    <t>300</t>
  </si>
  <si>
    <t>776311211</t>
  </si>
  <si>
    <t>Montáž textilních podlahovin na schodišťové stupně lepením podstupnice, výšky do 200 mm</t>
  </si>
  <si>
    <t>1109220157</t>
  </si>
  <si>
    <t>https://podminky.urs.cz/item/CS_URS_2024_02/776311211</t>
  </si>
  <si>
    <t>"B12" 1,1*5</t>
  </si>
  <si>
    <t>301</t>
  </si>
  <si>
    <t>1808182354</t>
  </si>
  <si>
    <t>5,5*0,22 'Přepočtené koeficientem množství</t>
  </si>
  <si>
    <t>302</t>
  </si>
  <si>
    <t>776421111</t>
  </si>
  <si>
    <t>Montáž lišt obvodových lepených</t>
  </si>
  <si>
    <t>-2096727818</t>
  </si>
  <si>
    <t>https://podminky.urs.cz/item/CS_URS_2024_02/776421111</t>
  </si>
  <si>
    <t>"Skladba F5" 16,2-0,9</t>
  </si>
  <si>
    <t>"B13" 28,0</t>
  </si>
  <si>
    <t>303</t>
  </si>
  <si>
    <t>19416005</t>
  </si>
  <si>
    <t>lišta ukončovací z eloxovaného hliníku 10mm</t>
  </si>
  <si>
    <t>373399370</t>
  </si>
  <si>
    <t>43,3*1,02 'Přepočtené koeficientem množství</t>
  </si>
  <si>
    <t>304</t>
  </si>
  <si>
    <t>776421711</t>
  </si>
  <si>
    <t>Montáž lišt vložení pásků z podlahoviny do lišt včetně nařezání</t>
  </si>
  <si>
    <t>544228362</t>
  </si>
  <si>
    <t>https://podminky.urs.cz/item/CS_URS_2024_02/776421711</t>
  </si>
  <si>
    <t>305</t>
  </si>
  <si>
    <t>-1740262093</t>
  </si>
  <si>
    <t>15,3*0,11 'Přepočtené koeficientem množství</t>
  </si>
  <si>
    <t>306</t>
  </si>
  <si>
    <t>936516113</t>
  </si>
  <si>
    <t>28*0,11 'Přepočtené koeficientem množství</t>
  </si>
  <si>
    <t>307</t>
  </si>
  <si>
    <t>776431211</t>
  </si>
  <si>
    <t>Montáž schodišťových hran kovových nebo plastových šroubovaných</t>
  </si>
  <si>
    <t>-1848343250</t>
  </si>
  <si>
    <t>https://podminky.urs.cz/item/CS_URS_2024_02/776431211</t>
  </si>
  <si>
    <t>"B15" 15,0</t>
  </si>
  <si>
    <t>"B16" 2,5</t>
  </si>
  <si>
    <t>308</t>
  </si>
  <si>
    <t>19416017</t>
  </si>
  <si>
    <t>lišta schodová šroubovací eloxovaný hliník 35x35mm</t>
  </si>
  <si>
    <t>2108184451</t>
  </si>
  <si>
    <t>17,5*1,02 'Přepočtené koeficientem množství</t>
  </si>
  <si>
    <t>309</t>
  </si>
  <si>
    <t>776501811</t>
  </si>
  <si>
    <t>Demontáž povlakových podlahovin ze stěn výšky do 2 m</t>
  </si>
  <si>
    <t>1211637478</t>
  </si>
  <si>
    <t>https://podminky.urs.cz/item/CS_URS_2024_02/776501811</t>
  </si>
  <si>
    <t>"Stávající stěna kanceláře 1.11" 5,2*0,8</t>
  </si>
  <si>
    <t>310</t>
  </si>
  <si>
    <t>776511111</t>
  </si>
  <si>
    <t>Montáž textilních podlahovin na stěnu lepením vpichovaných pásů, výšky do 2 m</t>
  </si>
  <si>
    <t>1905905742</t>
  </si>
  <si>
    <t>https://podminky.urs.cz/item/CS_URS_2024_02/776511111</t>
  </si>
  <si>
    <t>311</t>
  </si>
  <si>
    <t>1086035464</t>
  </si>
  <si>
    <t>5,1*1,1 'Přepočtené koeficientem množství</t>
  </si>
  <si>
    <t>312</t>
  </si>
  <si>
    <t>998776311</t>
  </si>
  <si>
    <t>Přesun hmot pro podlahy povlakové stanovený procentní sazbou (%) z ceny vodorovná dopravní vzdálenost do 50 m ruční (bez užití mechanizace) v objektech výšky do 6 m</t>
  </si>
  <si>
    <t>1056708907</t>
  </si>
  <si>
    <t>https://podminky.urs.cz/item/CS_URS_2024_02/998776311</t>
  </si>
  <si>
    <t>313</t>
  </si>
  <si>
    <t>998776319</t>
  </si>
  <si>
    <t>Přesun hmot pro podlahy povlakové stanovený procentní sazbou (%) z ceny vodorovná dopravní vzdálenost do 50 m Příplatek k cenám za ruční zvětšený přesun přes vymezenou vodorovnou dopravní vzdálenost za každých dalších započatých 50 m</t>
  </si>
  <si>
    <t>-73885080</t>
  </si>
  <si>
    <t>https://podminky.urs.cz/item/CS_URS_2024_02/998776319</t>
  </si>
  <si>
    <t>783</t>
  </si>
  <si>
    <t>Dokončovací práce - nátěry</t>
  </si>
  <si>
    <t>314</t>
  </si>
  <si>
    <t>783324101</t>
  </si>
  <si>
    <t>Základní nátěr zámečnických konstrukcí jednonásobný akrylátový</t>
  </si>
  <si>
    <t>1032945453</t>
  </si>
  <si>
    <t>https://podminky.urs.cz/item/CS_URS_2024_02/783324101</t>
  </si>
  <si>
    <t>"4x I80" 0,62*0,3*4*2*1,1</t>
  </si>
  <si>
    <t>"Strop zkušebny - 6x I140" 4,5*0,51*6*1,1</t>
  </si>
  <si>
    <t>"Strop skladu - 3x I140" 2,4*0,51*3*1,1</t>
  </si>
  <si>
    <t>"4x I160" 2,3*0,57*4*1,1</t>
  </si>
  <si>
    <t>"Výměna - 4x U100" 1,4*0,37*4*1,1</t>
  </si>
  <si>
    <t>"2x U300" 4,8*0,95*2*1,1</t>
  </si>
  <si>
    <t>"L100/100/6" 4,2*0,39*1,1</t>
  </si>
  <si>
    <t>315</t>
  </si>
  <si>
    <t>783327101</t>
  </si>
  <si>
    <t>Krycí nátěr (email) zámečnických konstrukcí jednonásobný akrylátový</t>
  </si>
  <si>
    <t>-816906092</t>
  </si>
  <si>
    <t>https://podminky.urs.cz/item/CS_URS_2024_02/783327101</t>
  </si>
  <si>
    <t>316</t>
  </si>
  <si>
    <t>783823133</t>
  </si>
  <si>
    <t>Penetrační nátěr omítek hladkých omítek hladkých, zrnitých tenkovrstvých nebo štukových stupně členitosti 1 a 2 silikátový</t>
  </si>
  <si>
    <t>600393586</t>
  </si>
  <si>
    <t>https://podminky.urs.cz/item/CS_URS_2024_02/783823133</t>
  </si>
  <si>
    <t>317</t>
  </si>
  <si>
    <t>783827123</t>
  </si>
  <si>
    <t>Krycí (ochranný ) nátěr omítek jednonásobný hladkých omítek hladkých, zrnitých tenkovrstvých nebo štukových stupně členitosti 1 a 2 silikátový</t>
  </si>
  <si>
    <t>-1572143956</t>
  </si>
  <si>
    <t>https://podminky.urs.cz/item/CS_URS_2024_02/783827123</t>
  </si>
  <si>
    <t>784</t>
  </si>
  <si>
    <t>Dokončovací práce - malby a tapety</t>
  </si>
  <si>
    <t>318</t>
  </si>
  <si>
    <t>784171101</t>
  </si>
  <si>
    <t>Zakrytí nemalovaných ploch (materiál ve specifikaci) včetně pozdějšího odkrytí podlah</t>
  </si>
  <si>
    <t>-1870835044</t>
  </si>
  <si>
    <t>https://podminky.urs.cz/item/CS_URS_2024_02/784171101</t>
  </si>
  <si>
    <t>"M.č. 1.11" 44,3</t>
  </si>
  <si>
    <t>319</t>
  </si>
  <si>
    <t>58124842</t>
  </si>
  <si>
    <t>fólie pro malířské potřeby zakrývací tl 7µ 4x5m</t>
  </si>
  <si>
    <t>630795602</t>
  </si>
  <si>
    <t>122,6*1,05 'Přepočtené koeficientem množství</t>
  </si>
  <si>
    <t>320</t>
  </si>
  <si>
    <t>784171111</t>
  </si>
  <si>
    <t>Zakrytí nemalovaných ploch (materiál ve specifikaci) včetně pozdějšího odkrytí svislých ploch např. stěn, oken, dveří v místnostech výšky do 3,80</t>
  </si>
  <si>
    <t>-527862778</t>
  </si>
  <si>
    <t>https://podminky.urs.cz/item/CS_URS_2024_02/784171111</t>
  </si>
  <si>
    <t>"M.č. 0.11a" 1,6*2,3+1,0*2,0+0,9*2,3*2</t>
  </si>
  <si>
    <t>"M.č. 0.11b" 1,0*2,0</t>
  </si>
  <si>
    <t>"M.č. 1.11" 2,6*0,6*3</t>
  </si>
  <si>
    <t>321</t>
  </si>
  <si>
    <t>1885069098</t>
  </si>
  <si>
    <t>16,5*1,05 'Přepočtené koeficientem množství</t>
  </si>
  <si>
    <t>322</t>
  </si>
  <si>
    <t>784181111</t>
  </si>
  <si>
    <t>Penetrace podkladu jednonásobná základní silikátová bezbarvá v místnostech výšky do 3,80 m</t>
  </si>
  <si>
    <t>-1917778453</t>
  </si>
  <si>
    <t>https://podminky.urs.cz/item/CS_URS_2024_02/784181111</t>
  </si>
  <si>
    <t>"Stropy"</t>
  </si>
  <si>
    <t>"Stěny"</t>
  </si>
  <si>
    <t>323</t>
  </si>
  <si>
    <t>784221101</t>
  </si>
  <si>
    <t>Malby z malířských směsí otěruvzdorných za sucha dvojnásobné, bílé za sucha otěruvzdorné dobře v místnostech výšky do 3,80 m</t>
  </si>
  <si>
    <t>-979293000</t>
  </si>
  <si>
    <t>https://podminky.urs.cz/item/CS_URS_2024_02/784221101</t>
  </si>
  <si>
    <t>324</t>
  </si>
  <si>
    <t>784221157</t>
  </si>
  <si>
    <t>Malby z malířských směsí otěruvzdorných za sucha Příplatek k cenám dvojnásobných maleb na tónovacích automatech, v odstínu náročném</t>
  </si>
  <si>
    <t>-745966550</t>
  </si>
  <si>
    <t>https://podminky.urs.cz/item/CS_URS_2024_02/784221157</t>
  </si>
  <si>
    <t>"M.č. 0.11a" 10,7*3,3+(3,7+3,6)*2,5+21,3*2,8-(1,6*2,3+1,0*2,0+0,9*2,3*2)</t>
  </si>
  <si>
    <t>V_vyk</t>
  </si>
  <si>
    <t>Objem výkopů</t>
  </si>
  <si>
    <t>23,976</t>
  </si>
  <si>
    <t>V_l</t>
  </si>
  <si>
    <t>Objem lože</t>
  </si>
  <si>
    <t>3,996</t>
  </si>
  <si>
    <t>V_zas</t>
  </si>
  <si>
    <t>Objem zásypů</t>
  </si>
  <si>
    <t>11,341</t>
  </si>
  <si>
    <t>V_ob</t>
  </si>
  <si>
    <t>Objem obsypů</t>
  </si>
  <si>
    <t>8,639</t>
  </si>
  <si>
    <t>D1_4_1 - ZTI</t>
  </si>
  <si>
    <t xml:space="preserve">    8 - Trubní vedení</t>
  </si>
  <si>
    <t xml:space="preserve">    721 - Zdravotechnika - vnitřní kanalizace</t>
  </si>
  <si>
    <t xml:space="preserve">    751 - Vzduchotechnika</t>
  </si>
  <si>
    <t>1499174531</t>
  </si>
  <si>
    <t>"Bez výkopů pro nové podlahy (vykázáno v AST) - šířka 0,8 m, průměrná hloubka 0,9 m"</t>
  </si>
  <si>
    <t>"Kanalizace" 0,8*33,3*0,9</t>
  </si>
  <si>
    <t>-53116871</t>
  </si>
  <si>
    <t>"Přebytečný výkopek" V_vyk-V_zas</t>
  </si>
  <si>
    <t>1044204314</t>
  </si>
  <si>
    <t>12,635*4 'Přepočtené koeficientem množství</t>
  </si>
  <si>
    <t>-1883102251</t>
  </si>
  <si>
    <t>1784867019</t>
  </si>
  <si>
    <t>12,635*14 'Přepočtené koeficientem množství</t>
  </si>
  <si>
    <t>900379322</t>
  </si>
  <si>
    <t>-1489749049</t>
  </si>
  <si>
    <t>12,635*1,8 'Přepočtené koeficientem množství</t>
  </si>
  <si>
    <t>113184176</t>
  </si>
  <si>
    <t>"Objem výkopů" V_vyk</t>
  </si>
  <si>
    <t>"Odečet podsypů a lože" -V_l</t>
  </si>
  <si>
    <t>"Odečet obsypů" -V_ob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</si>
  <si>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</si>
  <si>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</si>
  <si>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540067856</t>
  </si>
  <si>
    <t>https://podminky.urs.cz/item/CS_URS_2024_02/175151101</t>
  </si>
  <si>
    <t>"Kanalizace DN50" 0,8*7,7*(0,05+0,2)</t>
  </si>
  <si>
    <t>"Kanalizace DN125" 0,8*4,3*(0,13+0,2)</t>
  </si>
  <si>
    <t>"Kanalizace DN150" 0,8*21,3*(0,15+0,2)</t>
  </si>
  <si>
    <t>Mezisoučet</t>
  </si>
  <si>
    <t>"Odečet objemu potrubí" -(7,7*Pi*(0,025)^2+4,3*Pi*(0,065)^2+21,3*Pi*(0,075)^2)</t>
  </si>
  <si>
    <t>58337308</t>
  </si>
  <si>
    <t>štěrkopísek frakce 0/2</t>
  </si>
  <si>
    <t>1031963801</t>
  </si>
  <si>
    <t>8,19*2 'Přepočtené koeficientem množství</t>
  </si>
  <si>
    <t>451573111</t>
  </si>
  <si>
    <t>Lože pod potrubí, stoky a drobné objekty v otevřeném výkopu z písku a štěrkopísku do 63 mm</t>
  </si>
  <si>
    <t>-2016589425</t>
  </si>
  <si>
    <t>https://podminky.urs.cz/item/CS_URS_2024_02/451573111</t>
  </si>
  <si>
    <t>"Kanalizace" 0,8*33,3*0,15</t>
  </si>
  <si>
    <t>612135101</t>
  </si>
  <si>
    <t>Hrubá výplň rýh maltou jakékoli šířky rýhy ve stěnách</t>
  </si>
  <si>
    <t>824648586</t>
  </si>
  <si>
    <t>https://podminky.urs.cz/item/CS_URS_2024_02/612135101</t>
  </si>
  <si>
    <t>"Kanalizace" (2,8+1,9+3,3)*0,1</t>
  </si>
  <si>
    <t>Trubní vedení</t>
  </si>
  <si>
    <t>871263121</t>
  </si>
  <si>
    <t>Montáž kanalizačního potrubí z tvrdého PVC-U hladkého plnostěnného tuhost SN 8 DN 110</t>
  </si>
  <si>
    <t>-516731447</t>
  </si>
  <si>
    <t>https://podminky.urs.cz/item/CS_URS_2024_02/871263121</t>
  </si>
  <si>
    <t>28611118</t>
  </si>
  <si>
    <t>trubka kanalizační PVC-U plnostěnná jednovrstvá DN 110x1000mm SN8</t>
  </si>
  <si>
    <t>1480694266</t>
  </si>
  <si>
    <t>13*1,03 'Přepočtené koeficientem množství</t>
  </si>
  <si>
    <t>871313121</t>
  </si>
  <si>
    <t>Montáž kanalizačního potrubí z tvrdého PVC-U hladkého plnostěnného tuhost SN 8 DN 160</t>
  </si>
  <si>
    <t>968480079</t>
  </si>
  <si>
    <t>https://podminky.urs.cz/item/CS_URS_2024_02/871313121</t>
  </si>
  <si>
    <t>28611164</t>
  </si>
  <si>
    <t>trubka kanalizační PVC-U plnostěnná jednovrstvá DN 160x1000mm SN8</t>
  </si>
  <si>
    <t>-389787259</t>
  </si>
  <si>
    <t>2*1,03 'Přepočtené koeficientem množství</t>
  </si>
  <si>
    <t>877270310</t>
  </si>
  <si>
    <t>Montáž tvarovek na kanalizačním plastovém potrubí z PP nebo PVC-U hladkého plnostěnného kolen, víček nebo hrdlových uzávěrů DN 125</t>
  </si>
  <si>
    <t>932130476</t>
  </si>
  <si>
    <t>https://podminky.urs.cz/item/CS_URS_2024_02/877270310</t>
  </si>
  <si>
    <t>28611884</t>
  </si>
  <si>
    <t>koleno kanalizační PP KG SN10 125x45°</t>
  </si>
  <si>
    <t>1160633512</t>
  </si>
  <si>
    <t>28611888</t>
  </si>
  <si>
    <t>koleno kanalizační PP KG SN10 125x87°</t>
  </si>
  <si>
    <t>-90536114</t>
  </si>
  <si>
    <t>877270320</t>
  </si>
  <si>
    <t>Montáž tvarovek na kanalizačním plastovém potrubí z PP nebo PVC-U hladkého plnostěnného odboček DN 125</t>
  </si>
  <si>
    <t>462545002</t>
  </si>
  <si>
    <t>https://podminky.urs.cz/item/CS_URS_2024_02/877270320</t>
  </si>
  <si>
    <t>28611389</t>
  </si>
  <si>
    <t>odbočka kanalizační plastová s hrdlem KG 125/125/45°</t>
  </si>
  <si>
    <t>1151348501</t>
  </si>
  <si>
    <t>877310310</t>
  </si>
  <si>
    <t>Montáž tvarovek na kanalizačním plastovém potrubí z PP nebo PVC-U hladkého plnostěnného kolen, víček nebo hrdlových uzávěrů DN 150</t>
  </si>
  <si>
    <t>-581300737</t>
  </si>
  <si>
    <t>https://podminky.urs.cz/item/CS_URS_2024_02/877310310</t>
  </si>
  <si>
    <t>28612203</t>
  </si>
  <si>
    <t>koleno kanalizační plastové PVC KG DN 160/90° SN12/16</t>
  </si>
  <si>
    <t>191993320</t>
  </si>
  <si>
    <t>28612202</t>
  </si>
  <si>
    <t>koleno kanalizační plastové PVC KG DN 160/45° SN12/16</t>
  </si>
  <si>
    <t>898617487</t>
  </si>
  <si>
    <t>877350330</t>
  </si>
  <si>
    <t>Montáž tvarovek na kanalizačním plastovém potrubí z PP nebo PVC-U hladkého plnostěnného spojek nebo redukcí DN 200</t>
  </si>
  <si>
    <t>1251585177</t>
  </si>
  <si>
    <t>https://podminky.urs.cz/item/CS_URS_2024_02/877350330</t>
  </si>
  <si>
    <t>"Napojení na stávající kanalizaci" 1</t>
  </si>
  <si>
    <t>28611744</t>
  </si>
  <si>
    <t>spojka dvouhrdlá kanalizační PVC DN 200</t>
  </si>
  <si>
    <t>742309592</t>
  </si>
  <si>
    <t>892241111</t>
  </si>
  <si>
    <t>Tlakové zkoušky vodou na potrubí DN do 80</t>
  </si>
  <si>
    <t>2069447055</t>
  </si>
  <si>
    <t>https://podminky.urs.cz/item/CS_URS_2024_02/892241111</t>
  </si>
  <si>
    <t>9,0+13,0</t>
  </si>
  <si>
    <t>892271111</t>
  </si>
  <si>
    <t>Tlakové zkoušky vodou na potrubí DN 100 nebo 125</t>
  </si>
  <si>
    <t>60220059</t>
  </si>
  <si>
    <t>https://podminky.urs.cz/item/CS_URS_2024_02/892271111</t>
  </si>
  <si>
    <t>892351111</t>
  </si>
  <si>
    <t>Tlakové zkoušky vodou na potrubí DN 150 nebo 200</t>
  </si>
  <si>
    <t>-325095376</t>
  </si>
  <si>
    <t>https://podminky.urs.cz/item/CS_URS_2024_02/892351111</t>
  </si>
  <si>
    <t>14,0+2,0+2,0</t>
  </si>
  <si>
    <t>892372111</t>
  </si>
  <si>
    <t>Tlakové zkoušky vodou zabezpečení konců potrubí při tlakových zkouškách DN do 300</t>
  </si>
  <si>
    <t>-1925201441</t>
  </si>
  <si>
    <t>https://podminky.urs.cz/item/CS_URS_2024_02/892372111</t>
  </si>
  <si>
    <t>893811111</t>
  </si>
  <si>
    <t>Osazení vodoměrné šachty z polypropylenu PP samonosné pro běžné zatížení hranaté, půdorysné plochy do 1,1 m2, světlé hloubky do 1,2 m</t>
  </si>
  <si>
    <t>-295606632</t>
  </si>
  <si>
    <t>https://podminky.urs.cz/item/CS_URS_2024_02/893811111</t>
  </si>
  <si>
    <t>562305R01</t>
  </si>
  <si>
    <t>šachta plastová revizní čtvercová 400x400 mm, hermeticky uzavíratelná</t>
  </si>
  <si>
    <t>-308262080</t>
  </si>
  <si>
    <t>894812612</t>
  </si>
  <si>
    <t>Revizní a čistící šachta z polypropylenu PP vyříznutí a utěsnění otvoru ve stěně šachty DN 150</t>
  </si>
  <si>
    <t>-805962805</t>
  </si>
  <si>
    <t>https://podminky.urs.cz/item/CS_URS_2024_02/894812612</t>
  </si>
  <si>
    <t>974032142</t>
  </si>
  <si>
    <t>Vysekání rýh ve stěnách nebo příčkách z dutých cihel, tvárnic, desek z dutých cihel nebo tvárnic do hl. 70 mm a šířky do 70 mm</t>
  </si>
  <si>
    <t>33637581</t>
  </si>
  <si>
    <t>https://podminky.urs.cz/item/CS_URS_2024_02/974032142</t>
  </si>
  <si>
    <t>"Kanalizace" 2,8+1,9+3,3</t>
  </si>
  <si>
    <t>-1418193478</t>
  </si>
  <si>
    <t>1888872760</t>
  </si>
  <si>
    <t>471649327</t>
  </si>
  <si>
    <t>1153688056</t>
  </si>
  <si>
    <t>0,056*24 'Přepočtené koeficientem množství</t>
  </si>
  <si>
    <t>-1618070618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</si>
  <si>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</si>
  <si>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</si>
  <si>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113245138</t>
  </si>
  <si>
    <t>https://podminky.urs.cz/item/CS_URS_2024_02/998276101</t>
  </si>
  <si>
    <t>998276124</t>
  </si>
  <si>
    <t>Přesun hmot pro trubní vedení hloubené z trub z plastických hmot nebo sklolaminátových Příplatek k cenám za zvětšený přesun přes vymezenou dopravní vzdálenost do 500 m</t>
  </si>
  <si>
    <t>141555669</t>
  </si>
  <si>
    <t>https://podminky.urs.cz/item/CS_URS_2024_02/998276124</t>
  </si>
  <si>
    <t>721</t>
  </si>
  <si>
    <t>Zdravotechnika - vnitřní kanalizace</t>
  </si>
  <si>
    <t>721173403</t>
  </si>
  <si>
    <t>Potrubí z trub PVC SN4 svodné (ležaté) DN 160</t>
  </si>
  <si>
    <t>365951105</t>
  </si>
  <si>
    <t>https://podminky.urs.cz/item/CS_URS_2024_02/721173403</t>
  </si>
  <si>
    <t>28611620</t>
  </si>
  <si>
    <t>čistící kus kanalizace plastové KG DN 160 se 4 šrouby</t>
  </si>
  <si>
    <t>-72280619</t>
  </si>
  <si>
    <t>721173404</t>
  </si>
  <si>
    <t>Potrubí z trub PVC SN4 svodné (ležaté) DN 200</t>
  </si>
  <si>
    <t>-2060206027</t>
  </si>
  <si>
    <t>https://podminky.urs.cz/item/CS_URS_2024_02/721173404</t>
  </si>
  <si>
    <t>721174041</t>
  </si>
  <si>
    <t>Potrubí z trub polypropylenových připojovací DN 32</t>
  </si>
  <si>
    <t>1359886</t>
  </si>
  <si>
    <t>https://podminky.urs.cz/item/CS_URS_2024_02/721174041</t>
  </si>
  <si>
    <t>721174043</t>
  </si>
  <si>
    <t>Potrubí z trub polypropylenových připojovací DN 50</t>
  </si>
  <si>
    <t>-1054035889</t>
  </si>
  <si>
    <t>https://podminky.urs.cz/item/CS_URS_2024_02/721174043</t>
  </si>
  <si>
    <t>721242115</t>
  </si>
  <si>
    <t>Lapače střešních splavenin polypropylenové (PP) s kulovým kloubem na odtoku DN 110</t>
  </si>
  <si>
    <t>-1969633397</t>
  </si>
  <si>
    <t>https://podminky.urs.cz/item/CS_URS_2024_02/721242115</t>
  </si>
  <si>
    <t>721242116</t>
  </si>
  <si>
    <t>Lapače střešních splavenin polypropylenové (PP) s kulovým kloubem na odtoku DN 125</t>
  </si>
  <si>
    <t>1467232920</t>
  </si>
  <si>
    <t>https://podminky.urs.cz/item/CS_URS_2024_02/721242116</t>
  </si>
  <si>
    <t>998721311</t>
  </si>
  <si>
    <t>Přesun hmot pro vnitřní kanalizaci stanovený procentní sazbou (%) z ceny vodorovná dopravní vzdálenost do 50 m ruční (bez užití mechanizace) v objektech výšky do 6 m</t>
  </si>
  <si>
    <t>24631560</t>
  </si>
  <si>
    <t>https://podminky.urs.cz/item/CS_URS_2024_02/998721311</t>
  </si>
  <si>
    <t>998721319</t>
  </si>
  <si>
    <t>Přesun hmot pro vnitřní kanalizaci stanovený procentní sazbou (%) z ceny vodorovná dopravní vzdálenost do 50 m Příplatek k cenám za ruční zvětšený přesun přes vymezenou vodorovnou dopravní vzdálenost za každých dalších započatých 50 m</t>
  </si>
  <si>
    <t>-1864125463</t>
  </si>
  <si>
    <t>https://podminky.urs.cz/item/CS_URS_2024_02/998721319</t>
  </si>
  <si>
    <t>751</t>
  </si>
  <si>
    <t>Vzduchotechnika</t>
  </si>
  <si>
    <t>751792007</t>
  </si>
  <si>
    <t>Montáž ostatních zařízení pro odvod kondenzátu klimatizace sifonu</t>
  </si>
  <si>
    <t>853571955</t>
  </si>
  <si>
    <t>https://podminky.urs.cz/item/CS_URS_2024_02/751792007</t>
  </si>
  <si>
    <t>48481003</t>
  </si>
  <si>
    <t>sifon pro odvod kondenzátu</t>
  </si>
  <si>
    <t>263356434</t>
  </si>
  <si>
    <t>998751311</t>
  </si>
  <si>
    <t>Přesun hmot pro vzduchotechniku stanovený procentní sazbou (%) z ceny vodorovná dopravní vzdálenost do 50 m ruční (bez užití mechanizace) v objektech výšky do 12 m</t>
  </si>
  <si>
    <t>-1347817094</t>
  </si>
  <si>
    <t>https://podminky.urs.cz/item/CS_URS_2024_02/998751311</t>
  </si>
  <si>
    <t>998751319</t>
  </si>
  <si>
    <t>Přesun hmot pro vzduchotechniku stanovený procentní sazbou (%) z ceny vodorovná dopravní vzdálenost do 50 m Příplatek k cenám za ruční zvětšený přesun přes vymezenou vodorovnou dopravní vzdálenost za každých dalších započatých 50 m</t>
  </si>
  <si>
    <t>-917659751</t>
  </si>
  <si>
    <t>https://podminky.urs.cz/item/CS_URS_2024_02/998751319</t>
  </si>
  <si>
    <t>D1_4_2 - VZT, chlazení, ÚT</t>
  </si>
  <si>
    <t xml:space="preserve">    735 - Ústřední vytápění - otopná tělesa</t>
  </si>
  <si>
    <t>HZS - Hodinové zúčtovací sazby</t>
  </si>
  <si>
    <t>1746789187</t>
  </si>
  <si>
    <t>1040012674</t>
  </si>
  <si>
    <t>-1516253359</t>
  </si>
  <si>
    <t>-268948373</t>
  </si>
  <si>
    <t>0,109*24 'Přepočtené koeficientem množství</t>
  </si>
  <si>
    <t>-439758822</t>
  </si>
  <si>
    <t>751310R01</t>
  </si>
  <si>
    <t>Zaslepení stávajícího vzduchotechnického potrubí</t>
  </si>
  <si>
    <t>1715203959</t>
  </si>
  <si>
    <t>751311819</t>
  </si>
  <si>
    <t>Demontáž vyústi čtyřhranné do čtyřhranného nebo kruhového potrubí, průřezu přes 0,250 m2</t>
  </si>
  <si>
    <t>449322831</t>
  </si>
  <si>
    <t>https://podminky.urs.cz/item/CS_URS_2024_02/751311819</t>
  </si>
  <si>
    <t>751511801</t>
  </si>
  <si>
    <t>Demontáž potrubí plechového skupiny I čtyřhranného s přírubou nebo bez příruby tloušťky plechu 0,6 mm, průřezu přes 0,03 do 0,07 m2</t>
  </si>
  <si>
    <t>-2051412928</t>
  </si>
  <si>
    <t>https://podminky.urs.cz/item/CS_URS_2024_02/751511801</t>
  </si>
  <si>
    <t>751513825</t>
  </si>
  <si>
    <t>Demontáž škrtící klapky nebo zpětné klapky z plechového potrubí čtyřhranné s přírubou nebo bez příruby, průřezu přes 0,035 do 0,280 m2</t>
  </si>
  <si>
    <t>-1640561019</t>
  </si>
  <si>
    <t>https://podminky.urs.cz/item/CS_URS_2024_02/751513825</t>
  </si>
  <si>
    <t>751513870</t>
  </si>
  <si>
    <t>Demontáž regulační nebo měřící clony z plechového potrubí čtyřhranné s přírubou nebo bez příruby, průřezu přes 0,035 do 0,280 m2</t>
  </si>
  <si>
    <t>-409554667</t>
  </si>
  <si>
    <t>https://podminky.urs.cz/item/CS_URS_2024_02/751513870</t>
  </si>
  <si>
    <t>751612141</t>
  </si>
  <si>
    <t>Montáž vzduchotechnické jednotky s rekuperací tepla a vlhkosti centrální nástřešní s výměnou vzduchu do 5000 m3/h</t>
  </si>
  <si>
    <t>-329512977</t>
  </si>
  <si>
    <t>https://podminky.urs.cz/item/CS_URS_2024_02/751612141</t>
  </si>
  <si>
    <t>1.01.01</t>
  </si>
  <si>
    <t>Kompaktní rekuperační jednotka - parapetní, venkovní, 630x360mm</t>
  </si>
  <si>
    <t>ks</t>
  </si>
  <si>
    <t xml:space="preserve">Poznámka k položce:_x000d_
C1200 ROT ESP-R2  rotační rekuperáto, Integrovaná MaR, 1250m3/h, 250Pa, F7/M5, EC, el. ohrívac, vata 50mm</t>
  </si>
  <si>
    <t>751691111</t>
  </si>
  <si>
    <t>Zaregulování systému vzduchotechnického zařízení za 1 koncový (distribuční) prvek</t>
  </si>
  <si>
    <t>-987083420</t>
  </si>
  <si>
    <t>https://podminky.urs.cz/item/CS_URS_2024_02/751691111</t>
  </si>
  <si>
    <t>751711111</t>
  </si>
  <si>
    <t>Montáž klimatizační jednotky vnitřní nástěnné o výkonu (pro objem místnosti) do 3,5 kW (do 35 m3)</t>
  </si>
  <si>
    <t>-946118711</t>
  </si>
  <si>
    <t>https://podminky.urs.cz/item/CS_URS_2024_02/751711111</t>
  </si>
  <si>
    <t>1.03.01</t>
  </si>
  <si>
    <t>Multisplitová vnitřní Invertorová nástěnná jednotka včetně nástěnné konzoly.</t>
  </si>
  <si>
    <t xml:space="preserve">Poznámka k položce:_x000d_
Qch,cit=1,7kW; rozměry 980/233/307.   Vnitřní klimatizační jednotka s výměníkem pro přímý odpar/kondenzaci chladiva, nástěnném provedení s plastovým interiérovým opláštěním, nastavitelná lamela na přívodu vzduchu, jednotka napojená na venkovní kompresorovou jednotku (tzv. multisplit systém), filtr G1; auto-restart, vč. čerpadla kondenzátu, včetně nástěnného ovladače s kabeláží 3m. Hlášení poruchy do nadřazeného řídícího systému.</t>
  </si>
  <si>
    <t>751711131</t>
  </si>
  <si>
    <t>Montáž klimatizační jednotky vnitřní kazetové čtyřcestné o výkonu (pro objem místnosti) do 3,5 kW (do 35 m3)</t>
  </si>
  <si>
    <t>1229089968</t>
  </si>
  <si>
    <t>https://podminky.urs.cz/item/CS_URS_2024_02/751711131</t>
  </si>
  <si>
    <t>1.03.02</t>
  </si>
  <si>
    <t>Multisplitová vnitřní kazetová jednotka, včetně montážního vybavení, RAL dle architekta v černé barvě</t>
  </si>
  <si>
    <t xml:space="preserve">Poznámka k položce:_x000d_
Qch,cit=1,65kW; rozměry 570/570/245.  Vnitřní klimatizační jednotka s výměníkem pro přímý odpar/kondenzaci chladiva, kazetové provedení s plastovým interiérovým opláštěním, nastavitelná lamela na přívodu vzduchu, jednotka napojená na venkovní kompresorovou jednotku (tzv. multisplit systém), filtr G1; auto-restart, vč. čerpadla kondenzátu, včetně nástěnného ovladače s kabeláží 3m. Hlášení poruchy do nadřazeného řídícího systému.</t>
  </si>
  <si>
    <t>751721112</t>
  </si>
  <si>
    <t>Montáž klimatizační jednotky venkovní jednofázové napájení do 3 vnitřních jednotek</t>
  </si>
  <si>
    <t>-971160088</t>
  </si>
  <si>
    <t>https://podminky.urs.cz/item/CS_URS_2024_02/751721112</t>
  </si>
  <si>
    <t>1.03.03</t>
  </si>
  <si>
    <t>Multisplitová venkovní invertorová jednotka</t>
  </si>
  <si>
    <t xml:space="preserve">Poznámka k položce:_x000d_
Pel=1,32kW; 230V; Akustický tlak 60dB(A);  Venkovní kompresorová chladící jednotka s přímým odparem chladiva a odděleným kondenzátorem/výparníkem ve vnitřní klimatizační jednotce (tzv. split systém). Rozsah chlazení -10 - +46°C, rozsah vytápění -15 - +24°C. Vč. montážního materiálu a doplnění chladiva. Vč. ocelové konstrukce a roznášecích dlaždic.</t>
  </si>
  <si>
    <t>751791121</t>
  </si>
  <si>
    <t>Montáž napojovacího potrubí měděného předizolované dvojice, D mm (") 6-10 (1/4"-3/8")</t>
  </si>
  <si>
    <t>196851625</t>
  </si>
  <si>
    <t>https://podminky.urs.cz/item/CS_URS_2024_02/751791121</t>
  </si>
  <si>
    <t>1.03.04</t>
  </si>
  <si>
    <t>Chladivové potrubí</t>
  </si>
  <si>
    <t>bm</t>
  </si>
  <si>
    <t>Poznámka k položce:_x000d_
Pr. potrubí 6/10 izolované měděné potrubí, komunikační a napájecí kabel, v plastové chráničce odolné UV záření</t>
  </si>
  <si>
    <t>751311112</t>
  </si>
  <si>
    <t>Montáž vyústi čtyřhranné do kruhového potrubí, průřezu přes 0,040 do 0,080 m2</t>
  </si>
  <si>
    <t>940843008</t>
  </si>
  <si>
    <t>https://podminky.urs.cz/item/CS_URS_2024_02/751311112</t>
  </si>
  <si>
    <t>1.07.01</t>
  </si>
  <si>
    <t>Přívodní vyústka do kruhového potrubí jednořadá NOVA-C</t>
  </si>
  <si>
    <t>Poznámka k položce:_x000d_
včetně regulace a upínacího rámečku, RAL dle architekta v černé barvě</t>
  </si>
  <si>
    <t>751322011</t>
  </si>
  <si>
    <t>Montáž talířových ventilů, anemostatů, dýz talířového ventilu, průměru do 100 mm</t>
  </si>
  <si>
    <t>1329669368</t>
  </si>
  <si>
    <t>https://podminky.urs.cz/item/CS_URS_2024_02/751322011</t>
  </si>
  <si>
    <t>1.07.02</t>
  </si>
  <si>
    <t>Přívodní talířový ventil, kovový s rámečkem</t>
  </si>
  <si>
    <t>751398021</t>
  </si>
  <si>
    <t>Montáž ostatních zařízení větrací mřížky stěnové, průřezu do 0,040 m2</t>
  </si>
  <si>
    <t>23101411</t>
  </si>
  <si>
    <t>https://podminky.urs.cz/item/CS_URS_2024_02/751398021</t>
  </si>
  <si>
    <t>1.07.03</t>
  </si>
  <si>
    <t>Stěnová mřížka z hliníku, pevné lamely</t>
  </si>
  <si>
    <t>Poznámka k položce:_x000d_
RAL dle architekta v černé barvě</t>
  </si>
  <si>
    <t>751311095</t>
  </si>
  <si>
    <t>Montáž vyústi čtyřhranné do čtyřhranného potrubí, průřezu přes 0,200 do 0,250 m2</t>
  </si>
  <si>
    <t>-1207059934</t>
  </si>
  <si>
    <t>https://podminky.urs.cz/item/CS_URS_2024_02/751311095</t>
  </si>
  <si>
    <t>1.07.04</t>
  </si>
  <si>
    <t>Odvodní vyústka z pozinku, nastavitelné lamely</t>
  </si>
  <si>
    <t>751514778</t>
  </si>
  <si>
    <t>Montáž protidešťové stříšky nebo výfukové hlavice do plechového potrubí kruhové bez příruby, průměru přes 300 do 400 mm</t>
  </si>
  <si>
    <t>1637335056</t>
  </si>
  <si>
    <t>https://podminky.urs.cz/item/CS_URS_2024_02/751514778</t>
  </si>
  <si>
    <t>1.08.01</t>
  </si>
  <si>
    <t>Střešní výfukový/nasávací hlavice</t>
  </si>
  <si>
    <t>751344122</t>
  </si>
  <si>
    <t>Montáž tlumičů hluku pro čtyřhranné potrubí, průřezu přes 0,150 do 0,300 m2</t>
  </si>
  <si>
    <t>-988508585</t>
  </si>
  <si>
    <t>https://podminky.urs.cz/item/CS_URS_2024_02/751344122</t>
  </si>
  <si>
    <t>1.10.01</t>
  </si>
  <si>
    <t>Tlumič hluku kulisový, tl. kulisy 150mm</t>
  </si>
  <si>
    <t>Poznámka k položce:_x000d_
včetně náběhových a odtokových plechů</t>
  </si>
  <si>
    <t>1.10.02</t>
  </si>
  <si>
    <t>Tlumič hluku kulisový, tl. kulisy 100mm</t>
  </si>
  <si>
    <t>1.10.03</t>
  </si>
  <si>
    <t>-1702213565</t>
  </si>
  <si>
    <t>1.10.04</t>
  </si>
  <si>
    <t>751511184</t>
  </si>
  <si>
    <t>Montáž potrubí plechového skupiny I kruhového bez příruby tloušťky plechu 0,6 mm, průměru přes 300 do 400 mm</t>
  </si>
  <si>
    <t>-1087934321</t>
  </si>
  <si>
    <t>https://podminky.urs.cz/item/CS_URS_2024_02/751511184</t>
  </si>
  <si>
    <t>1.16.01a</t>
  </si>
  <si>
    <t>Potrubí kruhové spirálně vinuté pr.315</t>
  </si>
  <si>
    <t>Poznámka k položce:_x000d_
včetně závěsů a montážního materiálu, 30% tvarovek, třída těsnosti C (těsnění tvarovek s gumovým těsněním), RAL dle architekta v černé barvě</t>
  </si>
  <si>
    <t>751511183</t>
  </si>
  <si>
    <t>Montáž potrubí plechového skupiny I kruhového bez příruby tloušťky plechu 0,6 mm, průměru přes 200 do 300 mm</t>
  </si>
  <si>
    <t>-2104980684</t>
  </si>
  <si>
    <t>https://podminky.urs.cz/item/CS_URS_2024_02/751511183</t>
  </si>
  <si>
    <t>1.16.01b</t>
  </si>
  <si>
    <t>Potrubí kruhové spirálně vinuté pr.250</t>
  </si>
  <si>
    <t>751511181</t>
  </si>
  <si>
    <t>Montáž potrubí plechového skupiny I kruhového bez příruby tloušťky plechu 0,6 mm, průměru do 100 mm</t>
  </si>
  <si>
    <t>-642269103</t>
  </si>
  <si>
    <t>https://podminky.urs.cz/item/CS_URS_2024_02/751511181</t>
  </si>
  <si>
    <t>1.16.01c</t>
  </si>
  <si>
    <t>Potrubí kruhové spirálně vinuté pr.100</t>
  </si>
  <si>
    <t>751514180</t>
  </si>
  <si>
    <t>Montáž oblouku do plechového potrubí kruhového bez příruby, průměru přes 300 do 400 mm</t>
  </si>
  <si>
    <t>1960661814</t>
  </si>
  <si>
    <t>https://podminky.urs.cz/item/CS_URS_2024_02/751514180</t>
  </si>
  <si>
    <t>751514115</t>
  </si>
  <si>
    <t>Montáž oblouku do plechového potrubí čtyřhranného s přírubou, průřezu přes 0,210 do 0,280 m2</t>
  </si>
  <si>
    <t>360205813</t>
  </si>
  <si>
    <t>https://podminky.urs.cz/item/CS_URS_2024_02/751514115</t>
  </si>
  <si>
    <t>751572061</t>
  </si>
  <si>
    <t>Závěs kruhového potrubí pomocí objímky, kotvené do trapézového plechu průměru potrubí do 100 mm</t>
  </si>
  <si>
    <t>274388648</t>
  </si>
  <si>
    <t>https://podminky.urs.cz/item/CS_URS_2024_02/751572061</t>
  </si>
  <si>
    <t>751572063</t>
  </si>
  <si>
    <t>Závěs kruhového potrubí pomocí objímky, kotvené do trapézového plechu průměru potrubí přes 200 do 300 mm</t>
  </si>
  <si>
    <t>-1809790352</t>
  </si>
  <si>
    <t>https://podminky.urs.cz/item/CS_URS_2024_02/751572063</t>
  </si>
  <si>
    <t>751572064</t>
  </si>
  <si>
    <t>Závěs kruhového potrubí pomocí objímky, kotvené do trapézového plechu průměru potrubí přes 300 do 400 mm</t>
  </si>
  <si>
    <t>-752820134</t>
  </si>
  <si>
    <t>https://podminky.urs.cz/item/CS_URS_2024_02/751572064</t>
  </si>
  <si>
    <t>751511022</t>
  </si>
  <si>
    <t>Montáž potrubí plechového skupiny I čtyřhranného s přírubou tloušťky plechu 0,8 mm, průřezu přes 0,13 do 0,28 m2</t>
  </si>
  <si>
    <t>-677835804</t>
  </si>
  <si>
    <t>https://podminky.urs.cz/item/CS_URS_2024_02/751511022</t>
  </si>
  <si>
    <t>1.17.01</t>
  </si>
  <si>
    <t>Čtyřhranné potrubí z ocel. pozink. plechu spojovaného přírubami do vnitřního prostředí</t>
  </si>
  <si>
    <t>Poznámka k položce:_x000d_
včetně závěsů, spojovacího materiálu (odhad)</t>
  </si>
  <si>
    <t>751613114</t>
  </si>
  <si>
    <t>Montáž ostatních zařízení dodatečné izolace potrubí čtyřhranného samolepící izolací</t>
  </si>
  <si>
    <t>947709388</t>
  </si>
  <si>
    <t>https://podminky.urs.cz/item/CS_URS_2024_02/751613114</t>
  </si>
  <si>
    <t>713491211</t>
  </si>
  <si>
    <t>Montáž izolace tepelné potrubí a ohybů - doplňky a konstrukční součástí oplechování pevného vnějšího obvodu přes 500 mm potrubí</t>
  </si>
  <si>
    <t>2093116584</t>
  </si>
  <si>
    <t>https://podminky.urs.cz/item/CS_URS_2024_02/713491211</t>
  </si>
  <si>
    <t>15,729*0,6 'Přepočtené koeficientem množství</t>
  </si>
  <si>
    <t>713491212</t>
  </si>
  <si>
    <t>Montáž izolace tepelné potrubí a ohybů - doplňky a konstrukční součástí oplechování pevného vnějšího obvodu přes 500 mm ohybů</t>
  </si>
  <si>
    <t>-1199764589</t>
  </si>
  <si>
    <t>https://podminky.urs.cz/item/CS_URS_2024_02/713491212</t>
  </si>
  <si>
    <t>15,729*0,4 'Přepočtené koeficientem množství</t>
  </si>
  <si>
    <t>1.18.01</t>
  </si>
  <si>
    <t>Tepelná izolace z minerální vaty s Al polepem tl. 40 mm</t>
  </si>
  <si>
    <t>Poznámka k položce:_x000d_
včetně vnějšího oplechování pozinkovaný plech tl.0,5mm</t>
  </si>
  <si>
    <t>1.1R01</t>
  </si>
  <si>
    <t>Drobný nespecifikovaný materiál</t>
  </si>
  <si>
    <t>461097912</t>
  </si>
  <si>
    <t>2778259</t>
  </si>
  <si>
    <t>1070826748</t>
  </si>
  <si>
    <t>735</t>
  </si>
  <si>
    <t>Ústřední vytápění - otopná tělesa</t>
  </si>
  <si>
    <t>2.01</t>
  </si>
  <si>
    <t>Nastavení potrubí - v černé barvě</t>
  </si>
  <si>
    <t>-289737414</t>
  </si>
  <si>
    <t>734229143</t>
  </si>
  <si>
    <t>Ventily regulační závitové montáž ventilů jednotrubkových horizontálních soustav se směšovačem ostatních typů jednobodové připojení</t>
  </si>
  <si>
    <t>-509786619</t>
  </si>
  <si>
    <t>https://podminky.urs.cz/item/CS_URS_2024_02/734229143</t>
  </si>
  <si>
    <t>2.02</t>
  </si>
  <si>
    <t>Termoregulační hlavice - v černé barvě</t>
  </si>
  <si>
    <t>-1633244996</t>
  </si>
  <si>
    <t>733120815</t>
  </si>
  <si>
    <t>Demontáž potrubí z trubek ocelových hladkých Ø do 38</t>
  </si>
  <si>
    <t>1243314286</t>
  </si>
  <si>
    <t>https://podminky.urs.cz/item/CS_URS_2024_02/733120815</t>
  </si>
  <si>
    <t>735151831</t>
  </si>
  <si>
    <t>Demontáž otopných těles panelových třířadých stavební délky do 1500 mm</t>
  </si>
  <si>
    <t>-1252285450</t>
  </si>
  <si>
    <t>https://podminky.urs.cz/item/CS_URS_2024_02/735151831</t>
  </si>
  <si>
    <t>735159310</t>
  </si>
  <si>
    <t>Montáž otopných těles panelových třířadých, stavební délky do 1140 mm</t>
  </si>
  <si>
    <t>187303412</t>
  </si>
  <si>
    <t>https://podminky.urs.cz/item/CS_URS_2024_02/735159310</t>
  </si>
  <si>
    <t>2.03</t>
  </si>
  <si>
    <t>Otopné těleso - v černé matné barvě vertikální 700/2000</t>
  </si>
  <si>
    <t>1937012665</t>
  </si>
  <si>
    <t>2.04</t>
  </si>
  <si>
    <t>-457031039</t>
  </si>
  <si>
    <t>998735311</t>
  </si>
  <si>
    <t>Přesun hmot pro otopná tělesa stanovený procentní sazbou (%) z ceny vodorovná dopravní vzdálenost do 50 m ruční (bez užití mechanizace) v objektech výšky do 6 m</t>
  </si>
  <si>
    <t>-1111469889</t>
  </si>
  <si>
    <t>https://podminky.urs.cz/item/CS_URS_2024_02/998735311</t>
  </si>
  <si>
    <t>998735319</t>
  </si>
  <si>
    <t>Přesun hmot pro otopná tělesa stanovený procentní sazbou (%) z ceny vodorovná dopravní vzdálenost do 50 m Příplatek k cenám za ruční zvětšený přesun přes vymezenou vodorovnou dopravní vzdálenost za každých dalších započatých 50 m</t>
  </si>
  <si>
    <t>-20005388</t>
  </si>
  <si>
    <t>https://podminky.urs.cz/item/CS_URS_2024_02/998735319</t>
  </si>
  <si>
    <t>HZS</t>
  </si>
  <si>
    <t>Hodinové zúčtovací sazby</t>
  </si>
  <si>
    <t>HZS1301</t>
  </si>
  <si>
    <t>Hodinové zúčtovací sazby profesí HSV provádění konstrukcí zedník</t>
  </si>
  <si>
    <t>hod</t>
  </si>
  <si>
    <t>512</t>
  </si>
  <si>
    <t>1000929340</t>
  </si>
  <si>
    <t>https://podminky.urs.cz/item/CS_URS_2024_02/HZS1301</t>
  </si>
  <si>
    <t>"Stavební přípomoce" 32</t>
  </si>
  <si>
    <t>HZS3231</t>
  </si>
  <si>
    <t>Hodinové zúčtovací sazby montáží technologických zařízení na stavebních objektech montér měřících a regulačních zařízení</t>
  </si>
  <si>
    <t>736858103</t>
  </si>
  <si>
    <t>https://podminky.urs.cz/item/CS_URS_2024_02/HZS3231</t>
  </si>
  <si>
    <t>D1_4_3 - Elektroinstalace</t>
  </si>
  <si>
    <t>D1 - A - Svítidla</t>
  </si>
  <si>
    <t>D2 - B - Spínače a zásuvky</t>
  </si>
  <si>
    <t>D3 - C - Kabely</t>
  </si>
  <si>
    <t>D4 - D - Rozvaděče</t>
  </si>
  <si>
    <t>D5 - E - Ostatní</t>
  </si>
  <si>
    <t>D1</t>
  </si>
  <si>
    <t>A - Svítidla</t>
  </si>
  <si>
    <t>741R01</t>
  </si>
  <si>
    <t>Montáž svítidla přisazeného EL:01, EM:01, EL:02</t>
  </si>
  <si>
    <t>EL:01</t>
  </si>
  <si>
    <t>Svítidlo prachotěsné IP65, přisazené LED 1x18W L1270 (2967 lm; 20.0 W; 1xLED L - 840)</t>
  </si>
  <si>
    <t>EM:01</t>
  </si>
  <si>
    <t>Svítidlo nouzové, připojené z CBS, LED-Spot, optika AG5+A1 Linse System-Leuchte (0 lm; 0.0 W; Nouzové osvětlení: 270 lm, 2.0 W; 1xAG5-A1-1_7)</t>
  </si>
  <si>
    <t>EL:02</t>
  </si>
  <si>
    <t>Svítidlo přisazené, opálové, černá montura, průměr 300x87/830, B (1720 lm; 15.3 W; DALI)</t>
  </si>
  <si>
    <t>741R02</t>
  </si>
  <si>
    <t>Montáž svítidla závěsného</t>
  </si>
  <si>
    <t>EL:03</t>
  </si>
  <si>
    <t>Svítidlo závěsné, sestava z lineárních částí a oblých rohů, profil 60x65, optika prizmatická, černé (950-5225 lm; 830; 150.0 W; DALI)</t>
  </si>
  <si>
    <t>741R03</t>
  </si>
  <si>
    <t>Montáž schodového profilu s LED páskem</t>
  </si>
  <si>
    <t>EL:04</t>
  </si>
  <si>
    <t>Schodový profil (hrana) pro led osvětlení (např. Podlahy Binder), LED pásek 4W/m, DALI, zelený, délka sestavy 4,2m, připojené z CBS</t>
  </si>
  <si>
    <t>741R04</t>
  </si>
  <si>
    <t>Montáž lineárního přisazeného svítidla</t>
  </si>
  <si>
    <t>EL:05</t>
  </si>
  <si>
    <t>Svítidlo lineární, přisazené, černé, profil 60x65, optika opálová (950-5225 lm; 830; 100 W; DALI)</t>
  </si>
  <si>
    <t>741R05</t>
  </si>
  <si>
    <t>Montáž svítidla nástěnného</t>
  </si>
  <si>
    <t>EL:06</t>
  </si>
  <si>
    <t>Svítidlo nástěnné, přímé, IP54, 30W, připojené z CBS</t>
  </si>
  <si>
    <t>741R06</t>
  </si>
  <si>
    <t>Montáž svítidla vestavného</t>
  </si>
  <si>
    <t>EL:07</t>
  </si>
  <si>
    <t>Svítidlo vestavné pro osvětlení chodníků, přímé, IP54, 25W, výška 70cm</t>
  </si>
  <si>
    <t>741R07</t>
  </si>
  <si>
    <t>Montáž LED pásku dl. 6,2 m</t>
  </si>
  <si>
    <t>EL:08</t>
  </si>
  <si>
    <t>LED pásek 14W/m v Al profilu 11x11 mm, 6,2m zapuštěný pro osvětlení portálu, včetně transformátoru 100W</t>
  </si>
  <si>
    <t>741R08</t>
  </si>
  <si>
    <t>Montáž nouzového piktogramu</t>
  </si>
  <si>
    <t>PCT:01</t>
  </si>
  <si>
    <t>Nouzový piktogram, kartáčovaný hliník, dohlednost 24m, kompatibilní a připojený na CBS</t>
  </si>
  <si>
    <t>D2</t>
  </si>
  <si>
    <t>B - Spínače a zásuvky</t>
  </si>
  <si>
    <t>741R09</t>
  </si>
  <si>
    <t>Montáž spínače jednopólového</t>
  </si>
  <si>
    <t>QM0/1</t>
  </si>
  <si>
    <t>Spínač jednopólový, řazení 0/1 - tlačítko, IP20, montáž pod omítku, barva bílá</t>
  </si>
  <si>
    <t>QM0/1.1</t>
  </si>
  <si>
    <t>Spínač jednopólový, řazení 0/1 - tlačítko, IP20, montáž pod omítku, barva bílá, s aretací</t>
  </si>
  <si>
    <t>QM01</t>
  </si>
  <si>
    <t>Spínač jednopólový, řazení 01 - vypínač, IP44, montáž pod omítku, barva bílá</t>
  </si>
  <si>
    <t>741R10</t>
  </si>
  <si>
    <t>Montáž zásuvky 230V/16A</t>
  </si>
  <si>
    <t>XC01</t>
  </si>
  <si>
    <t>Zásuvka 230V/16A s clonkami, montáž na povrch nebo pod omítku</t>
  </si>
  <si>
    <t>XC02</t>
  </si>
  <si>
    <t>Zásuvka 230V/16A s clonkami, montáž na povrch nebo pod omítku, přepěťová ochrana</t>
  </si>
  <si>
    <t>741R11</t>
  </si>
  <si>
    <t>Montáž záslepky pro ukončení DMX sběrnice</t>
  </si>
  <si>
    <t>XC - Z</t>
  </si>
  <si>
    <t>Záslepka pro ukončení DMX sběrnice</t>
  </si>
  <si>
    <t>741R12</t>
  </si>
  <si>
    <t>Montáž zásuvky 400V/63A</t>
  </si>
  <si>
    <t>XC03</t>
  </si>
  <si>
    <t>Zásuvka 400V/63A, montáž pod omítku</t>
  </si>
  <si>
    <t>741R13</t>
  </si>
  <si>
    <t>Montáž zásuvky datové</t>
  </si>
  <si>
    <t>XCD1</t>
  </si>
  <si>
    <t>Zásuvka datová, dvojitá, vč keystone, CAT6A</t>
  </si>
  <si>
    <t>741R14</t>
  </si>
  <si>
    <t>Montáž elektroinstalační krabice</t>
  </si>
  <si>
    <t>KR</t>
  </si>
  <si>
    <t>Krabice elektroinstalační hluboká</t>
  </si>
  <si>
    <t>741R15</t>
  </si>
  <si>
    <t>Montáž atypické oceloplechové skříně</t>
  </si>
  <si>
    <t>MX1</t>
  </si>
  <si>
    <t>Oceloplechová atypická skříň se šesti zásuvkami 230V s víčkem a konektorem DMX</t>
  </si>
  <si>
    <t>741R16</t>
  </si>
  <si>
    <t>Montáž svorkovnicové skříně</t>
  </si>
  <si>
    <t>MX2</t>
  </si>
  <si>
    <t>Svorkovnicová skříň pro 35 kabelů 3x2,5, přívod 5x25, 2x DMX 5 žil a 3x sběrnice DMX</t>
  </si>
  <si>
    <t>D3</t>
  </si>
  <si>
    <t>C - Kabely</t>
  </si>
  <si>
    <t>741R17</t>
  </si>
  <si>
    <t>Montáž kabelu třížilového</t>
  </si>
  <si>
    <t>WL1</t>
  </si>
  <si>
    <t>Kabel silový, izolace FRNC, B2cad1s1a1, bezhalogenový kabel s ochranným vodičem (č, m, zž) 3x1,5</t>
  </si>
  <si>
    <t>WL2</t>
  </si>
  <si>
    <t>Kabel silový, izolace FRNC, B2cad1s1a1 RE P60-R, bezhalogenový kabel s funční integritou a s ochranným vodičem (č, m, zž) 3x2,5</t>
  </si>
  <si>
    <t>WL3</t>
  </si>
  <si>
    <t>Kabel silový, izolace FRNC, B2cad1s1a1 RE P60-R, bezhalogenový kabel s funční integritou a s ochranným vodičem (č, m, zž) 3x1,5 (NO, ER, EPS koplery)</t>
  </si>
  <si>
    <t>741R18</t>
  </si>
  <si>
    <t>Montáž kabelu průřezu 5x4</t>
  </si>
  <si>
    <t>WL4</t>
  </si>
  <si>
    <t xml:space="preserve">Kabel silový, izolace FRNC, B2cad1s1a1, bezhalogenový kabel s ochranným vodičem (č, m, zž)  5x4</t>
  </si>
  <si>
    <t>741R19</t>
  </si>
  <si>
    <t>Montáž kabelu průřezu 5x25</t>
  </si>
  <si>
    <t>WL5</t>
  </si>
  <si>
    <t>Kabel silový, izolace FRNC, B2cad1s1a1, bezhalogenový kabel s ochranným vodičem (č, m, zž) 5x25</t>
  </si>
  <si>
    <t>741R20</t>
  </si>
  <si>
    <t>Montáž kabelu průřezu 5x70</t>
  </si>
  <si>
    <t>WL6</t>
  </si>
  <si>
    <t xml:space="preserve">Kabel silový, izolace FRNC, B2cad1s1a1, bezhalogenový kabel s ochranným vodičem (č, m, zž)  5x70</t>
  </si>
  <si>
    <t>741R21</t>
  </si>
  <si>
    <t>Montáž vodiče H07</t>
  </si>
  <si>
    <t>WL7</t>
  </si>
  <si>
    <t>H07VK16zž</t>
  </si>
  <si>
    <t>741R22</t>
  </si>
  <si>
    <t>Montáž sdělovacího kabelu</t>
  </si>
  <si>
    <t>WS1</t>
  </si>
  <si>
    <t xml:space="preserve">Stíněný nízkofrekvenční sdělovací kabel 2x2x0,8,  izolace FRNC, B2cad1s1a1, bezhalogenový kabel (sběrnice DALI, EPS linka)</t>
  </si>
  <si>
    <t>WD1</t>
  </si>
  <si>
    <t>FTP Cat6A v trubce DN32</t>
  </si>
  <si>
    <t>WD2</t>
  </si>
  <si>
    <t>DMX BINARY 234 AES/EBU MKII (sběrnice DMX), kompatibilní se stávající sběrnicí</t>
  </si>
  <si>
    <t>WD3</t>
  </si>
  <si>
    <t>SC-MONOLITH 1 POWER DMX AES/EBU, kompatibilní se stávající sběrnicí</t>
  </si>
  <si>
    <t>D4</t>
  </si>
  <si>
    <t>D - Rozvaděče</t>
  </si>
  <si>
    <t>RH</t>
  </si>
  <si>
    <t>Úprava v hlavním rozvaděči - osazení jističe 160A, ukončení kabelu 5x70</t>
  </si>
  <si>
    <t>741R23</t>
  </si>
  <si>
    <t>Montáž rozvaděče oceloplechového</t>
  </si>
  <si>
    <t>RS011</t>
  </si>
  <si>
    <t>Rozvaděč oceloplechový podle schematu</t>
  </si>
  <si>
    <t>741R24</t>
  </si>
  <si>
    <t>Montáž rozvaděče datového</t>
  </si>
  <si>
    <t>DR1</t>
  </si>
  <si>
    <t>Rozvaděč datový, nástěnný, 15U, vybavený kabelovým organizérem, patchpanelem, napájecím modulem 230V, napájecím modulem PoE, poličkou pro switch, switch 12 portů</t>
  </si>
  <si>
    <t>PRG</t>
  </si>
  <si>
    <t>Programování systému KNX/DALI/DMX</t>
  </si>
  <si>
    <t>D5</t>
  </si>
  <si>
    <t>E - Ostatní</t>
  </si>
  <si>
    <t>741R25</t>
  </si>
  <si>
    <t>Montáž drátěného kabelového žlabu</t>
  </si>
  <si>
    <t>O1</t>
  </si>
  <si>
    <t>Kabelový žlab drátěný, 150x100, včetně příslušenství</t>
  </si>
  <si>
    <t>O2</t>
  </si>
  <si>
    <t>Zřízení požárně odolné trasy pro kabely nouzového osvětlení, evakuačního rozhlasu a EPS</t>
  </si>
  <si>
    <t>O3</t>
  </si>
  <si>
    <t>Reproduktor evakuačního rozhlasu - demontáž a opětná montáž</t>
  </si>
  <si>
    <t>741R26</t>
  </si>
  <si>
    <t>Montáž čidla EPS</t>
  </si>
  <si>
    <t>O4</t>
  </si>
  <si>
    <t>Opticko - kouřové čidlo EPS kompatibilní s Zettler</t>
  </si>
  <si>
    <t>741R27</t>
  </si>
  <si>
    <t>Montáž tlačítka EPS</t>
  </si>
  <si>
    <t>O5</t>
  </si>
  <si>
    <t>Tlačítko EPS kompatibilní s Zettler</t>
  </si>
  <si>
    <t>741R28</t>
  </si>
  <si>
    <t>Montáž kopleru EPS</t>
  </si>
  <si>
    <t>O6</t>
  </si>
  <si>
    <t>Kopler EPS QRM850, kompatibilní s Zettler</t>
  </si>
  <si>
    <t>O7</t>
  </si>
  <si>
    <t>Programování ústředen ER a EPS</t>
  </si>
  <si>
    <t>741R29</t>
  </si>
  <si>
    <t>Montáž pohybového čidla PZTS</t>
  </si>
  <si>
    <t>O8</t>
  </si>
  <si>
    <t>Pohybové čidlo PZTS PIR vějíř</t>
  </si>
  <si>
    <t>741R30</t>
  </si>
  <si>
    <t>Montáž magnetického kontaktu PZTS</t>
  </si>
  <si>
    <t>O9</t>
  </si>
  <si>
    <t>Magnetický kontakt PZTS</t>
  </si>
  <si>
    <t>O10</t>
  </si>
  <si>
    <t>Programování ústředny PZTS</t>
  </si>
  <si>
    <t>O11</t>
  </si>
  <si>
    <t>Sekání drážek pro kabely</t>
  </si>
  <si>
    <t>O12</t>
  </si>
  <si>
    <t>Sekání kapes pro krabice</t>
  </si>
  <si>
    <t>O13</t>
  </si>
  <si>
    <t>Zapravení drážek vápennou omítkou</t>
  </si>
  <si>
    <t>O14</t>
  </si>
  <si>
    <t>Drobný nespecifikovatelný materiál a práce</t>
  </si>
  <si>
    <t>O15</t>
  </si>
  <si>
    <t>Výchozí revize a revizní zpráva</t>
  </si>
  <si>
    <t>v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</si>
  <si>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</si>
  <si>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</si>
  <si>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</si>
  <si>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</si>
  <si>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</si>
  <si>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</si>
  <si>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</si>
  <si>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</si>
  <si>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</si>
  <si>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</si>
  <si>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</si>
  <si>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</si>
  <si>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Zeměměřičské práce</t>
  </si>
  <si>
    <t>1024</t>
  </si>
  <si>
    <t>2109027318</t>
  </si>
  <si>
    <t>https://podminky.urs.cz/item/CS_URS_2024_02/012002000</t>
  </si>
  <si>
    <t>013203000</t>
  </si>
  <si>
    <t>Dokumentace stavby (výkresová a textová)</t>
  </si>
  <si>
    <t>-1807006516</t>
  </si>
  <si>
    <t>https://podminky.urs.cz/item/CS_URS_2024_02/013203000</t>
  </si>
  <si>
    <t>Poznámka k položce:_x000d_
Dodavatelská a dílenská dokumentace_x000d__x000d__x000d_
- stavebních dodávek (zákryt VZT, šatní pult apod.)_x000d__x000d__x000d_
- profesí (silnoproud, slaboproud, VZT apod.) včetně vzájemné koordinace_x000d_
Vypracování provozních řádů</t>
  </si>
  <si>
    <t>013244000</t>
  </si>
  <si>
    <t>Dokumentace pro provádění stavby</t>
  </si>
  <si>
    <t>1049169845</t>
  </si>
  <si>
    <t>https://podminky.urs.cz/item/CS_URS_2024_02/013244000</t>
  </si>
  <si>
    <t>Poznámka k položce:_x000d_
Dopracování dokumentace podle skutečných výrobků a prvků_x000d_
Výkresy výztuže apod.</t>
  </si>
  <si>
    <t>013254000</t>
  </si>
  <si>
    <t>Dokumentace skutečného provedení stavby</t>
  </si>
  <si>
    <t>2029965325</t>
  </si>
  <si>
    <t>https://podminky.urs.cz/item/CS_URS_2024_02/013254000</t>
  </si>
  <si>
    <t>013274000</t>
  </si>
  <si>
    <t>Pasportizace objektu před započetím prací</t>
  </si>
  <si>
    <t>-1590531395</t>
  </si>
  <si>
    <t>https://podminky.urs.cz/item/CS_URS_2024_02/013274000</t>
  </si>
  <si>
    <t>013284000</t>
  </si>
  <si>
    <t>Pasportizace objektu po provedení prací</t>
  </si>
  <si>
    <t>-1595092314</t>
  </si>
  <si>
    <t>https://podminky.urs.cz/item/CS_URS_2024_02/013284000</t>
  </si>
  <si>
    <t>VRN3</t>
  </si>
  <si>
    <t>Zařízení staveniště</t>
  </si>
  <si>
    <t>030001000</t>
  </si>
  <si>
    <t>1642885538</t>
  </si>
  <si>
    <t>https://podminky.urs.cz/item/CS_URS_2024_02/030001000</t>
  </si>
  <si>
    <t>Poznámka k položce:_x000d_
Veškeré náklady zařízení staveniště a provozu při výstavbě_x000d__x000d_
Včetně energií a dalších médií_x000d__x000d__x000d__x000d_
Včetně odstranění a úklidu plochy ZS _x000d__x000d__x000d_
Rozsah bude upraven podle zvyklostí a zařízení zhotovitele</t>
  </si>
  <si>
    <t>VRN4</t>
  </si>
  <si>
    <t>Inženýrská činnost</t>
  </si>
  <si>
    <t>041002000</t>
  </si>
  <si>
    <t>Dozory</t>
  </si>
  <si>
    <t>-1166160878</t>
  </si>
  <si>
    <t>https://podminky.urs.cz/item/CS_URS_2024_02/041002000</t>
  </si>
  <si>
    <t>Poznámka k položce:_x000d_
Přítomnost statika po odkrytí nosných konstrukcí a geologa na stavbě po odkrytí zemní pláně</t>
  </si>
  <si>
    <t>043002000</t>
  </si>
  <si>
    <t>Zkoušky a ostatní měření</t>
  </si>
  <si>
    <t>34245999</t>
  </si>
  <si>
    <t>https://podminky.urs.cz/item/CS_URS_2024_02/043002000</t>
  </si>
  <si>
    <t>Poznámka k položce:_x000d_
Měření hluku (2x - měření reálného provozu + kontrolní měření po realizaci případných protihlukových opatření)_x000d_
Komplexní a individuální zkoušky profesí</t>
  </si>
  <si>
    <t>045002000</t>
  </si>
  <si>
    <t>Kompletační a koordinační činnost</t>
  </si>
  <si>
    <t>-1144543264</t>
  </si>
  <si>
    <t>https://podminky.urs.cz/item/CS_URS_2024_02/045002000</t>
  </si>
  <si>
    <t xml:space="preserve">Poznámka k položce:_x000d_
Činnost zajišťovaná GD   _x000d__x000d__x000d_
- zajištění vybudování zařízení staveniště i pro subdodavatele_x000d__x000d_
- zajištění provozu a údržby zařízení staveniště včetně společných sociálních a provozních objektů_x000d__x000d_
- převzetí staveniště a předávání jeho částí subdodavatelům  _x000d__x000d__x000d_
- koordinace práce subdodavatelů na základě projektu, provádění věcné kontroly včetně přejímky a zajišťování plnění dílčích termínů dodávky_x000d__x000d_
- zajištění a poskytnutí výpomoci (zednické i ostatní) dalším organizacím zúčastněným na stavbě _x000d__x000d__x000d_
- zúčastnění se kolaudace a předání stavby do užívání</t>
  </si>
  <si>
    <t>VRN6</t>
  </si>
  <si>
    <t>Územní vlivy</t>
  </si>
  <si>
    <t>062002000</t>
  </si>
  <si>
    <t>Ztížené dopravní podmínky</t>
  </si>
  <si>
    <t>-1753915351</t>
  </si>
  <si>
    <t>https://podminky.urs.cz/item/CS_URS_2024_02/062002000</t>
  </si>
  <si>
    <t>VRN7</t>
  </si>
  <si>
    <t>Provozní vlivy</t>
  </si>
  <si>
    <t>071002000</t>
  </si>
  <si>
    <t>Provoz investora, třetích osob</t>
  </si>
  <si>
    <t>-958178222</t>
  </si>
  <si>
    <t>https://podminky.urs.cz/item/CS_URS_2024_02/071002000</t>
  </si>
  <si>
    <t>Poznámka k položce:_x000d_
Ztížené provádění stavebních a montážních prací způsobené provozem a okolními objekty_x000d__x000d_
Náklady spojené s časovým omezním prací</t>
  </si>
  <si>
    <t>072002000</t>
  </si>
  <si>
    <t>Silniční provoz</t>
  </si>
  <si>
    <t>23880988</t>
  </si>
  <si>
    <t>https://podminky.urs.cz/item/CS_URS_2024_02/072002000</t>
  </si>
  <si>
    <t>Poznámka k položce:_x000d_
Náklady na zábory</t>
  </si>
  <si>
    <t>VRN9</t>
  </si>
  <si>
    <t>Ostatní náklady</t>
  </si>
  <si>
    <t>091002000</t>
  </si>
  <si>
    <t>Ostatní náklady související s objektem</t>
  </si>
  <si>
    <t>-297166988</t>
  </si>
  <si>
    <t>https://podminky.urs.cz/item/CS_URS_2024_02/091002000</t>
  </si>
  <si>
    <t>091303000</t>
  </si>
  <si>
    <t>Umělecká díla nepřenosná</t>
  </si>
  <si>
    <t>1906795233</t>
  </si>
  <si>
    <t>https://podminky.urs.cz/item/CS_URS_2024_02/091303000</t>
  </si>
  <si>
    <t>Poznámka k položce:_x000d_
Ochrana interiéru divadla</t>
  </si>
  <si>
    <t>092002000</t>
  </si>
  <si>
    <t>Ostatní náklady související s provozem</t>
  </si>
  <si>
    <t>96707288</t>
  </si>
  <si>
    <t>https://podminky.urs.cz/item/CS_URS_2024_02/092002000</t>
  </si>
  <si>
    <t>Poznámka k položce:_x000d_
Zaškolení obsluhy nových technických zařízení_x000d_
Uvedení do provozu</t>
  </si>
  <si>
    <t>SEZNAM FIGUR</t>
  </si>
  <si>
    <t>Výměra</t>
  </si>
  <si>
    <t>Použití figury:</t>
  </si>
  <si>
    <t>Provedení povlakové krytiny střech do 10° za studena lakem penetračním nebo asfaltovým</t>
  </si>
  <si>
    <t>Provedení povlakové krytiny střech do 10° pásy NAIP přitavením v plné ploše</t>
  </si>
  <si>
    <t>Provedení povlak krytiny mechanicky kotvenou do trapézu TI tl přes 240 mm krajní pole, budova v do 18 m</t>
  </si>
  <si>
    <t>Montáž izolace tepelné podlah volně kladenými mezi trámy nebo rošt rohožemi, pásy, dílci, deskami 1 vrstva</t>
  </si>
  <si>
    <t>Montáž izolace tepelné střech plochých lepené za studena nízkoexpanzní (PUR) pěnou 1 vrstva rohoží, pásů, dílců, desek</t>
  </si>
  <si>
    <t>Bednění střech rovných sklon do 60° z desek OSB tl 22 mm na pero a drážku šroubovaných na rošt</t>
  </si>
  <si>
    <t>Lože pod potrubí otevřený výkop ze štěrkopísku</t>
  </si>
  <si>
    <t>Zásyp jam, šachet rýh nebo kolem objektů sypaninou se zhutněním ručně</t>
  </si>
  <si>
    <t>Obsypání potrubí strojně sypaninou bez prohození, uloženou do 3 m</t>
  </si>
  <si>
    <t>Hloubení nezapažených rýh šířky do 800 mm v soudržných horninách třídy těžitelnosti I skupiny 3 ručně</t>
  </si>
  <si>
    <t>Vodorovné přemístění výkopku z horniny třídy těžitelnosti I skupiny 1 až 3 stavebním kolečkem do 10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</si>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</sst>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122" TargetMode="External" /><Relationship Id="rId2" Type="http://schemas.openxmlformats.org/officeDocument/2006/relationships/hyperlink" Target="https://podminky.urs.cz/item/CS_URS_2024_02/113107131" TargetMode="External" /><Relationship Id="rId3" Type="http://schemas.openxmlformats.org/officeDocument/2006/relationships/hyperlink" Target="https://podminky.urs.cz/item/CS_URS_2024_02/131213701" TargetMode="External" /><Relationship Id="rId4" Type="http://schemas.openxmlformats.org/officeDocument/2006/relationships/hyperlink" Target="https://podminky.urs.cz/item/CS_URS_2024_02/132212121" TargetMode="External" /><Relationship Id="rId5" Type="http://schemas.openxmlformats.org/officeDocument/2006/relationships/hyperlink" Target="https://podminky.urs.cz/item/CS_URS_2024_02/132212131" TargetMode="External" /><Relationship Id="rId6" Type="http://schemas.openxmlformats.org/officeDocument/2006/relationships/hyperlink" Target="https://podminky.urs.cz/item/CS_URS_2024_02/139711111" TargetMode="External" /><Relationship Id="rId7" Type="http://schemas.openxmlformats.org/officeDocument/2006/relationships/hyperlink" Target="https://podminky.urs.cz/item/CS_URS_2024_02/151101101" TargetMode="External" /><Relationship Id="rId8" Type="http://schemas.openxmlformats.org/officeDocument/2006/relationships/hyperlink" Target="https://podminky.urs.cz/item/CS_URS_2024_02/151101111" TargetMode="External" /><Relationship Id="rId9" Type="http://schemas.openxmlformats.org/officeDocument/2006/relationships/hyperlink" Target="https://podminky.urs.cz/item/CS_URS_2024_02/162211311" TargetMode="External" /><Relationship Id="rId10" Type="http://schemas.openxmlformats.org/officeDocument/2006/relationships/hyperlink" Target="https://podminky.urs.cz/item/CS_URS_2024_02/162211319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2751119" TargetMode="External" /><Relationship Id="rId13" Type="http://schemas.openxmlformats.org/officeDocument/2006/relationships/hyperlink" Target="https://podminky.urs.cz/item/CS_URS_2024_02/167111101" TargetMode="External" /><Relationship Id="rId14" Type="http://schemas.openxmlformats.org/officeDocument/2006/relationships/hyperlink" Target="https://podminky.urs.cz/item/CS_URS_2024_02/171201231" TargetMode="External" /><Relationship Id="rId15" Type="http://schemas.openxmlformats.org/officeDocument/2006/relationships/hyperlink" Target="https://podminky.urs.cz/item/CS_URS_2024_02/174111101" TargetMode="External" /><Relationship Id="rId16" Type="http://schemas.openxmlformats.org/officeDocument/2006/relationships/hyperlink" Target="https://podminky.urs.cz/item/CS_URS_2024_02/174111109" TargetMode="External" /><Relationship Id="rId17" Type="http://schemas.openxmlformats.org/officeDocument/2006/relationships/hyperlink" Target="https://podminky.urs.cz/item/CS_URS_2024_02/273313511" TargetMode="External" /><Relationship Id="rId18" Type="http://schemas.openxmlformats.org/officeDocument/2006/relationships/hyperlink" Target="https://podminky.urs.cz/item/CS_URS_2024_02/273313811" TargetMode="External" /><Relationship Id="rId19" Type="http://schemas.openxmlformats.org/officeDocument/2006/relationships/hyperlink" Target="https://podminky.urs.cz/item/CS_URS_2024_02/273351121" TargetMode="External" /><Relationship Id="rId20" Type="http://schemas.openxmlformats.org/officeDocument/2006/relationships/hyperlink" Target="https://podminky.urs.cz/item/CS_URS_2024_02/273351122" TargetMode="External" /><Relationship Id="rId21" Type="http://schemas.openxmlformats.org/officeDocument/2006/relationships/hyperlink" Target="https://podminky.urs.cz/item/CS_URS_2024_02/279113154" TargetMode="External" /><Relationship Id="rId22" Type="http://schemas.openxmlformats.org/officeDocument/2006/relationships/hyperlink" Target="https://podminky.urs.cz/item/CS_URS_2024_02/279361821" TargetMode="External" /><Relationship Id="rId23" Type="http://schemas.openxmlformats.org/officeDocument/2006/relationships/hyperlink" Target="https://podminky.urs.cz/item/CS_URS_2024_02/310231051" TargetMode="External" /><Relationship Id="rId24" Type="http://schemas.openxmlformats.org/officeDocument/2006/relationships/hyperlink" Target="https://podminky.urs.cz/item/CS_URS_2024_02/310237251" TargetMode="External" /><Relationship Id="rId25" Type="http://schemas.openxmlformats.org/officeDocument/2006/relationships/hyperlink" Target="https://podminky.urs.cz/item/CS_URS_2024_02/311113151" TargetMode="External" /><Relationship Id="rId26" Type="http://schemas.openxmlformats.org/officeDocument/2006/relationships/hyperlink" Target="https://podminky.urs.cz/item/CS_URS_2024_02/311237110" TargetMode="External" /><Relationship Id="rId27" Type="http://schemas.openxmlformats.org/officeDocument/2006/relationships/hyperlink" Target="https://podminky.urs.cz/item/CS_URS_2024_02/311361821" TargetMode="External" /><Relationship Id="rId28" Type="http://schemas.openxmlformats.org/officeDocument/2006/relationships/hyperlink" Target="https://podminky.urs.cz/item/CS_URS_2024_02/317168013" TargetMode="External" /><Relationship Id="rId29" Type="http://schemas.openxmlformats.org/officeDocument/2006/relationships/hyperlink" Target="https://podminky.urs.cz/item/CS_URS_2024_02/317234410" TargetMode="External" /><Relationship Id="rId30" Type="http://schemas.openxmlformats.org/officeDocument/2006/relationships/hyperlink" Target="https://podminky.urs.cz/item/CS_URS_2024_02/317944321" TargetMode="External" /><Relationship Id="rId31" Type="http://schemas.openxmlformats.org/officeDocument/2006/relationships/hyperlink" Target="https://podminky.urs.cz/item/CS_URS_2024_02/317944323" TargetMode="External" /><Relationship Id="rId32" Type="http://schemas.openxmlformats.org/officeDocument/2006/relationships/hyperlink" Target="https://podminky.urs.cz/item/CS_URS_2024_02/317944325" TargetMode="External" /><Relationship Id="rId33" Type="http://schemas.openxmlformats.org/officeDocument/2006/relationships/hyperlink" Target="https://podminky.urs.cz/item/CS_URS_2024_02/342244111" TargetMode="External" /><Relationship Id="rId34" Type="http://schemas.openxmlformats.org/officeDocument/2006/relationships/hyperlink" Target="https://podminky.urs.cz/item/CS_URS_2024_02/342244301" TargetMode="External" /><Relationship Id="rId35" Type="http://schemas.openxmlformats.org/officeDocument/2006/relationships/hyperlink" Target="https://podminky.urs.cz/item/CS_URS_2024_02/342291121" TargetMode="External" /><Relationship Id="rId36" Type="http://schemas.openxmlformats.org/officeDocument/2006/relationships/hyperlink" Target="https://podminky.urs.cz/item/CS_URS_2024_02/346244381" TargetMode="External" /><Relationship Id="rId37" Type="http://schemas.openxmlformats.org/officeDocument/2006/relationships/hyperlink" Target="https://podminky.urs.cz/item/CS_URS_2024_02/346481121" TargetMode="External" /><Relationship Id="rId38" Type="http://schemas.openxmlformats.org/officeDocument/2006/relationships/hyperlink" Target="https://podminky.urs.cz/item/CS_URS_2024_02/411354219" TargetMode="External" /><Relationship Id="rId39" Type="http://schemas.openxmlformats.org/officeDocument/2006/relationships/hyperlink" Target="https://podminky.urs.cz/item/CS_URS_2024_02/413232211" TargetMode="External" /><Relationship Id="rId40" Type="http://schemas.openxmlformats.org/officeDocument/2006/relationships/hyperlink" Target="https://podminky.urs.cz/item/CS_URS_2024_02/413941123" TargetMode="External" /><Relationship Id="rId41" Type="http://schemas.openxmlformats.org/officeDocument/2006/relationships/hyperlink" Target="https://podminky.urs.cz/item/CS_URS_2024_02/417321515" TargetMode="External" /><Relationship Id="rId42" Type="http://schemas.openxmlformats.org/officeDocument/2006/relationships/hyperlink" Target="https://podminky.urs.cz/item/CS_URS_2024_02/417351115" TargetMode="External" /><Relationship Id="rId43" Type="http://schemas.openxmlformats.org/officeDocument/2006/relationships/hyperlink" Target="https://podminky.urs.cz/item/CS_URS_2024_02/417351116" TargetMode="External" /><Relationship Id="rId44" Type="http://schemas.openxmlformats.org/officeDocument/2006/relationships/hyperlink" Target="https://podminky.urs.cz/item/CS_URS_2024_02/417361821" TargetMode="External" /><Relationship Id="rId45" Type="http://schemas.openxmlformats.org/officeDocument/2006/relationships/hyperlink" Target="https://podminky.urs.cz/item/CS_URS_2024_02/441171111" TargetMode="External" /><Relationship Id="rId46" Type="http://schemas.openxmlformats.org/officeDocument/2006/relationships/hyperlink" Target="https://podminky.urs.cz/item/CS_URS_2024_02/451579777" TargetMode="External" /><Relationship Id="rId47" Type="http://schemas.openxmlformats.org/officeDocument/2006/relationships/hyperlink" Target="https://podminky.urs.cz/item/CS_URS_2024_02/564871011" TargetMode="External" /><Relationship Id="rId48" Type="http://schemas.openxmlformats.org/officeDocument/2006/relationships/hyperlink" Target="https://podminky.urs.cz/item/CS_URS_2024_02/596811121" TargetMode="External" /><Relationship Id="rId49" Type="http://schemas.openxmlformats.org/officeDocument/2006/relationships/hyperlink" Target="https://podminky.urs.cz/item/CS_URS_2024_02/611315422" TargetMode="External" /><Relationship Id="rId50" Type="http://schemas.openxmlformats.org/officeDocument/2006/relationships/hyperlink" Target="https://podminky.urs.cz/item/CS_URS_2024_02/612131300" TargetMode="External" /><Relationship Id="rId51" Type="http://schemas.openxmlformats.org/officeDocument/2006/relationships/hyperlink" Target="https://podminky.urs.cz/item/CS_URS_2024_02/612311141" TargetMode="External" /><Relationship Id="rId52" Type="http://schemas.openxmlformats.org/officeDocument/2006/relationships/hyperlink" Target="https://podminky.urs.cz/item/CS_URS_2024_02/612311191" TargetMode="External" /><Relationship Id="rId53" Type="http://schemas.openxmlformats.org/officeDocument/2006/relationships/hyperlink" Target="https://podminky.urs.cz/item/CS_URS_2024_02/612315422" TargetMode="External" /><Relationship Id="rId54" Type="http://schemas.openxmlformats.org/officeDocument/2006/relationships/hyperlink" Target="https://podminky.urs.cz/item/CS_URS_2024_02/612325222" TargetMode="External" /><Relationship Id="rId55" Type="http://schemas.openxmlformats.org/officeDocument/2006/relationships/hyperlink" Target="https://podminky.urs.cz/item/CS_URS_2024_02/619995001" TargetMode="External" /><Relationship Id="rId56" Type="http://schemas.openxmlformats.org/officeDocument/2006/relationships/hyperlink" Target="https://podminky.urs.cz/item/CS_URS_2024_02/619996107" TargetMode="External" /><Relationship Id="rId57" Type="http://schemas.openxmlformats.org/officeDocument/2006/relationships/hyperlink" Target="https://podminky.urs.cz/item/CS_URS_2024_02/619996117" TargetMode="External" /><Relationship Id="rId58" Type="http://schemas.openxmlformats.org/officeDocument/2006/relationships/hyperlink" Target="https://podminky.urs.cz/item/CS_URS_2024_02/619996127" TargetMode="External" /><Relationship Id="rId59" Type="http://schemas.openxmlformats.org/officeDocument/2006/relationships/hyperlink" Target="https://podminky.urs.cz/item/CS_URS_2024_02/619996145" TargetMode="External" /><Relationship Id="rId60" Type="http://schemas.openxmlformats.org/officeDocument/2006/relationships/hyperlink" Target="https://podminky.urs.cz/item/CS_URS_2024_02/622131301" TargetMode="External" /><Relationship Id="rId61" Type="http://schemas.openxmlformats.org/officeDocument/2006/relationships/hyperlink" Target="https://podminky.urs.cz/item/CS_URS_2024_02/622211011" TargetMode="External" /><Relationship Id="rId62" Type="http://schemas.openxmlformats.org/officeDocument/2006/relationships/hyperlink" Target="https://podminky.urs.cz/item/CS_URS_2024_02/622212001" TargetMode="External" /><Relationship Id="rId63" Type="http://schemas.openxmlformats.org/officeDocument/2006/relationships/hyperlink" Target="https://podminky.urs.cz/item/CS_URS_2024_02/622215112" TargetMode="External" /><Relationship Id="rId64" Type="http://schemas.openxmlformats.org/officeDocument/2006/relationships/hyperlink" Target="https://podminky.urs.cz/item/CS_URS_2024_02/622221021" TargetMode="External" /><Relationship Id="rId65" Type="http://schemas.openxmlformats.org/officeDocument/2006/relationships/hyperlink" Target="https://podminky.urs.cz/item/CS_URS_2024_02/622222001" TargetMode="External" /><Relationship Id="rId66" Type="http://schemas.openxmlformats.org/officeDocument/2006/relationships/hyperlink" Target="https://podminky.urs.cz/item/CS_URS_2024_02/622252001" TargetMode="External" /><Relationship Id="rId67" Type="http://schemas.openxmlformats.org/officeDocument/2006/relationships/hyperlink" Target="https://podminky.urs.cz/item/CS_URS_2024_02/622252002" TargetMode="External" /><Relationship Id="rId68" Type="http://schemas.openxmlformats.org/officeDocument/2006/relationships/hyperlink" Target="https://podminky.urs.cz/item/CS_URS_2024_02/622321341" TargetMode="External" /><Relationship Id="rId69" Type="http://schemas.openxmlformats.org/officeDocument/2006/relationships/hyperlink" Target="https://podminky.urs.cz/item/CS_URS_2024_02/622321391" TargetMode="External" /><Relationship Id="rId70" Type="http://schemas.openxmlformats.org/officeDocument/2006/relationships/hyperlink" Target="https://podminky.urs.cz/item/CS_URS_2024_02/631311114" TargetMode="External" /><Relationship Id="rId71" Type="http://schemas.openxmlformats.org/officeDocument/2006/relationships/hyperlink" Target="https://podminky.urs.cz/item/CS_URS_2024_02/631311126" TargetMode="External" /><Relationship Id="rId72" Type="http://schemas.openxmlformats.org/officeDocument/2006/relationships/hyperlink" Target="https://podminky.urs.cz/item/CS_URS_2024_02/631362021" TargetMode="External" /><Relationship Id="rId73" Type="http://schemas.openxmlformats.org/officeDocument/2006/relationships/hyperlink" Target="https://podminky.urs.cz/item/CS_URS_2024_02/935113111" TargetMode="External" /><Relationship Id="rId74" Type="http://schemas.openxmlformats.org/officeDocument/2006/relationships/hyperlink" Target="https://podminky.urs.cz/item/CS_URS_2024_02/935923216" TargetMode="External" /><Relationship Id="rId75" Type="http://schemas.openxmlformats.org/officeDocument/2006/relationships/hyperlink" Target="https://podminky.urs.cz/item/CS_URS_2024_02/941211111" TargetMode="External" /><Relationship Id="rId76" Type="http://schemas.openxmlformats.org/officeDocument/2006/relationships/hyperlink" Target="https://podminky.urs.cz/item/CS_URS_2024_02/941211211" TargetMode="External" /><Relationship Id="rId77" Type="http://schemas.openxmlformats.org/officeDocument/2006/relationships/hyperlink" Target="https://podminky.urs.cz/item/CS_URS_2024_02/941211811" TargetMode="External" /><Relationship Id="rId78" Type="http://schemas.openxmlformats.org/officeDocument/2006/relationships/hyperlink" Target="https://podminky.urs.cz/item/CS_URS_2024_02/949101111" TargetMode="External" /><Relationship Id="rId79" Type="http://schemas.openxmlformats.org/officeDocument/2006/relationships/hyperlink" Target="https://podminky.urs.cz/item/CS_URS_2024_02/949411111" TargetMode="External" /><Relationship Id="rId80" Type="http://schemas.openxmlformats.org/officeDocument/2006/relationships/hyperlink" Target="https://podminky.urs.cz/item/CS_URS_2024_02/949411211" TargetMode="External" /><Relationship Id="rId81" Type="http://schemas.openxmlformats.org/officeDocument/2006/relationships/hyperlink" Target="https://podminky.urs.cz/item/CS_URS_2024_02/949411811" TargetMode="External" /><Relationship Id="rId82" Type="http://schemas.openxmlformats.org/officeDocument/2006/relationships/hyperlink" Target="https://podminky.urs.cz/item/CS_URS_2024_02/952901111" TargetMode="External" /><Relationship Id="rId83" Type="http://schemas.openxmlformats.org/officeDocument/2006/relationships/hyperlink" Target="https://podminky.urs.cz/item/CS_URS_2024_02/953943211" TargetMode="External" /><Relationship Id="rId84" Type="http://schemas.openxmlformats.org/officeDocument/2006/relationships/hyperlink" Target="https://podminky.urs.cz/item/CS_URS_2024_02/953993321" TargetMode="External" /><Relationship Id="rId85" Type="http://schemas.openxmlformats.org/officeDocument/2006/relationships/hyperlink" Target="https://podminky.urs.cz/item/CS_URS_2024_02/961044111" TargetMode="External" /><Relationship Id="rId86" Type="http://schemas.openxmlformats.org/officeDocument/2006/relationships/hyperlink" Target="https://podminky.urs.cz/item/CS_URS_2024_02/962032231" TargetMode="External" /><Relationship Id="rId87" Type="http://schemas.openxmlformats.org/officeDocument/2006/relationships/hyperlink" Target="https://podminky.urs.cz/item/CS_URS_2024_02/965042131" TargetMode="External" /><Relationship Id="rId88" Type="http://schemas.openxmlformats.org/officeDocument/2006/relationships/hyperlink" Target="https://podminky.urs.cz/item/CS_URS_2024_02/965042141" TargetMode="External" /><Relationship Id="rId89" Type="http://schemas.openxmlformats.org/officeDocument/2006/relationships/hyperlink" Target="https://podminky.urs.cz/item/CS_URS_2024_02/965049111" TargetMode="External" /><Relationship Id="rId90" Type="http://schemas.openxmlformats.org/officeDocument/2006/relationships/hyperlink" Target="https://podminky.urs.cz/item/CS_URS_2024_02/966080103" TargetMode="External" /><Relationship Id="rId91" Type="http://schemas.openxmlformats.org/officeDocument/2006/relationships/hyperlink" Target="https://podminky.urs.cz/item/CS_URS_2024_02/968062455" TargetMode="External" /><Relationship Id="rId92" Type="http://schemas.openxmlformats.org/officeDocument/2006/relationships/hyperlink" Target="https://podminky.urs.cz/item/CS_URS_2024_02/968062456" TargetMode="External" /><Relationship Id="rId93" Type="http://schemas.openxmlformats.org/officeDocument/2006/relationships/hyperlink" Target="https://podminky.urs.cz/item/CS_URS_2024_02/971033451" TargetMode="External" /><Relationship Id="rId94" Type="http://schemas.openxmlformats.org/officeDocument/2006/relationships/hyperlink" Target="https://podminky.urs.cz/item/CS_URS_2024_02/973031324" TargetMode="External" /><Relationship Id="rId95" Type="http://schemas.openxmlformats.org/officeDocument/2006/relationships/hyperlink" Target="https://podminky.urs.cz/item/CS_URS_2024_02/974031664" TargetMode="External" /><Relationship Id="rId96" Type="http://schemas.openxmlformats.org/officeDocument/2006/relationships/hyperlink" Target="https://podminky.urs.cz/item/CS_URS_2024_02/974031666" TargetMode="External" /><Relationship Id="rId97" Type="http://schemas.openxmlformats.org/officeDocument/2006/relationships/hyperlink" Target="https://podminky.urs.cz/item/CS_URS_2024_02/974031668" TargetMode="External" /><Relationship Id="rId98" Type="http://schemas.openxmlformats.org/officeDocument/2006/relationships/hyperlink" Target="https://podminky.urs.cz/item/CS_URS_2024_02/975043121" TargetMode="External" /><Relationship Id="rId99" Type="http://schemas.openxmlformats.org/officeDocument/2006/relationships/hyperlink" Target="https://podminky.urs.cz/item/CS_URS_2024_02/977151132" TargetMode="External" /><Relationship Id="rId100" Type="http://schemas.openxmlformats.org/officeDocument/2006/relationships/hyperlink" Target="https://podminky.urs.cz/item/CS_URS_2024_02/997013211" TargetMode="External" /><Relationship Id="rId101" Type="http://schemas.openxmlformats.org/officeDocument/2006/relationships/hyperlink" Target="https://podminky.urs.cz/item/CS_URS_2024_02/997013219" TargetMode="External" /><Relationship Id="rId102" Type="http://schemas.openxmlformats.org/officeDocument/2006/relationships/hyperlink" Target="https://podminky.urs.cz/item/CS_URS_2024_02/997013501" TargetMode="External" /><Relationship Id="rId103" Type="http://schemas.openxmlformats.org/officeDocument/2006/relationships/hyperlink" Target="https://podminky.urs.cz/item/CS_URS_2024_02/997013509" TargetMode="External" /><Relationship Id="rId104" Type="http://schemas.openxmlformats.org/officeDocument/2006/relationships/hyperlink" Target="https://podminky.urs.cz/item/CS_URS_2024_02/997013861" TargetMode="External" /><Relationship Id="rId105" Type="http://schemas.openxmlformats.org/officeDocument/2006/relationships/hyperlink" Target="https://podminky.urs.cz/item/CS_URS_2024_02/997013862" TargetMode="External" /><Relationship Id="rId106" Type="http://schemas.openxmlformats.org/officeDocument/2006/relationships/hyperlink" Target="https://podminky.urs.cz/item/CS_URS_2024_02/997013863" TargetMode="External" /><Relationship Id="rId107" Type="http://schemas.openxmlformats.org/officeDocument/2006/relationships/hyperlink" Target="https://podminky.urs.cz/item/CS_URS_2024_02/997013631" TargetMode="External" /><Relationship Id="rId108" Type="http://schemas.openxmlformats.org/officeDocument/2006/relationships/hyperlink" Target="https://podminky.urs.cz/item/CS_URS_2024_02/997013873" TargetMode="External" /><Relationship Id="rId109" Type="http://schemas.openxmlformats.org/officeDocument/2006/relationships/hyperlink" Target="https://podminky.urs.cz/item/CS_URS_2024_02/998018001" TargetMode="External" /><Relationship Id="rId110" Type="http://schemas.openxmlformats.org/officeDocument/2006/relationships/hyperlink" Target="https://podminky.urs.cz/item/CS_URS_2024_02/711111001" TargetMode="External" /><Relationship Id="rId111" Type="http://schemas.openxmlformats.org/officeDocument/2006/relationships/hyperlink" Target="https://podminky.urs.cz/item/CS_URS_2024_02/711112001" TargetMode="External" /><Relationship Id="rId112" Type="http://schemas.openxmlformats.org/officeDocument/2006/relationships/hyperlink" Target="https://podminky.urs.cz/item/CS_URS_2024_02/711141559" TargetMode="External" /><Relationship Id="rId113" Type="http://schemas.openxmlformats.org/officeDocument/2006/relationships/hyperlink" Target="https://podminky.urs.cz/item/CS_URS_2024_02/711141811" TargetMode="External" /><Relationship Id="rId114" Type="http://schemas.openxmlformats.org/officeDocument/2006/relationships/hyperlink" Target="https://podminky.urs.cz/item/CS_URS_2024_02/711142559" TargetMode="External" /><Relationship Id="rId115" Type="http://schemas.openxmlformats.org/officeDocument/2006/relationships/hyperlink" Target="https://podminky.urs.cz/item/CS_URS_2024_02/711161212" TargetMode="External" /><Relationship Id="rId116" Type="http://schemas.openxmlformats.org/officeDocument/2006/relationships/hyperlink" Target="https://podminky.urs.cz/item/CS_URS_2024_02/711161384" TargetMode="External" /><Relationship Id="rId117" Type="http://schemas.openxmlformats.org/officeDocument/2006/relationships/hyperlink" Target="https://podminky.urs.cz/item/CS_URS_2024_02/711745567" TargetMode="External" /><Relationship Id="rId118" Type="http://schemas.openxmlformats.org/officeDocument/2006/relationships/hyperlink" Target="https://podminky.urs.cz/item/CS_URS_2024_02/998711311" TargetMode="External" /><Relationship Id="rId119" Type="http://schemas.openxmlformats.org/officeDocument/2006/relationships/hyperlink" Target="https://podminky.urs.cz/item/CS_URS_2024_02/998711319" TargetMode="External" /><Relationship Id="rId120" Type="http://schemas.openxmlformats.org/officeDocument/2006/relationships/hyperlink" Target="https://podminky.urs.cz/item/CS_URS_2024_02/712311101" TargetMode="External" /><Relationship Id="rId121" Type="http://schemas.openxmlformats.org/officeDocument/2006/relationships/hyperlink" Target="https://podminky.urs.cz/item/CS_URS_2024_02/712341559" TargetMode="External" /><Relationship Id="rId122" Type="http://schemas.openxmlformats.org/officeDocument/2006/relationships/hyperlink" Target="https://podminky.urs.cz/item/CS_URS_2024_02/712363612" TargetMode="External" /><Relationship Id="rId123" Type="http://schemas.openxmlformats.org/officeDocument/2006/relationships/hyperlink" Target="https://podminky.urs.cz/item/CS_URS_2024_02/712841559" TargetMode="External" /><Relationship Id="rId124" Type="http://schemas.openxmlformats.org/officeDocument/2006/relationships/hyperlink" Target="https://podminky.urs.cz/item/CS_URS_2024_02/712861703" TargetMode="External" /><Relationship Id="rId125" Type="http://schemas.openxmlformats.org/officeDocument/2006/relationships/hyperlink" Target="https://podminky.urs.cz/item/CS_URS_2024_02/712964703" TargetMode="External" /><Relationship Id="rId126" Type="http://schemas.openxmlformats.org/officeDocument/2006/relationships/hyperlink" Target="https://podminky.urs.cz/item/CS_URS_2024_02/998712311" TargetMode="External" /><Relationship Id="rId127" Type="http://schemas.openxmlformats.org/officeDocument/2006/relationships/hyperlink" Target="https://podminky.urs.cz/item/CS_URS_2024_02/998712319" TargetMode="External" /><Relationship Id="rId128" Type="http://schemas.openxmlformats.org/officeDocument/2006/relationships/hyperlink" Target="https://podminky.urs.cz/item/CS_URS_2024_02/713120811" TargetMode="External" /><Relationship Id="rId129" Type="http://schemas.openxmlformats.org/officeDocument/2006/relationships/hyperlink" Target="https://podminky.urs.cz/item/CS_URS_2024_02/713121111" TargetMode="External" /><Relationship Id="rId130" Type="http://schemas.openxmlformats.org/officeDocument/2006/relationships/hyperlink" Target="https://podminky.urs.cz/item/CS_URS_2024_02/713121112" TargetMode="External" /><Relationship Id="rId131" Type="http://schemas.openxmlformats.org/officeDocument/2006/relationships/hyperlink" Target="https://podminky.urs.cz/item/CS_URS_2024_02/713121211" TargetMode="External" /><Relationship Id="rId132" Type="http://schemas.openxmlformats.org/officeDocument/2006/relationships/hyperlink" Target="https://podminky.urs.cz/item/CS_URS_2024_02/713141136" TargetMode="External" /><Relationship Id="rId133" Type="http://schemas.openxmlformats.org/officeDocument/2006/relationships/hyperlink" Target="https://podminky.urs.cz/item/CS_URS_2024_02/713141356" TargetMode="External" /><Relationship Id="rId134" Type="http://schemas.openxmlformats.org/officeDocument/2006/relationships/hyperlink" Target="https://podminky.urs.cz/item/CS_URS_2024_02/713141396" TargetMode="External" /><Relationship Id="rId135" Type="http://schemas.openxmlformats.org/officeDocument/2006/relationships/hyperlink" Target="https://podminky.urs.cz/item/CS_URS_2024_02/713191133" TargetMode="External" /><Relationship Id="rId136" Type="http://schemas.openxmlformats.org/officeDocument/2006/relationships/hyperlink" Target="https://podminky.urs.cz/item/CS_URS_2024_02/998713311" TargetMode="External" /><Relationship Id="rId137" Type="http://schemas.openxmlformats.org/officeDocument/2006/relationships/hyperlink" Target="https://podminky.urs.cz/item/CS_URS_2024_02/998713319" TargetMode="External" /><Relationship Id="rId138" Type="http://schemas.openxmlformats.org/officeDocument/2006/relationships/hyperlink" Target="https://podminky.urs.cz/item/CS_URS_2024_02/741110512" TargetMode="External" /><Relationship Id="rId139" Type="http://schemas.openxmlformats.org/officeDocument/2006/relationships/hyperlink" Target="https://podminky.urs.cz/item/CS_URS_2024_02/998741311" TargetMode="External" /><Relationship Id="rId140" Type="http://schemas.openxmlformats.org/officeDocument/2006/relationships/hyperlink" Target="https://podminky.urs.cz/item/CS_URS_2024_02/998741319" TargetMode="External" /><Relationship Id="rId141" Type="http://schemas.openxmlformats.org/officeDocument/2006/relationships/hyperlink" Target="https://podminky.urs.cz/item/CS_URS_2024_02/762341046" TargetMode="External" /><Relationship Id="rId142" Type="http://schemas.openxmlformats.org/officeDocument/2006/relationships/hyperlink" Target="https://podminky.urs.cz/item/CS_URS_2024_02/998762311" TargetMode="External" /><Relationship Id="rId143" Type="http://schemas.openxmlformats.org/officeDocument/2006/relationships/hyperlink" Target="https://podminky.urs.cz/item/CS_URS_2024_02/998762319" TargetMode="External" /><Relationship Id="rId144" Type="http://schemas.openxmlformats.org/officeDocument/2006/relationships/hyperlink" Target="https://podminky.urs.cz/item/CS_URS_2024_02/763111726" TargetMode="External" /><Relationship Id="rId145" Type="http://schemas.openxmlformats.org/officeDocument/2006/relationships/hyperlink" Target="https://podminky.urs.cz/item/CS_URS_2024_02/763111742" TargetMode="External" /><Relationship Id="rId146" Type="http://schemas.openxmlformats.org/officeDocument/2006/relationships/hyperlink" Target="https://podminky.urs.cz/item/CS_URS_2024_02/763121612" TargetMode="External" /><Relationship Id="rId147" Type="http://schemas.openxmlformats.org/officeDocument/2006/relationships/hyperlink" Target="https://podminky.urs.cz/item/CS_URS_2024_02/763121621" TargetMode="External" /><Relationship Id="rId148" Type="http://schemas.openxmlformats.org/officeDocument/2006/relationships/hyperlink" Target="https://podminky.urs.cz/item/CS_URS_2024_02/763121713" TargetMode="External" /><Relationship Id="rId149" Type="http://schemas.openxmlformats.org/officeDocument/2006/relationships/hyperlink" Target="https://podminky.urs.cz/item/CS_URS_2024_02/763121714" TargetMode="External" /><Relationship Id="rId150" Type="http://schemas.openxmlformats.org/officeDocument/2006/relationships/hyperlink" Target="https://podminky.urs.cz/item/CS_URS_2024_02/763121751" TargetMode="External" /><Relationship Id="rId151" Type="http://schemas.openxmlformats.org/officeDocument/2006/relationships/hyperlink" Target="https://podminky.urs.cz/item/CS_URS_2024_02/763131432" TargetMode="External" /><Relationship Id="rId152" Type="http://schemas.openxmlformats.org/officeDocument/2006/relationships/hyperlink" Target="https://podminky.urs.cz/item/CS_URS_2024_02/763131712" TargetMode="External" /><Relationship Id="rId153" Type="http://schemas.openxmlformats.org/officeDocument/2006/relationships/hyperlink" Target="https://podminky.urs.cz/item/CS_URS_2024_02/763131714" TargetMode="External" /><Relationship Id="rId154" Type="http://schemas.openxmlformats.org/officeDocument/2006/relationships/hyperlink" Target="https://podminky.urs.cz/item/CS_URS_2024_02/763131822" TargetMode="External" /><Relationship Id="rId155" Type="http://schemas.openxmlformats.org/officeDocument/2006/relationships/hyperlink" Target="https://podminky.urs.cz/item/CS_URS_2024_02/763164636" TargetMode="External" /><Relationship Id="rId156" Type="http://schemas.openxmlformats.org/officeDocument/2006/relationships/hyperlink" Target="https://podminky.urs.cz/item/CS_URS_2024_02/763721201" TargetMode="External" /><Relationship Id="rId157" Type="http://schemas.openxmlformats.org/officeDocument/2006/relationships/hyperlink" Target="https://podminky.urs.cz/item/CS_URS_2024_02/998763511" TargetMode="External" /><Relationship Id="rId158" Type="http://schemas.openxmlformats.org/officeDocument/2006/relationships/hyperlink" Target="https://podminky.urs.cz/item/CS_URS_2024_02/998763519" TargetMode="External" /><Relationship Id="rId159" Type="http://schemas.openxmlformats.org/officeDocument/2006/relationships/hyperlink" Target="https://podminky.urs.cz/item/CS_URS_2024_02/764001901" TargetMode="External" /><Relationship Id="rId160" Type="http://schemas.openxmlformats.org/officeDocument/2006/relationships/hyperlink" Target="https://podminky.urs.cz/item/CS_URS_2024_02/764004801" TargetMode="External" /><Relationship Id="rId161" Type="http://schemas.openxmlformats.org/officeDocument/2006/relationships/hyperlink" Target="https://podminky.urs.cz/item/CS_URS_2024_02/764004861" TargetMode="External" /><Relationship Id="rId162" Type="http://schemas.openxmlformats.org/officeDocument/2006/relationships/hyperlink" Target="https://podminky.urs.cz/item/CS_URS_2024_02/764212436" TargetMode="External" /><Relationship Id="rId163" Type="http://schemas.openxmlformats.org/officeDocument/2006/relationships/hyperlink" Target="https://podminky.urs.cz/item/CS_URS_2024_02/764214605" TargetMode="External" /><Relationship Id="rId164" Type="http://schemas.openxmlformats.org/officeDocument/2006/relationships/hyperlink" Target="https://podminky.urs.cz/item/CS_URS_2024_02/764216R01" TargetMode="External" /><Relationship Id="rId165" Type="http://schemas.openxmlformats.org/officeDocument/2006/relationships/hyperlink" Target="https://podminky.urs.cz/item/CS_URS_2024_02/764511404" TargetMode="External" /><Relationship Id="rId166" Type="http://schemas.openxmlformats.org/officeDocument/2006/relationships/hyperlink" Target="https://podminky.urs.cz/item/CS_URS_2024_02/764511444" TargetMode="External" /><Relationship Id="rId167" Type="http://schemas.openxmlformats.org/officeDocument/2006/relationships/hyperlink" Target="https://podminky.urs.cz/item/CS_URS_2024_02/764518422" TargetMode="External" /><Relationship Id="rId168" Type="http://schemas.openxmlformats.org/officeDocument/2006/relationships/hyperlink" Target="https://podminky.urs.cz/item/CS_URS_2024_02/998764311" TargetMode="External" /><Relationship Id="rId169" Type="http://schemas.openxmlformats.org/officeDocument/2006/relationships/hyperlink" Target="https://podminky.urs.cz/item/CS_URS_2024_02/998764319" TargetMode="External" /><Relationship Id="rId170" Type="http://schemas.openxmlformats.org/officeDocument/2006/relationships/hyperlink" Target="https://podminky.urs.cz/item/CS_URS_2024_02/766416243" TargetMode="External" /><Relationship Id="rId171" Type="http://schemas.openxmlformats.org/officeDocument/2006/relationships/hyperlink" Target="https://podminky.urs.cz/item/CS_URS_2024_02/766623953" TargetMode="External" /><Relationship Id="rId172" Type="http://schemas.openxmlformats.org/officeDocument/2006/relationships/hyperlink" Target="https://podminky.urs.cz/item/CS_URS_2024_02/766660172" TargetMode="External" /><Relationship Id="rId173" Type="http://schemas.openxmlformats.org/officeDocument/2006/relationships/hyperlink" Target="https://podminky.urs.cz/item/CS_URS_2024_02/766660182" TargetMode="External" /><Relationship Id="rId174" Type="http://schemas.openxmlformats.org/officeDocument/2006/relationships/hyperlink" Target="https://podminky.urs.cz/item/CS_URS_2024_02/766660411" TargetMode="External" /><Relationship Id="rId175" Type="http://schemas.openxmlformats.org/officeDocument/2006/relationships/hyperlink" Target="https://podminky.urs.cz/item/CS_URS_2024_02/766682111" TargetMode="External" /><Relationship Id="rId176" Type="http://schemas.openxmlformats.org/officeDocument/2006/relationships/hyperlink" Target="https://podminky.urs.cz/item/CS_URS_2024_02/766682113" TargetMode="External" /><Relationship Id="rId177" Type="http://schemas.openxmlformats.org/officeDocument/2006/relationships/hyperlink" Target="https://podminky.urs.cz/item/CS_URS_2024_02/766682211" TargetMode="External" /><Relationship Id="rId178" Type="http://schemas.openxmlformats.org/officeDocument/2006/relationships/hyperlink" Target="https://podminky.urs.cz/item/CS_URS_2024_02/766694116" TargetMode="External" /><Relationship Id="rId179" Type="http://schemas.openxmlformats.org/officeDocument/2006/relationships/hyperlink" Target="https://podminky.urs.cz/item/CS_URS_2024_02/766695213" TargetMode="External" /><Relationship Id="rId180" Type="http://schemas.openxmlformats.org/officeDocument/2006/relationships/hyperlink" Target="https://podminky.urs.cz/item/CS_URS_2024_02/766825R01" TargetMode="External" /><Relationship Id="rId181" Type="http://schemas.openxmlformats.org/officeDocument/2006/relationships/hyperlink" Target="https://podminky.urs.cz/item/CS_URS_2024_02/998766311" TargetMode="External" /><Relationship Id="rId182" Type="http://schemas.openxmlformats.org/officeDocument/2006/relationships/hyperlink" Target="https://podminky.urs.cz/item/CS_URS_2024_02/998766319" TargetMode="External" /><Relationship Id="rId183" Type="http://schemas.openxmlformats.org/officeDocument/2006/relationships/hyperlink" Target="https://podminky.urs.cz/item/CS_URS_2024_02/767161841" TargetMode="External" /><Relationship Id="rId184" Type="http://schemas.openxmlformats.org/officeDocument/2006/relationships/hyperlink" Target="https://podminky.urs.cz/item/CS_URS_2024_02/767223221" TargetMode="External" /><Relationship Id="rId185" Type="http://schemas.openxmlformats.org/officeDocument/2006/relationships/hyperlink" Target="https://podminky.urs.cz/item/CS_URS_2024_02/767646411" TargetMode="External" /><Relationship Id="rId186" Type="http://schemas.openxmlformats.org/officeDocument/2006/relationships/hyperlink" Target="https://podminky.urs.cz/item/CS_URS_2024_02/767661800" TargetMode="External" /><Relationship Id="rId187" Type="http://schemas.openxmlformats.org/officeDocument/2006/relationships/hyperlink" Target="https://podminky.urs.cz/item/CS_URS_2024_02/767881118" TargetMode="External" /><Relationship Id="rId188" Type="http://schemas.openxmlformats.org/officeDocument/2006/relationships/hyperlink" Target="https://podminky.urs.cz/item/CS_URS_2024_02/767881161" TargetMode="External" /><Relationship Id="rId189" Type="http://schemas.openxmlformats.org/officeDocument/2006/relationships/hyperlink" Target="https://podminky.urs.cz/item/CS_URS_2024_02/767995111" TargetMode="External" /><Relationship Id="rId190" Type="http://schemas.openxmlformats.org/officeDocument/2006/relationships/hyperlink" Target="https://podminky.urs.cz/item/CS_URS_2024_02/767995112" TargetMode="External" /><Relationship Id="rId191" Type="http://schemas.openxmlformats.org/officeDocument/2006/relationships/hyperlink" Target="https://podminky.urs.cz/item/CS_URS_2024_02/767995113" TargetMode="External" /><Relationship Id="rId192" Type="http://schemas.openxmlformats.org/officeDocument/2006/relationships/hyperlink" Target="https://podminky.urs.cz/item/CS_URS_2024_02/767995115" TargetMode="External" /><Relationship Id="rId193" Type="http://schemas.openxmlformats.org/officeDocument/2006/relationships/hyperlink" Target="https://podminky.urs.cz/item/CS_URS_2024_02/998767311" TargetMode="External" /><Relationship Id="rId194" Type="http://schemas.openxmlformats.org/officeDocument/2006/relationships/hyperlink" Target="https://podminky.urs.cz/item/CS_URS_2024_02/998767319" TargetMode="External" /><Relationship Id="rId195" Type="http://schemas.openxmlformats.org/officeDocument/2006/relationships/hyperlink" Target="https://podminky.urs.cz/item/CS_URS_2024_02/775111112" TargetMode="External" /><Relationship Id="rId196" Type="http://schemas.openxmlformats.org/officeDocument/2006/relationships/hyperlink" Target="https://podminky.urs.cz/item/CS_URS_2024_02/775111311" TargetMode="External" /><Relationship Id="rId197" Type="http://schemas.openxmlformats.org/officeDocument/2006/relationships/hyperlink" Target="https://podminky.urs.cz/item/CS_URS_2024_02/775121321" TargetMode="External" /><Relationship Id="rId198" Type="http://schemas.openxmlformats.org/officeDocument/2006/relationships/hyperlink" Target="https://podminky.urs.cz/item/CS_URS_2024_02/775141122" TargetMode="External" /><Relationship Id="rId199" Type="http://schemas.openxmlformats.org/officeDocument/2006/relationships/hyperlink" Target="https://podminky.urs.cz/item/CS_URS_2024_02/775413401" TargetMode="External" /><Relationship Id="rId200" Type="http://schemas.openxmlformats.org/officeDocument/2006/relationships/hyperlink" Target="https://podminky.urs.cz/item/CS_URS_2024_02/775530023" TargetMode="External" /><Relationship Id="rId201" Type="http://schemas.openxmlformats.org/officeDocument/2006/relationships/hyperlink" Target="https://podminky.urs.cz/item/CS_URS_2024_02/775591311" TargetMode="External" /><Relationship Id="rId202" Type="http://schemas.openxmlformats.org/officeDocument/2006/relationships/hyperlink" Target="https://podminky.urs.cz/item/CS_URS_2024_02/775591314" TargetMode="External" /><Relationship Id="rId203" Type="http://schemas.openxmlformats.org/officeDocument/2006/relationships/hyperlink" Target="https://podminky.urs.cz/item/CS_URS_2024_02/998775311" TargetMode="External" /><Relationship Id="rId204" Type="http://schemas.openxmlformats.org/officeDocument/2006/relationships/hyperlink" Target="https://podminky.urs.cz/item/CS_URS_2024_02/998775319" TargetMode="External" /><Relationship Id="rId205" Type="http://schemas.openxmlformats.org/officeDocument/2006/relationships/hyperlink" Target="https://podminky.urs.cz/item/CS_URS_2024_02/776111112" TargetMode="External" /><Relationship Id="rId206" Type="http://schemas.openxmlformats.org/officeDocument/2006/relationships/hyperlink" Target="https://podminky.urs.cz/item/CS_URS_2024_02/776111126" TargetMode="External" /><Relationship Id="rId207" Type="http://schemas.openxmlformats.org/officeDocument/2006/relationships/hyperlink" Target="https://podminky.urs.cz/item/CS_URS_2024_02/776111131" TargetMode="External" /><Relationship Id="rId208" Type="http://schemas.openxmlformats.org/officeDocument/2006/relationships/hyperlink" Target="https://podminky.urs.cz/item/CS_URS_2024_02/776111311" TargetMode="External" /><Relationship Id="rId209" Type="http://schemas.openxmlformats.org/officeDocument/2006/relationships/hyperlink" Target="https://podminky.urs.cz/item/CS_URS_2024_02/776111323" TargetMode="External" /><Relationship Id="rId210" Type="http://schemas.openxmlformats.org/officeDocument/2006/relationships/hyperlink" Target="https://podminky.urs.cz/item/CS_URS_2024_02/776111331" TargetMode="External" /><Relationship Id="rId211" Type="http://schemas.openxmlformats.org/officeDocument/2006/relationships/hyperlink" Target="https://podminky.urs.cz/item/CS_URS_2024_02/776121112" TargetMode="External" /><Relationship Id="rId212" Type="http://schemas.openxmlformats.org/officeDocument/2006/relationships/hyperlink" Target="https://podminky.urs.cz/item/CS_URS_2024_02/776121113" TargetMode="External" /><Relationship Id="rId213" Type="http://schemas.openxmlformats.org/officeDocument/2006/relationships/hyperlink" Target="https://podminky.urs.cz/item/CS_URS_2024_02/776121114" TargetMode="External" /><Relationship Id="rId214" Type="http://schemas.openxmlformats.org/officeDocument/2006/relationships/hyperlink" Target="https://podminky.urs.cz/item/CS_URS_2024_02/776141122" TargetMode="External" /><Relationship Id="rId215" Type="http://schemas.openxmlformats.org/officeDocument/2006/relationships/hyperlink" Target="https://podminky.urs.cz/item/CS_URS_2024_02/776141221" TargetMode="External" /><Relationship Id="rId216" Type="http://schemas.openxmlformats.org/officeDocument/2006/relationships/hyperlink" Target="https://podminky.urs.cz/item/CS_URS_2024_02/776143131" TargetMode="External" /><Relationship Id="rId217" Type="http://schemas.openxmlformats.org/officeDocument/2006/relationships/hyperlink" Target="https://podminky.urs.cz/item/CS_URS_2024_02/776201813" TargetMode="External" /><Relationship Id="rId218" Type="http://schemas.openxmlformats.org/officeDocument/2006/relationships/hyperlink" Target="https://podminky.urs.cz/item/CS_URS_2024_02/776211131" TargetMode="External" /><Relationship Id="rId219" Type="http://schemas.openxmlformats.org/officeDocument/2006/relationships/hyperlink" Target="https://podminky.urs.cz/item/CS_URS_2024_02/776251311" TargetMode="External" /><Relationship Id="rId220" Type="http://schemas.openxmlformats.org/officeDocument/2006/relationships/hyperlink" Target="https://podminky.urs.cz/item/CS_URS_2024_02/776251411" TargetMode="External" /><Relationship Id="rId221" Type="http://schemas.openxmlformats.org/officeDocument/2006/relationships/hyperlink" Target="https://podminky.urs.cz/item/CS_URS_2024_02/776311111" TargetMode="External" /><Relationship Id="rId222" Type="http://schemas.openxmlformats.org/officeDocument/2006/relationships/hyperlink" Target="https://podminky.urs.cz/item/CS_URS_2024_02/776311211" TargetMode="External" /><Relationship Id="rId223" Type="http://schemas.openxmlformats.org/officeDocument/2006/relationships/hyperlink" Target="https://podminky.urs.cz/item/CS_URS_2024_02/776421111" TargetMode="External" /><Relationship Id="rId224" Type="http://schemas.openxmlformats.org/officeDocument/2006/relationships/hyperlink" Target="https://podminky.urs.cz/item/CS_URS_2024_02/776421711" TargetMode="External" /><Relationship Id="rId225" Type="http://schemas.openxmlformats.org/officeDocument/2006/relationships/hyperlink" Target="https://podminky.urs.cz/item/CS_URS_2024_02/776431211" TargetMode="External" /><Relationship Id="rId226" Type="http://schemas.openxmlformats.org/officeDocument/2006/relationships/hyperlink" Target="https://podminky.urs.cz/item/CS_URS_2024_02/776501811" TargetMode="External" /><Relationship Id="rId227" Type="http://schemas.openxmlformats.org/officeDocument/2006/relationships/hyperlink" Target="https://podminky.urs.cz/item/CS_URS_2024_02/776511111" TargetMode="External" /><Relationship Id="rId228" Type="http://schemas.openxmlformats.org/officeDocument/2006/relationships/hyperlink" Target="https://podminky.urs.cz/item/CS_URS_2024_02/998776311" TargetMode="External" /><Relationship Id="rId229" Type="http://schemas.openxmlformats.org/officeDocument/2006/relationships/hyperlink" Target="https://podminky.urs.cz/item/CS_URS_2024_02/998776319" TargetMode="External" /><Relationship Id="rId230" Type="http://schemas.openxmlformats.org/officeDocument/2006/relationships/hyperlink" Target="https://podminky.urs.cz/item/CS_URS_2024_02/783324101" TargetMode="External" /><Relationship Id="rId231" Type="http://schemas.openxmlformats.org/officeDocument/2006/relationships/hyperlink" Target="https://podminky.urs.cz/item/CS_URS_2024_02/783327101" TargetMode="External" /><Relationship Id="rId232" Type="http://schemas.openxmlformats.org/officeDocument/2006/relationships/hyperlink" Target="https://podminky.urs.cz/item/CS_URS_2024_02/783823133" TargetMode="External" /><Relationship Id="rId233" Type="http://schemas.openxmlformats.org/officeDocument/2006/relationships/hyperlink" Target="https://podminky.urs.cz/item/CS_URS_2024_02/783827123" TargetMode="External" /><Relationship Id="rId234" Type="http://schemas.openxmlformats.org/officeDocument/2006/relationships/hyperlink" Target="https://podminky.urs.cz/item/CS_URS_2024_02/784171101" TargetMode="External" /><Relationship Id="rId235" Type="http://schemas.openxmlformats.org/officeDocument/2006/relationships/hyperlink" Target="https://podminky.urs.cz/item/CS_URS_2024_02/784171111" TargetMode="External" /><Relationship Id="rId236" Type="http://schemas.openxmlformats.org/officeDocument/2006/relationships/hyperlink" Target="https://podminky.urs.cz/item/CS_URS_2024_02/784181111" TargetMode="External" /><Relationship Id="rId237" Type="http://schemas.openxmlformats.org/officeDocument/2006/relationships/hyperlink" Target="https://podminky.urs.cz/item/CS_URS_2024_02/784221101" TargetMode="External" /><Relationship Id="rId238" Type="http://schemas.openxmlformats.org/officeDocument/2006/relationships/hyperlink" Target="https://podminky.urs.cz/item/CS_URS_2024_02/784221157" TargetMode="External" /><Relationship Id="rId2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12131" TargetMode="External" /><Relationship Id="rId2" Type="http://schemas.openxmlformats.org/officeDocument/2006/relationships/hyperlink" Target="https://podminky.urs.cz/item/CS_URS_2024_02/162211311" TargetMode="External" /><Relationship Id="rId3" Type="http://schemas.openxmlformats.org/officeDocument/2006/relationships/hyperlink" Target="https://podminky.urs.cz/item/CS_URS_2024_02/162211319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67111101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4111101" TargetMode="External" /><Relationship Id="rId9" Type="http://schemas.openxmlformats.org/officeDocument/2006/relationships/hyperlink" Target="https://podminky.urs.cz/item/CS_URS_2024_02/175151101" TargetMode="External" /><Relationship Id="rId10" Type="http://schemas.openxmlformats.org/officeDocument/2006/relationships/hyperlink" Target="https://podminky.urs.cz/item/CS_URS_2024_02/451573111" TargetMode="External" /><Relationship Id="rId11" Type="http://schemas.openxmlformats.org/officeDocument/2006/relationships/hyperlink" Target="https://podminky.urs.cz/item/CS_URS_2024_02/612135101" TargetMode="External" /><Relationship Id="rId12" Type="http://schemas.openxmlformats.org/officeDocument/2006/relationships/hyperlink" Target="https://podminky.urs.cz/item/CS_URS_2024_02/871263121" TargetMode="External" /><Relationship Id="rId13" Type="http://schemas.openxmlformats.org/officeDocument/2006/relationships/hyperlink" Target="https://podminky.urs.cz/item/CS_URS_2024_02/871313121" TargetMode="External" /><Relationship Id="rId14" Type="http://schemas.openxmlformats.org/officeDocument/2006/relationships/hyperlink" Target="https://podminky.urs.cz/item/CS_URS_2024_02/877270310" TargetMode="External" /><Relationship Id="rId15" Type="http://schemas.openxmlformats.org/officeDocument/2006/relationships/hyperlink" Target="https://podminky.urs.cz/item/CS_URS_2024_02/877270320" TargetMode="External" /><Relationship Id="rId16" Type="http://schemas.openxmlformats.org/officeDocument/2006/relationships/hyperlink" Target="https://podminky.urs.cz/item/CS_URS_2024_02/877310310" TargetMode="External" /><Relationship Id="rId17" Type="http://schemas.openxmlformats.org/officeDocument/2006/relationships/hyperlink" Target="https://podminky.urs.cz/item/CS_URS_2024_02/877350330" TargetMode="External" /><Relationship Id="rId18" Type="http://schemas.openxmlformats.org/officeDocument/2006/relationships/hyperlink" Target="https://podminky.urs.cz/item/CS_URS_2024_02/892241111" TargetMode="External" /><Relationship Id="rId19" Type="http://schemas.openxmlformats.org/officeDocument/2006/relationships/hyperlink" Target="https://podminky.urs.cz/item/CS_URS_2024_02/892271111" TargetMode="External" /><Relationship Id="rId20" Type="http://schemas.openxmlformats.org/officeDocument/2006/relationships/hyperlink" Target="https://podminky.urs.cz/item/CS_URS_2024_02/892351111" TargetMode="External" /><Relationship Id="rId21" Type="http://schemas.openxmlformats.org/officeDocument/2006/relationships/hyperlink" Target="https://podminky.urs.cz/item/CS_URS_2024_02/892372111" TargetMode="External" /><Relationship Id="rId22" Type="http://schemas.openxmlformats.org/officeDocument/2006/relationships/hyperlink" Target="https://podminky.urs.cz/item/CS_URS_2024_02/893811111" TargetMode="External" /><Relationship Id="rId23" Type="http://schemas.openxmlformats.org/officeDocument/2006/relationships/hyperlink" Target="https://podminky.urs.cz/item/CS_URS_2024_02/894812612" TargetMode="External" /><Relationship Id="rId24" Type="http://schemas.openxmlformats.org/officeDocument/2006/relationships/hyperlink" Target="https://podminky.urs.cz/item/CS_URS_2024_02/974032142" TargetMode="External" /><Relationship Id="rId25" Type="http://schemas.openxmlformats.org/officeDocument/2006/relationships/hyperlink" Target="https://podminky.urs.cz/item/CS_URS_2024_02/997013211" TargetMode="External" /><Relationship Id="rId26" Type="http://schemas.openxmlformats.org/officeDocument/2006/relationships/hyperlink" Target="https://podminky.urs.cz/item/CS_URS_2024_02/997013219" TargetMode="External" /><Relationship Id="rId27" Type="http://schemas.openxmlformats.org/officeDocument/2006/relationships/hyperlink" Target="https://podminky.urs.cz/item/CS_URS_2024_02/997013501" TargetMode="External" /><Relationship Id="rId28" Type="http://schemas.openxmlformats.org/officeDocument/2006/relationships/hyperlink" Target="https://podminky.urs.cz/item/CS_URS_2024_02/997013509" TargetMode="External" /><Relationship Id="rId29" Type="http://schemas.openxmlformats.org/officeDocument/2006/relationships/hyperlink" Target="https://podminky.urs.cz/item/CS_URS_2024_02/997013863" TargetMode="External" /><Relationship Id="rId30" Type="http://schemas.openxmlformats.org/officeDocument/2006/relationships/hyperlink" Target="https://podminky.urs.cz/item/CS_URS_2024_02/998276101" TargetMode="External" /><Relationship Id="rId31" Type="http://schemas.openxmlformats.org/officeDocument/2006/relationships/hyperlink" Target="https://podminky.urs.cz/item/CS_URS_2024_02/998276124" TargetMode="External" /><Relationship Id="rId32" Type="http://schemas.openxmlformats.org/officeDocument/2006/relationships/hyperlink" Target="https://podminky.urs.cz/item/CS_URS_2024_02/721173403" TargetMode="External" /><Relationship Id="rId33" Type="http://schemas.openxmlformats.org/officeDocument/2006/relationships/hyperlink" Target="https://podminky.urs.cz/item/CS_URS_2024_02/721173404" TargetMode="External" /><Relationship Id="rId34" Type="http://schemas.openxmlformats.org/officeDocument/2006/relationships/hyperlink" Target="https://podminky.urs.cz/item/CS_URS_2024_02/721174041" TargetMode="External" /><Relationship Id="rId35" Type="http://schemas.openxmlformats.org/officeDocument/2006/relationships/hyperlink" Target="https://podminky.urs.cz/item/CS_URS_2024_02/721174043" TargetMode="External" /><Relationship Id="rId36" Type="http://schemas.openxmlformats.org/officeDocument/2006/relationships/hyperlink" Target="https://podminky.urs.cz/item/CS_URS_2024_02/721242115" TargetMode="External" /><Relationship Id="rId37" Type="http://schemas.openxmlformats.org/officeDocument/2006/relationships/hyperlink" Target="https://podminky.urs.cz/item/CS_URS_2024_02/721242116" TargetMode="External" /><Relationship Id="rId38" Type="http://schemas.openxmlformats.org/officeDocument/2006/relationships/hyperlink" Target="https://podminky.urs.cz/item/CS_URS_2024_02/998721311" TargetMode="External" /><Relationship Id="rId39" Type="http://schemas.openxmlformats.org/officeDocument/2006/relationships/hyperlink" Target="https://podminky.urs.cz/item/CS_URS_2024_02/998721319" TargetMode="External" /><Relationship Id="rId40" Type="http://schemas.openxmlformats.org/officeDocument/2006/relationships/hyperlink" Target="https://podminky.urs.cz/item/CS_URS_2024_02/751792007" TargetMode="External" /><Relationship Id="rId41" Type="http://schemas.openxmlformats.org/officeDocument/2006/relationships/hyperlink" Target="https://podminky.urs.cz/item/CS_URS_2024_02/998751311" TargetMode="External" /><Relationship Id="rId42" Type="http://schemas.openxmlformats.org/officeDocument/2006/relationships/hyperlink" Target="https://podminky.urs.cz/item/CS_URS_2024_02/998751319" TargetMode="External" /><Relationship Id="rId4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7013211" TargetMode="External" /><Relationship Id="rId2" Type="http://schemas.openxmlformats.org/officeDocument/2006/relationships/hyperlink" Target="https://podminky.urs.cz/item/CS_URS_2024_02/997013219" TargetMode="External" /><Relationship Id="rId3" Type="http://schemas.openxmlformats.org/officeDocument/2006/relationships/hyperlink" Target="https://podminky.urs.cz/item/CS_URS_2024_02/997013501" TargetMode="External" /><Relationship Id="rId4" Type="http://schemas.openxmlformats.org/officeDocument/2006/relationships/hyperlink" Target="https://podminky.urs.cz/item/CS_URS_2024_02/997013509" TargetMode="External" /><Relationship Id="rId5" Type="http://schemas.openxmlformats.org/officeDocument/2006/relationships/hyperlink" Target="https://podminky.urs.cz/item/CS_URS_2024_02/997013631" TargetMode="External" /><Relationship Id="rId6" Type="http://schemas.openxmlformats.org/officeDocument/2006/relationships/hyperlink" Target="https://podminky.urs.cz/item/CS_URS_2024_02/751311819" TargetMode="External" /><Relationship Id="rId7" Type="http://schemas.openxmlformats.org/officeDocument/2006/relationships/hyperlink" Target="https://podminky.urs.cz/item/CS_URS_2024_02/751511801" TargetMode="External" /><Relationship Id="rId8" Type="http://schemas.openxmlformats.org/officeDocument/2006/relationships/hyperlink" Target="https://podminky.urs.cz/item/CS_URS_2024_02/751513825" TargetMode="External" /><Relationship Id="rId9" Type="http://schemas.openxmlformats.org/officeDocument/2006/relationships/hyperlink" Target="https://podminky.urs.cz/item/CS_URS_2024_02/751513870" TargetMode="External" /><Relationship Id="rId10" Type="http://schemas.openxmlformats.org/officeDocument/2006/relationships/hyperlink" Target="https://podminky.urs.cz/item/CS_URS_2024_02/751612141" TargetMode="External" /><Relationship Id="rId11" Type="http://schemas.openxmlformats.org/officeDocument/2006/relationships/hyperlink" Target="https://podminky.urs.cz/item/CS_URS_2024_02/751691111" TargetMode="External" /><Relationship Id="rId12" Type="http://schemas.openxmlformats.org/officeDocument/2006/relationships/hyperlink" Target="https://podminky.urs.cz/item/CS_URS_2024_02/751711111" TargetMode="External" /><Relationship Id="rId13" Type="http://schemas.openxmlformats.org/officeDocument/2006/relationships/hyperlink" Target="https://podminky.urs.cz/item/CS_URS_2024_02/751711131" TargetMode="External" /><Relationship Id="rId14" Type="http://schemas.openxmlformats.org/officeDocument/2006/relationships/hyperlink" Target="https://podminky.urs.cz/item/CS_URS_2024_02/751721112" TargetMode="External" /><Relationship Id="rId15" Type="http://schemas.openxmlformats.org/officeDocument/2006/relationships/hyperlink" Target="https://podminky.urs.cz/item/CS_URS_2024_02/751791121" TargetMode="External" /><Relationship Id="rId16" Type="http://schemas.openxmlformats.org/officeDocument/2006/relationships/hyperlink" Target="https://podminky.urs.cz/item/CS_URS_2024_02/751311112" TargetMode="External" /><Relationship Id="rId17" Type="http://schemas.openxmlformats.org/officeDocument/2006/relationships/hyperlink" Target="https://podminky.urs.cz/item/CS_URS_2024_02/751322011" TargetMode="External" /><Relationship Id="rId18" Type="http://schemas.openxmlformats.org/officeDocument/2006/relationships/hyperlink" Target="https://podminky.urs.cz/item/CS_URS_2024_02/751398021" TargetMode="External" /><Relationship Id="rId19" Type="http://schemas.openxmlformats.org/officeDocument/2006/relationships/hyperlink" Target="https://podminky.urs.cz/item/CS_URS_2024_02/751311095" TargetMode="External" /><Relationship Id="rId20" Type="http://schemas.openxmlformats.org/officeDocument/2006/relationships/hyperlink" Target="https://podminky.urs.cz/item/CS_URS_2024_02/751514778" TargetMode="External" /><Relationship Id="rId21" Type="http://schemas.openxmlformats.org/officeDocument/2006/relationships/hyperlink" Target="https://podminky.urs.cz/item/CS_URS_2024_02/751344122" TargetMode="External" /><Relationship Id="rId22" Type="http://schemas.openxmlformats.org/officeDocument/2006/relationships/hyperlink" Target="https://podminky.urs.cz/item/CS_URS_2024_02/751511184" TargetMode="External" /><Relationship Id="rId23" Type="http://schemas.openxmlformats.org/officeDocument/2006/relationships/hyperlink" Target="https://podminky.urs.cz/item/CS_URS_2024_02/751511183" TargetMode="External" /><Relationship Id="rId24" Type="http://schemas.openxmlformats.org/officeDocument/2006/relationships/hyperlink" Target="https://podminky.urs.cz/item/CS_URS_2024_02/751511181" TargetMode="External" /><Relationship Id="rId25" Type="http://schemas.openxmlformats.org/officeDocument/2006/relationships/hyperlink" Target="https://podminky.urs.cz/item/CS_URS_2024_02/751514180" TargetMode="External" /><Relationship Id="rId26" Type="http://schemas.openxmlformats.org/officeDocument/2006/relationships/hyperlink" Target="https://podminky.urs.cz/item/CS_URS_2024_02/751514115" TargetMode="External" /><Relationship Id="rId27" Type="http://schemas.openxmlformats.org/officeDocument/2006/relationships/hyperlink" Target="https://podminky.urs.cz/item/CS_URS_2024_02/751572061" TargetMode="External" /><Relationship Id="rId28" Type="http://schemas.openxmlformats.org/officeDocument/2006/relationships/hyperlink" Target="https://podminky.urs.cz/item/CS_URS_2024_02/751572063" TargetMode="External" /><Relationship Id="rId29" Type="http://schemas.openxmlformats.org/officeDocument/2006/relationships/hyperlink" Target="https://podminky.urs.cz/item/CS_URS_2024_02/751572064" TargetMode="External" /><Relationship Id="rId30" Type="http://schemas.openxmlformats.org/officeDocument/2006/relationships/hyperlink" Target="https://podminky.urs.cz/item/CS_URS_2024_02/751511022" TargetMode="External" /><Relationship Id="rId31" Type="http://schemas.openxmlformats.org/officeDocument/2006/relationships/hyperlink" Target="https://podminky.urs.cz/item/CS_URS_2024_02/751613114" TargetMode="External" /><Relationship Id="rId32" Type="http://schemas.openxmlformats.org/officeDocument/2006/relationships/hyperlink" Target="https://podminky.urs.cz/item/CS_URS_2024_02/713491211" TargetMode="External" /><Relationship Id="rId33" Type="http://schemas.openxmlformats.org/officeDocument/2006/relationships/hyperlink" Target="https://podminky.urs.cz/item/CS_URS_2024_02/713491212" TargetMode="External" /><Relationship Id="rId34" Type="http://schemas.openxmlformats.org/officeDocument/2006/relationships/hyperlink" Target="https://podminky.urs.cz/item/CS_URS_2024_02/998751311" TargetMode="External" /><Relationship Id="rId35" Type="http://schemas.openxmlformats.org/officeDocument/2006/relationships/hyperlink" Target="https://podminky.urs.cz/item/CS_URS_2024_02/998751319" TargetMode="External" /><Relationship Id="rId36" Type="http://schemas.openxmlformats.org/officeDocument/2006/relationships/hyperlink" Target="https://podminky.urs.cz/item/CS_URS_2024_02/734229143" TargetMode="External" /><Relationship Id="rId37" Type="http://schemas.openxmlformats.org/officeDocument/2006/relationships/hyperlink" Target="https://podminky.urs.cz/item/CS_URS_2024_02/733120815" TargetMode="External" /><Relationship Id="rId38" Type="http://schemas.openxmlformats.org/officeDocument/2006/relationships/hyperlink" Target="https://podminky.urs.cz/item/CS_URS_2024_02/735151831" TargetMode="External" /><Relationship Id="rId39" Type="http://schemas.openxmlformats.org/officeDocument/2006/relationships/hyperlink" Target="https://podminky.urs.cz/item/CS_URS_2024_02/735159310" TargetMode="External" /><Relationship Id="rId40" Type="http://schemas.openxmlformats.org/officeDocument/2006/relationships/hyperlink" Target="https://podminky.urs.cz/item/CS_URS_2024_02/998735311" TargetMode="External" /><Relationship Id="rId41" Type="http://schemas.openxmlformats.org/officeDocument/2006/relationships/hyperlink" Target="https://podminky.urs.cz/item/CS_URS_2024_02/998735319" TargetMode="External" /><Relationship Id="rId42" Type="http://schemas.openxmlformats.org/officeDocument/2006/relationships/hyperlink" Target="https://podminky.urs.cz/item/CS_URS_2024_02/HZS1301" TargetMode="External" /><Relationship Id="rId43" Type="http://schemas.openxmlformats.org/officeDocument/2006/relationships/hyperlink" Target="https://podminky.urs.cz/item/CS_URS_2024_02/HZS3231" TargetMode="External" /><Relationship Id="rId4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002000" TargetMode="External" /><Relationship Id="rId2" Type="http://schemas.openxmlformats.org/officeDocument/2006/relationships/hyperlink" Target="https://podminky.urs.cz/item/CS_URS_2024_02/013203000" TargetMode="External" /><Relationship Id="rId3" Type="http://schemas.openxmlformats.org/officeDocument/2006/relationships/hyperlink" Target="https://podminky.urs.cz/item/CS_URS_2024_02/013244000" TargetMode="External" /><Relationship Id="rId4" Type="http://schemas.openxmlformats.org/officeDocument/2006/relationships/hyperlink" Target="https://podminky.urs.cz/item/CS_URS_2024_02/013254000" TargetMode="External" /><Relationship Id="rId5" Type="http://schemas.openxmlformats.org/officeDocument/2006/relationships/hyperlink" Target="https://podminky.urs.cz/item/CS_URS_2024_02/013274000" TargetMode="External" /><Relationship Id="rId6" Type="http://schemas.openxmlformats.org/officeDocument/2006/relationships/hyperlink" Target="https://podminky.urs.cz/item/CS_URS_2024_02/013284000" TargetMode="External" /><Relationship Id="rId7" Type="http://schemas.openxmlformats.org/officeDocument/2006/relationships/hyperlink" Target="https://podminky.urs.cz/item/CS_URS_2024_02/030001000" TargetMode="External" /><Relationship Id="rId8" Type="http://schemas.openxmlformats.org/officeDocument/2006/relationships/hyperlink" Target="https://podminky.urs.cz/item/CS_URS_2024_02/041002000" TargetMode="External" /><Relationship Id="rId9" Type="http://schemas.openxmlformats.org/officeDocument/2006/relationships/hyperlink" Target="https://podminky.urs.cz/item/CS_URS_2024_02/043002000" TargetMode="External" /><Relationship Id="rId10" Type="http://schemas.openxmlformats.org/officeDocument/2006/relationships/hyperlink" Target="https://podminky.urs.cz/item/CS_URS_2024_02/045002000" TargetMode="External" /><Relationship Id="rId11" Type="http://schemas.openxmlformats.org/officeDocument/2006/relationships/hyperlink" Target="https://podminky.urs.cz/item/CS_URS_2024_02/062002000" TargetMode="External" /><Relationship Id="rId12" Type="http://schemas.openxmlformats.org/officeDocument/2006/relationships/hyperlink" Target="https://podminky.urs.cz/item/CS_URS_2024_02/071002000" TargetMode="External" /><Relationship Id="rId13" Type="http://schemas.openxmlformats.org/officeDocument/2006/relationships/hyperlink" Target="https://podminky.urs.cz/item/CS_URS_2024_02/072002000" TargetMode="External" /><Relationship Id="rId14" Type="http://schemas.openxmlformats.org/officeDocument/2006/relationships/hyperlink" Target="https://podminky.urs.cz/item/CS_URS_2024_02/091002000" TargetMode="External" /><Relationship Id="rId15" Type="http://schemas.openxmlformats.org/officeDocument/2006/relationships/hyperlink" Target="https://podminky.urs.cz/item/CS_URS_2024_02/091303000" TargetMode="External" /><Relationship Id="rId16" Type="http://schemas.openxmlformats.org/officeDocument/2006/relationships/hyperlink" Target="https://podminky.urs.cz/item/CS_URS_2024_02/092002000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240918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Dostavba zkušebny a skladu Divadla S+H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Praha 6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19. 11. 2024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MČ Praha 6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d plus projektová a inženýrská a.s.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'D1_1 - AST'!J30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'D1_1 - AST'!P103</f>
        <v>0</v>
      </c>
      <c r="AV55" s="123">
        <f>'D1_1 - AST'!J33</f>
        <v>0</v>
      </c>
      <c r="AW55" s="123">
        <f>'D1_1 - AST'!J34</f>
        <v>0</v>
      </c>
      <c r="AX55" s="123">
        <f>'D1_1 - AST'!J35</f>
        <v>0</v>
      </c>
      <c r="AY55" s="123">
        <f>'D1_1 - AST'!J36</f>
        <v>0</v>
      </c>
      <c r="AZ55" s="123">
        <f>'D1_1 - AST'!F33</f>
        <v>0</v>
      </c>
      <c r="BA55" s="123">
        <f>'D1_1 - AST'!F34</f>
        <v>0</v>
      </c>
      <c r="BB55" s="123">
        <f>'D1_1 - AST'!F35</f>
        <v>0</v>
      </c>
      <c r="BC55" s="123">
        <f>'D1_1 - AST'!F36</f>
        <v>0</v>
      </c>
      <c r="BD55" s="125">
        <f>'D1_1 - AST'!F37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'D1_4_1 - ZTI'!J30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'D1_4_1 - ZTI'!P90</f>
        <v>0</v>
      </c>
      <c r="AV56" s="123">
        <f>'D1_4_1 - ZTI'!J33</f>
        <v>0</v>
      </c>
      <c r="AW56" s="123">
        <f>'D1_4_1 - ZTI'!J34</f>
        <v>0</v>
      </c>
      <c r="AX56" s="123">
        <f>'D1_4_1 - ZTI'!J35</f>
        <v>0</v>
      </c>
      <c r="AY56" s="123">
        <f>'D1_4_1 - ZTI'!J36</f>
        <v>0</v>
      </c>
      <c r="AZ56" s="123">
        <f>'D1_4_1 - ZTI'!F33</f>
        <v>0</v>
      </c>
      <c r="BA56" s="123">
        <f>'D1_4_1 - ZTI'!F34</f>
        <v>0</v>
      </c>
      <c r="BB56" s="123">
        <f>'D1_4_1 - ZTI'!F35</f>
        <v>0</v>
      </c>
      <c r="BC56" s="123">
        <f>'D1_4_1 - ZTI'!F36</f>
        <v>0</v>
      </c>
      <c r="BD56" s="125">
        <f>'D1_4_1 - ZTI'!F37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'D1_4_2 - VZT, chlazení, ÚT'!J30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2">
        <v>0</v>
      </c>
      <c r="AT57" s="123">
        <f>ROUND(SUM(AV57:AW57),2)</f>
        <v>0</v>
      </c>
      <c r="AU57" s="124">
        <f>'D1_4_2 - VZT, chlazení, ÚT'!P85</f>
        <v>0</v>
      </c>
      <c r="AV57" s="123">
        <f>'D1_4_2 - VZT, chlazení, ÚT'!J33</f>
        <v>0</v>
      </c>
      <c r="AW57" s="123">
        <f>'D1_4_2 - VZT, chlazení, ÚT'!J34</f>
        <v>0</v>
      </c>
      <c r="AX57" s="123">
        <f>'D1_4_2 - VZT, chlazení, ÚT'!J35</f>
        <v>0</v>
      </c>
      <c r="AY57" s="123">
        <f>'D1_4_2 - VZT, chlazení, ÚT'!J36</f>
        <v>0</v>
      </c>
      <c r="AZ57" s="123">
        <f>'D1_4_2 - VZT, chlazení, ÚT'!F33</f>
        <v>0</v>
      </c>
      <c r="BA57" s="123">
        <f>'D1_4_2 - VZT, chlazení, ÚT'!F34</f>
        <v>0</v>
      </c>
      <c r="BB57" s="123">
        <f>'D1_4_2 - VZT, chlazení, ÚT'!F35</f>
        <v>0</v>
      </c>
      <c r="BC57" s="123">
        <f>'D1_4_2 - VZT, chlazení, ÚT'!F36</f>
        <v>0</v>
      </c>
      <c r="BD57" s="125">
        <f>'D1_4_2 - VZT, chlazení, ÚT'!F37</f>
        <v>0</v>
      </c>
      <c r="BE57" s="7"/>
      <c r="BT57" s="126" t="s">
        <v>83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7" customFormat="1" ht="16.5" customHeight="1">
      <c r="A58" s="114" t="s">
        <v>79</v>
      </c>
      <c r="B58" s="115"/>
      <c r="C58" s="116"/>
      <c r="D58" s="117" t="s">
        <v>92</v>
      </c>
      <c r="E58" s="117"/>
      <c r="F58" s="117"/>
      <c r="G58" s="117"/>
      <c r="H58" s="117"/>
      <c r="I58" s="118"/>
      <c r="J58" s="117" t="s">
        <v>93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'D1_4_3 - Elektroinstalace'!J30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82</v>
      </c>
      <c r="AR58" s="121"/>
      <c r="AS58" s="122">
        <v>0</v>
      </c>
      <c r="AT58" s="123">
        <f>ROUND(SUM(AV58:AW58),2)</f>
        <v>0</v>
      </c>
      <c r="AU58" s="124">
        <f>'D1_4_3 - Elektroinstalace'!P84</f>
        <v>0</v>
      </c>
      <c r="AV58" s="123">
        <f>'D1_4_3 - Elektroinstalace'!J33</f>
        <v>0</v>
      </c>
      <c r="AW58" s="123">
        <f>'D1_4_3 - Elektroinstalace'!J34</f>
        <v>0</v>
      </c>
      <c r="AX58" s="123">
        <f>'D1_4_3 - Elektroinstalace'!J35</f>
        <v>0</v>
      </c>
      <c r="AY58" s="123">
        <f>'D1_4_3 - Elektroinstalace'!J36</f>
        <v>0</v>
      </c>
      <c r="AZ58" s="123">
        <f>'D1_4_3 - Elektroinstalace'!F33</f>
        <v>0</v>
      </c>
      <c r="BA58" s="123">
        <f>'D1_4_3 - Elektroinstalace'!F34</f>
        <v>0</v>
      </c>
      <c r="BB58" s="123">
        <f>'D1_4_3 - Elektroinstalace'!F35</f>
        <v>0</v>
      </c>
      <c r="BC58" s="123">
        <f>'D1_4_3 - Elektroinstalace'!F36</f>
        <v>0</v>
      </c>
      <c r="BD58" s="125">
        <f>'D1_4_3 - Elektroinstalace'!F37</f>
        <v>0</v>
      </c>
      <c r="BE58" s="7"/>
      <c r="BT58" s="126" t="s">
        <v>83</v>
      </c>
      <c r="BV58" s="126" t="s">
        <v>77</v>
      </c>
      <c r="BW58" s="126" t="s">
        <v>94</v>
      </c>
      <c r="BX58" s="126" t="s">
        <v>5</v>
      </c>
      <c r="CL58" s="126" t="s">
        <v>19</v>
      </c>
      <c r="CM58" s="126" t="s">
        <v>85</v>
      </c>
    </row>
    <row r="59" s="7" customFormat="1" ht="16.5" customHeight="1">
      <c r="A59" s="114" t="s">
        <v>79</v>
      </c>
      <c r="B59" s="115"/>
      <c r="C59" s="116"/>
      <c r="D59" s="117" t="s">
        <v>52</v>
      </c>
      <c r="E59" s="117"/>
      <c r="F59" s="117"/>
      <c r="G59" s="117"/>
      <c r="H59" s="117"/>
      <c r="I59" s="118"/>
      <c r="J59" s="117" t="s">
        <v>95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'v - VON'!J30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95</v>
      </c>
      <c r="AR59" s="121"/>
      <c r="AS59" s="127">
        <v>0</v>
      </c>
      <c r="AT59" s="128">
        <f>ROUND(SUM(AV59:AW59),2)</f>
        <v>0</v>
      </c>
      <c r="AU59" s="129">
        <f>'v - VON'!P86</f>
        <v>0</v>
      </c>
      <c r="AV59" s="128">
        <f>'v - VON'!J33</f>
        <v>0</v>
      </c>
      <c r="AW59" s="128">
        <f>'v - VON'!J34</f>
        <v>0</v>
      </c>
      <c r="AX59" s="128">
        <f>'v - VON'!J35</f>
        <v>0</v>
      </c>
      <c r="AY59" s="128">
        <f>'v - VON'!J36</f>
        <v>0</v>
      </c>
      <c r="AZ59" s="128">
        <f>'v - VON'!F33</f>
        <v>0</v>
      </c>
      <c r="BA59" s="128">
        <f>'v - VON'!F34</f>
        <v>0</v>
      </c>
      <c r="BB59" s="128">
        <f>'v - VON'!F35</f>
        <v>0</v>
      </c>
      <c r="BC59" s="128">
        <f>'v - VON'!F36</f>
        <v>0</v>
      </c>
      <c r="BD59" s="130">
        <f>'v - VON'!F37</f>
        <v>0</v>
      </c>
      <c r="BE59" s="7"/>
      <c r="BT59" s="126" t="s">
        <v>83</v>
      </c>
      <c r="BV59" s="126" t="s">
        <v>77</v>
      </c>
      <c r="BW59" s="126" t="s">
        <v>96</v>
      </c>
      <c r="BX59" s="126" t="s">
        <v>5</v>
      </c>
      <c r="CL59" s="126" t="s">
        <v>19</v>
      </c>
      <c r="CM59" s="126" t="s">
        <v>85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w3qtHF68MTe+mCMHcljyeURBvYY3WySI4x+h6rCNMu4zx5LbMPMJwlxfUgHsmnEFJTP6ezwPE6UkPGX4KfhkwA==" hashValue="NkrR2DoPldZygEHq3qFWOxL0NU666zhocovPP7PSon3G2acEQgoEHEDEPuVQ9O0PFf4VYmdknUWG55xiT6wwgA==" algorithmName="SHA-512" password="CBFB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1_1 - AST'!C2" display="/"/>
    <hyperlink ref="A56" location="'D1_4_1 - ZTI'!C2" display="/"/>
    <hyperlink ref="A57" location="'D1_4_2 - VZT, chlazení, ÚT'!C2" display="/"/>
    <hyperlink ref="A58" location="'D1_4_3 - Elektroinstalace'!C2" display="/"/>
    <hyperlink ref="A59" location="'v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  <c r="AZ2" s="131" t="s">
        <v>97</v>
      </c>
      <c r="BA2" s="131" t="s">
        <v>98</v>
      </c>
      <c r="BB2" s="131" t="s">
        <v>99</v>
      </c>
      <c r="BC2" s="131" t="s">
        <v>100</v>
      </c>
      <c r="BD2" s="131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Dostavba zkušebny a skladu Divadla S+H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103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19. 11. 2024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35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ROUND(J103,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ROUND((SUM(BE103:BE1321)),  2)</f>
        <v>0</v>
      </c>
      <c r="G33" s="41"/>
      <c r="H33" s="41"/>
      <c r="I33" s="152">
        <v>0.20999999999999999</v>
      </c>
      <c r="J33" s="151">
        <f>ROUND(((SUM(BE103:BE1321))*I33),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ROUND((SUM(BF103:BF1321)),  2)</f>
        <v>0</v>
      </c>
      <c r="G34" s="41"/>
      <c r="H34" s="41"/>
      <c r="I34" s="152">
        <v>0.12</v>
      </c>
      <c r="J34" s="151">
        <f>ROUND(((SUM(BF103:BF1321))*I34),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ROUND((SUM(BG103:BG1321)),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ROUND((SUM(BH103:BH1321)),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ROUND((SUM(BI103:BI1321)),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Dostavba zkušebny a skladu Divadla S+H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D1_1 - AST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6</v>
      </c>
      <c r="G52" s="43"/>
      <c r="H52" s="43"/>
      <c r="I52" s="35" t="s">
        <v>23</v>
      </c>
      <c r="J52" s="75" t="str">
        <f>IF(J12="","",J12)</f>
        <v>19. 11. 2024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MČ Praha 6</v>
      </c>
      <c r="G54" s="43"/>
      <c r="H54" s="43"/>
      <c r="I54" s="35" t="s">
        <v>32</v>
      </c>
      <c r="J54" s="39" t="str">
        <f>E21</f>
        <v>d plus projektová a inženýrská a.s.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105</v>
      </c>
      <c r="D57" s="166"/>
      <c r="E57" s="166"/>
      <c r="F57" s="166"/>
      <c r="G57" s="166"/>
      <c r="H57" s="166"/>
      <c r="I57" s="166"/>
      <c r="J57" s="167" t="s">
        <v>106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J103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9"/>
      <c r="C60" s="170"/>
      <c r="D60" s="171" t="s">
        <v>108</v>
      </c>
      <c r="E60" s="172"/>
      <c r="F60" s="172"/>
      <c r="G60" s="172"/>
      <c r="H60" s="172"/>
      <c r="I60" s="172"/>
      <c r="J60" s="173">
        <f>J104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109</v>
      </c>
      <c r="E61" s="178"/>
      <c r="F61" s="178"/>
      <c r="G61" s="178"/>
      <c r="H61" s="178"/>
      <c r="I61" s="178"/>
      <c r="J61" s="179">
        <f>J105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110</v>
      </c>
      <c r="E62" s="178"/>
      <c r="F62" s="178"/>
      <c r="G62" s="178"/>
      <c r="H62" s="178"/>
      <c r="I62" s="178"/>
      <c r="J62" s="179">
        <f>J164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111</v>
      </c>
      <c r="E63" s="178"/>
      <c r="F63" s="178"/>
      <c r="G63" s="178"/>
      <c r="H63" s="178"/>
      <c r="I63" s="178"/>
      <c r="J63" s="179">
        <f>J196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112</v>
      </c>
      <c r="E64" s="178"/>
      <c r="F64" s="178"/>
      <c r="G64" s="178"/>
      <c r="H64" s="178"/>
      <c r="I64" s="178"/>
      <c r="J64" s="179">
        <f>J268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113</v>
      </c>
      <c r="E65" s="178"/>
      <c r="F65" s="178"/>
      <c r="G65" s="178"/>
      <c r="H65" s="178"/>
      <c r="I65" s="178"/>
      <c r="J65" s="179">
        <f>J316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114</v>
      </c>
      <c r="E66" s="178"/>
      <c r="F66" s="178"/>
      <c r="G66" s="178"/>
      <c r="H66" s="178"/>
      <c r="I66" s="178"/>
      <c r="J66" s="179">
        <f>J325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115</v>
      </c>
      <c r="E67" s="178"/>
      <c r="F67" s="178"/>
      <c r="G67" s="178"/>
      <c r="H67" s="178"/>
      <c r="I67" s="178"/>
      <c r="J67" s="179">
        <f>J502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116</v>
      </c>
      <c r="E68" s="178"/>
      <c r="F68" s="178"/>
      <c r="G68" s="178"/>
      <c r="H68" s="178"/>
      <c r="I68" s="178"/>
      <c r="J68" s="179">
        <f>J614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117</v>
      </c>
      <c r="E69" s="178"/>
      <c r="F69" s="178"/>
      <c r="G69" s="178"/>
      <c r="H69" s="178"/>
      <c r="I69" s="178"/>
      <c r="J69" s="179">
        <f>J634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118</v>
      </c>
      <c r="E70" s="172"/>
      <c r="F70" s="172"/>
      <c r="G70" s="172"/>
      <c r="H70" s="172"/>
      <c r="I70" s="172"/>
      <c r="J70" s="173">
        <f>J637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119</v>
      </c>
      <c r="E71" s="178"/>
      <c r="F71" s="178"/>
      <c r="G71" s="178"/>
      <c r="H71" s="178"/>
      <c r="I71" s="178"/>
      <c r="J71" s="179">
        <f>J638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120</v>
      </c>
      <c r="E72" s="178"/>
      <c r="F72" s="178"/>
      <c r="G72" s="178"/>
      <c r="H72" s="178"/>
      <c r="I72" s="178"/>
      <c r="J72" s="179">
        <f>J702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121</v>
      </c>
      <c r="E73" s="178"/>
      <c r="F73" s="178"/>
      <c r="G73" s="178"/>
      <c r="H73" s="178"/>
      <c r="I73" s="178"/>
      <c r="J73" s="179">
        <f>J744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122</v>
      </c>
      <c r="E74" s="178"/>
      <c r="F74" s="178"/>
      <c r="G74" s="178"/>
      <c r="H74" s="178"/>
      <c r="I74" s="178"/>
      <c r="J74" s="179">
        <f>J812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123</v>
      </c>
      <c r="E75" s="178"/>
      <c r="F75" s="178"/>
      <c r="G75" s="178"/>
      <c r="H75" s="178"/>
      <c r="I75" s="178"/>
      <c r="J75" s="179">
        <f>J824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124</v>
      </c>
      <c r="E76" s="178"/>
      <c r="F76" s="178"/>
      <c r="G76" s="178"/>
      <c r="H76" s="178"/>
      <c r="I76" s="178"/>
      <c r="J76" s="179">
        <f>J832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125</v>
      </c>
      <c r="E77" s="178"/>
      <c r="F77" s="178"/>
      <c r="G77" s="178"/>
      <c r="H77" s="178"/>
      <c r="I77" s="178"/>
      <c r="J77" s="179">
        <f>J899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126</v>
      </c>
      <c r="E78" s="178"/>
      <c r="F78" s="178"/>
      <c r="G78" s="178"/>
      <c r="H78" s="178"/>
      <c r="I78" s="178"/>
      <c r="J78" s="179">
        <f>J956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127</v>
      </c>
      <c r="E79" s="178"/>
      <c r="F79" s="178"/>
      <c r="G79" s="178"/>
      <c r="H79" s="178"/>
      <c r="I79" s="178"/>
      <c r="J79" s="179">
        <f>J1032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5"/>
      <c r="C80" s="176"/>
      <c r="D80" s="177" t="s">
        <v>128</v>
      </c>
      <c r="E80" s="178"/>
      <c r="F80" s="178"/>
      <c r="G80" s="178"/>
      <c r="H80" s="178"/>
      <c r="I80" s="178"/>
      <c r="J80" s="179">
        <f>J1090</f>
        <v>0</v>
      </c>
      <c r="K80" s="176"/>
      <c r="L80" s="18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5"/>
      <c r="C81" s="176"/>
      <c r="D81" s="177" t="s">
        <v>129</v>
      </c>
      <c r="E81" s="178"/>
      <c r="F81" s="178"/>
      <c r="G81" s="178"/>
      <c r="H81" s="178"/>
      <c r="I81" s="178"/>
      <c r="J81" s="179">
        <f>J1124</f>
        <v>0</v>
      </c>
      <c r="K81" s="176"/>
      <c r="L81" s="18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5"/>
      <c r="C82" s="176"/>
      <c r="D82" s="177" t="s">
        <v>130</v>
      </c>
      <c r="E82" s="178"/>
      <c r="F82" s="178"/>
      <c r="G82" s="178"/>
      <c r="H82" s="178"/>
      <c r="I82" s="178"/>
      <c r="J82" s="179">
        <f>J1224</f>
        <v>0</v>
      </c>
      <c r="K82" s="176"/>
      <c r="L82" s="18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5"/>
      <c r="C83" s="176"/>
      <c r="D83" s="177" t="s">
        <v>131</v>
      </c>
      <c r="E83" s="178"/>
      <c r="F83" s="178"/>
      <c r="G83" s="178"/>
      <c r="H83" s="178"/>
      <c r="I83" s="178"/>
      <c r="J83" s="179">
        <f>J1248</f>
        <v>0</v>
      </c>
      <c r="K83" s="176"/>
      <c r="L83" s="18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9" s="2" customFormat="1" ht="6.96" customHeight="1">
      <c r="A89" s="41"/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4.96" customHeight="1">
      <c r="A90" s="41"/>
      <c r="B90" s="42"/>
      <c r="C90" s="26" t="s">
        <v>132</v>
      </c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16</v>
      </c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164" t="str">
        <f>E7</f>
        <v>Dostavba zkušebny a skladu Divadla S+H</v>
      </c>
      <c r="F93" s="35"/>
      <c r="G93" s="35"/>
      <c r="H93" s="35"/>
      <c r="I93" s="43"/>
      <c r="J93" s="43"/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102</v>
      </c>
      <c r="D94" s="43"/>
      <c r="E94" s="43"/>
      <c r="F94" s="43"/>
      <c r="G94" s="43"/>
      <c r="H94" s="43"/>
      <c r="I94" s="43"/>
      <c r="J94" s="43"/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E9</f>
        <v>D1_1 - AST</v>
      </c>
      <c r="F95" s="43"/>
      <c r="G95" s="43"/>
      <c r="H95" s="43"/>
      <c r="I95" s="43"/>
      <c r="J95" s="43"/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21</v>
      </c>
      <c r="D97" s="43"/>
      <c r="E97" s="43"/>
      <c r="F97" s="30" t="str">
        <f>F12</f>
        <v>Praha 6</v>
      </c>
      <c r="G97" s="43"/>
      <c r="H97" s="43"/>
      <c r="I97" s="35" t="s">
        <v>23</v>
      </c>
      <c r="J97" s="75" t="str">
        <f>IF(J12="","",J12)</f>
        <v>19. 11. 2024</v>
      </c>
      <c r="K97" s="43"/>
      <c r="L97" s="13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25.65" customHeight="1">
      <c r="A99" s="41"/>
      <c r="B99" s="42"/>
      <c r="C99" s="35" t="s">
        <v>25</v>
      </c>
      <c r="D99" s="43"/>
      <c r="E99" s="43"/>
      <c r="F99" s="30" t="str">
        <f>E15</f>
        <v>MČ Praha 6</v>
      </c>
      <c r="G99" s="43"/>
      <c r="H99" s="43"/>
      <c r="I99" s="35" t="s">
        <v>32</v>
      </c>
      <c r="J99" s="39" t="str">
        <f>E21</f>
        <v>d plus projektová a inženýrská a.s.</v>
      </c>
      <c r="K99" s="43"/>
      <c r="L99" s="13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30</v>
      </c>
      <c r="D100" s="43"/>
      <c r="E100" s="43"/>
      <c r="F100" s="30" t="str">
        <f>IF(E18="","",E18)</f>
        <v>Vyplň údaj</v>
      </c>
      <c r="G100" s="43"/>
      <c r="H100" s="43"/>
      <c r="I100" s="35" t="s">
        <v>37</v>
      </c>
      <c r="J100" s="39" t="str">
        <f>E24</f>
        <v xml:space="preserve"> </v>
      </c>
      <c r="K100" s="43"/>
      <c r="L100" s="13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38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1"/>
      <c r="B102" s="182"/>
      <c r="C102" s="183" t="s">
        <v>133</v>
      </c>
      <c r="D102" s="184" t="s">
        <v>60</v>
      </c>
      <c r="E102" s="184" t="s">
        <v>56</v>
      </c>
      <c r="F102" s="184" t="s">
        <v>57</v>
      </c>
      <c r="G102" s="184" t="s">
        <v>134</v>
      </c>
      <c r="H102" s="184" t="s">
        <v>135</v>
      </c>
      <c r="I102" s="184" t="s">
        <v>136</v>
      </c>
      <c r="J102" s="184" t="s">
        <v>106</v>
      </c>
      <c r="K102" s="185" t="s">
        <v>137</v>
      </c>
      <c r="L102" s="186"/>
      <c r="M102" s="95" t="s">
        <v>19</v>
      </c>
      <c r="N102" s="96" t="s">
        <v>45</v>
      </c>
      <c r="O102" s="96" t="s">
        <v>138</v>
      </c>
      <c r="P102" s="96" t="s">
        <v>139</v>
      </c>
      <c r="Q102" s="96" t="s">
        <v>140</v>
      </c>
      <c r="R102" s="96" t="s">
        <v>141</v>
      </c>
      <c r="S102" s="96" t="s">
        <v>142</v>
      </c>
      <c r="T102" s="97" t="s">
        <v>143</v>
      </c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</row>
    <row r="103" s="2" customFormat="1" ht="22.8" customHeight="1">
      <c r="A103" s="41"/>
      <c r="B103" s="42"/>
      <c r="C103" s="102" t="s">
        <v>144</v>
      </c>
      <c r="D103" s="43"/>
      <c r="E103" s="43"/>
      <c r="F103" s="43"/>
      <c r="G103" s="43"/>
      <c r="H103" s="43"/>
      <c r="I103" s="43"/>
      <c r="J103" s="187">
        <f>BK103</f>
        <v>0</v>
      </c>
      <c r="K103" s="43"/>
      <c r="L103" s="47"/>
      <c r="M103" s="98"/>
      <c r="N103" s="188"/>
      <c r="O103" s="99"/>
      <c r="P103" s="189">
        <f>P104+P637</f>
        <v>0</v>
      </c>
      <c r="Q103" s="99"/>
      <c r="R103" s="189">
        <f>R104+R637</f>
        <v>179.54035015</v>
      </c>
      <c r="S103" s="99"/>
      <c r="T103" s="190">
        <f>T104+T637</f>
        <v>123.768781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74</v>
      </c>
      <c r="AU103" s="20" t="s">
        <v>107</v>
      </c>
      <c r="BK103" s="191">
        <f>BK104+BK637</f>
        <v>0</v>
      </c>
    </row>
    <row r="104" s="12" customFormat="1" ht="25.92" customHeight="1">
      <c r="A104" s="12"/>
      <c r="B104" s="192"/>
      <c r="C104" s="193"/>
      <c r="D104" s="194" t="s">
        <v>74</v>
      </c>
      <c r="E104" s="195" t="s">
        <v>145</v>
      </c>
      <c r="F104" s="195" t="s">
        <v>146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P105+P164+P196+P268+P316+P325+P502+P614+P634</f>
        <v>0</v>
      </c>
      <c r="Q104" s="200"/>
      <c r="R104" s="201">
        <f>R105+R164+R196+R268+R316+R325+R502+R614+R634</f>
        <v>171.19863036999999</v>
      </c>
      <c r="S104" s="200"/>
      <c r="T104" s="202">
        <f>T105+T164+T196+T268+T316+T325+T502+T614+T634</f>
        <v>120.23240800000001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83</v>
      </c>
      <c r="AT104" s="204" t="s">
        <v>74</v>
      </c>
      <c r="AU104" s="204" t="s">
        <v>75</v>
      </c>
      <c r="AY104" s="203" t="s">
        <v>147</v>
      </c>
      <c r="BK104" s="205">
        <f>BK105+BK164+BK196+BK268+BK316+BK325+BK502+BK614+BK634</f>
        <v>0</v>
      </c>
    </row>
    <row r="105" s="12" customFormat="1" ht="22.8" customHeight="1">
      <c r="A105" s="12"/>
      <c r="B105" s="192"/>
      <c r="C105" s="193"/>
      <c r="D105" s="194" t="s">
        <v>74</v>
      </c>
      <c r="E105" s="206" t="s">
        <v>83</v>
      </c>
      <c r="F105" s="206" t="s">
        <v>148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SUM(P106:P163)</f>
        <v>0</v>
      </c>
      <c r="Q105" s="200"/>
      <c r="R105" s="201">
        <f>SUM(R106:R163)</f>
        <v>15.3612</v>
      </c>
      <c r="S105" s="200"/>
      <c r="T105" s="202">
        <f>SUM(T106:T163)</f>
        <v>68.141999999999996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83</v>
      </c>
      <c r="AT105" s="204" t="s">
        <v>74</v>
      </c>
      <c r="AU105" s="204" t="s">
        <v>83</v>
      </c>
      <c r="AY105" s="203" t="s">
        <v>147</v>
      </c>
      <c r="BK105" s="205">
        <f>SUM(BK106:BK163)</f>
        <v>0</v>
      </c>
    </row>
    <row r="106" s="2" customFormat="1" ht="55.5" customHeight="1">
      <c r="A106" s="41"/>
      <c r="B106" s="42"/>
      <c r="C106" s="208" t="s">
        <v>83</v>
      </c>
      <c r="D106" s="208" t="s">
        <v>149</v>
      </c>
      <c r="E106" s="209" t="s">
        <v>150</v>
      </c>
      <c r="F106" s="210" t="s">
        <v>151</v>
      </c>
      <c r="G106" s="211" t="s">
        <v>99</v>
      </c>
      <c r="H106" s="212">
        <v>110.8</v>
      </c>
      <c r="I106" s="213"/>
      <c r="J106" s="214">
        <f>ROUND(I106*H106,2)</f>
        <v>0</v>
      </c>
      <c r="K106" s="210" t="s">
        <v>152</v>
      </c>
      <c r="L106" s="47"/>
      <c r="M106" s="215" t="s">
        <v>19</v>
      </c>
      <c r="N106" s="216" t="s">
        <v>46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0.28999999999999998</v>
      </c>
      <c r="T106" s="218">
        <f>S106*H106</f>
        <v>32.131999999999998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153</v>
      </c>
      <c r="AT106" s="219" t="s">
        <v>149</v>
      </c>
      <c r="AU106" s="219" t="s">
        <v>85</v>
      </c>
      <c r="AY106" s="20" t="s">
        <v>147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83</v>
      </c>
      <c r="BK106" s="220">
        <f>ROUND(I106*H106,2)</f>
        <v>0</v>
      </c>
      <c r="BL106" s="20" t="s">
        <v>153</v>
      </c>
      <c r="BM106" s="219" t="s">
        <v>154</v>
      </c>
    </row>
    <row r="107" s="2" customFormat="1">
      <c r="A107" s="41"/>
      <c r="B107" s="42"/>
      <c r="C107" s="43"/>
      <c r="D107" s="221" t="s">
        <v>155</v>
      </c>
      <c r="E107" s="43"/>
      <c r="F107" s="222" t="s">
        <v>156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155</v>
      </c>
      <c r="AU107" s="20" t="s">
        <v>85</v>
      </c>
    </row>
    <row r="108" s="13" customFormat="1">
      <c r="A108" s="13"/>
      <c r="B108" s="226"/>
      <c r="C108" s="227"/>
      <c r="D108" s="228" t="s">
        <v>157</v>
      </c>
      <c r="E108" s="229" t="s">
        <v>19</v>
      </c>
      <c r="F108" s="230" t="s">
        <v>158</v>
      </c>
      <c r="G108" s="227"/>
      <c r="H108" s="231">
        <v>110.8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157</v>
      </c>
      <c r="AU108" s="237" t="s">
        <v>85</v>
      </c>
      <c r="AV108" s="13" t="s">
        <v>85</v>
      </c>
      <c r="AW108" s="13" t="s">
        <v>36</v>
      </c>
      <c r="AX108" s="13" t="s">
        <v>83</v>
      </c>
      <c r="AY108" s="237" t="s">
        <v>147</v>
      </c>
    </row>
    <row r="109" s="2" customFormat="1" ht="55.5" customHeight="1">
      <c r="A109" s="41"/>
      <c r="B109" s="42"/>
      <c r="C109" s="208" t="s">
        <v>85</v>
      </c>
      <c r="D109" s="208" t="s">
        <v>149</v>
      </c>
      <c r="E109" s="209" t="s">
        <v>159</v>
      </c>
      <c r="F109" s="210" t="s">
        <v>160</v>
      </c>
      <c r="G109" s="211" t="s">
        <v>99</v>
      </c>
      <c r="H109" s="212">
        <v>110.8</v>
      </c>
      <c r="I109" s="213"/>
      <c r="J109" s="214">
        <f>ROUND(I109*H109,2)</f>
        <v>0</v>
      </c>
      <c r="K109" s="210" t="s">
        <v>152</v>
      </c>
      <c r="L109" s="47"/>
      <c r="M109" s="215" t="s">
        <v>19</v>
      </c>
      <c r="N109" s="216" t="s">
        <v>46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0.32500000000000001</v>
      </c>
      <c r="T109" s="218">
        <f>S109*H109</f>
        <v>36.009999999999998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153</v>
      </c>
      <c r="AT109" s="219" t="s">
        <v>149</v>
      </c>
      <c r="AU109" s="219" t="s">
        <v>85</v>
      </c>
      <c r="AY109" s="20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83</v>
      </c>
      <c r="BK109" s="220">
        <f>ROUND(I109*H109,2)</f>
        <v>0</v>
      </c>
      <c r="BL109" s="20" t="s">
        <v>153</v>
      </c>
      <c r="BM109" s="219" t="s">
        <v>161</v>
      </c>
    </row>
    <row r="110" s="2" customFormat="1">
      <c r="A110" s="41"/>
      <c r="B110" s="42"/>
      <c r="C110" s="43"/>
      <c r="D110" s="221" t="s">
        <v>155</v>
      </c>
      <c r="E110" s="43"/>
      <c r="F110" s="222" t="s">
        <v>162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155</v>
      </c>
      <c r="AU110" s="20" t="s">
        <v>85</v>
      </c>
    </row>
    <row r="111" s="13" customFormat="1">
      <c r="A111" s="13"/>
      <c r="B111" s="226"/>
      <c r="C111" s="227"/>
      <c r="D111" s="228" t="s">
        <v>157</v>
      </c>
      <c r="E111" s="229" t="s">
        <v>19</v>
      </c>
      <c r="F111" s="230" t="s">
        <v>158</v>
      </c>
      <c r="G111" s="227"/>
      <c r="H111" s="231">
        <v>110.8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157</v>
      </c>
      <c r="AU111" s="237" t="s">
        <v>85</v>
      </c>
      <c r="AV111" s="13" t="s">
        <v>85</v>
      </c>
      <c r="AW111" s="13" t="s">
        <v>36</v>
      </c>
      <c r="AX111" s="13" t="s">
        <v>83</v>
      </c>
      <c r="AY111" s="237" t="s">
        <v>147</v>
      </c>
    </row>
    <row r="112" s="2" customFormat="1" ht="37.8" customHeight="1">
      <c r="A112" s="41"/>
      <c r="B112" s="42"/>
      <c r="C112" s="208" t="s">
        <v>163</v>
      </c>
      <c r="D112" s="208" t="s">
        <v>149</v>
      </c>
      <c r="E112" s="209" t="s">
        <v>164</v>
      </c>
      <c r="F112" s="210" t="s">
        <v>165</v>
      </c>
      <c r="G112" s="211" t="s">
        <v>166</v>
      </c>
      <c r="H112" s="212">
        <v>11.512000000000001</v>
      </c>
      <c r="I112" s="213"/>
      <c r="J112" s="214">
        <f>ROUND(I112*H112,2)</f>
        <v>0</v>
      </c>
      <c r="K112" s="210" t="s">
        <v>152</v>
      </c>
      <c r="L112" s="47"/>
      <c r="M112" s="215" t="s">
        <v>19</v>
      </c>
      <c r="N112" s="216" t="s">
        <v>46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153</v>
      </c>
      <c r="AT112" s="219" t="s">
        <v>149</v>
      </c>
      <c r="AU112" s="219" t="s">
        <v>85</v>
      </c>
      <c r="AY112" s="20" t="s">
        <v>147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83</v>
      </c>
      <c r="BK112" s="220">
        <f>ROUND(I112*H112,2)</f>
        <v>0</v>
      </c>
      <c r="BL112" s="20" t="s">
        <v>153</v>
      </c>
      <c r="BM112" s="219" t="s">
        <v>167</v>
      </c>
    </row>
    <row r="113" s="2" customFormat="1">
      <c r="A113" s="41"/>
      <c r="B113" s="42"/>
      <c r="C113" s="43"/>
      <c r="D113" s="221" t="s">
        <v>155</v>
      </c>
      <c r="E113" s="43"/>
      <c r="F113" s="222" t="s">
        <v>168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155</v>
      </c>
      <c r="AU113" s="20" t="s">
        <v>85</v>
      </c>
    </row>
    <row r="114" s="14" customFormat="1">
      <c r="A114" s="14"/>
      <c r="B114" s="238"/>
      <c r="C114" s="239"/>
      <c r="D114" s="228" t="s">
        <v>157</v>
      </c>
      <c r="E114" s="240" t="s">
        <v>19</v>
      </c>
      <c r="F114" s="241" t="s">
        <v>169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157</v>
      </c>
      <c r="AU114" s="247" t="s">
        <v>85</v>
      </c>
      <c r="AV114" s="14" t="s">
        <v>83</v>
      </c>
      <c r="AW114" s="14" t="s">
        <v>36</v>
      </c>
      <c r="AX114" s="14" t="s">
        <v>75</v>
      </c>
      <c r="AY114" s="247" t="s">
        <v>147</v>
      </c>
    </row>
    <row r="115" s="13" customFormat="1">
      <c r="A115" s="13"/>
      <c r="B115" s="226"/>
      <c r="C115" s="227"/>
      <c r="D115" s="228" t="s">
        <v>157</v>
      </c>
      <c r="E115" s="229" t="s">
        <v>19</v>
      </c>
      <c r="F115" s="230" t="s">
        <v>170</v>
      </c>
      <c r="G115" s="227"/>
      <c r="H115" s="231">
        <v>10.984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157</v>
      </c>
      <c r="AU115" s="237" t="s">
        <v>85</v>
      </c>
      <c r="AV115" s="13" t="s">
        <v>85</v>
      </c>
      <c r="AW115" s="13" t="s">
        <v>36</v>
      </c>
      <c r="AX115" s="13" t="s">
        <v>75</v>
      </c>
      <c r="AY115" s="237" t="s">
        <v>147</v>
      </c>
    </row>
    <row r="116" s="13" customFormat="1">
      <c r="A116" s="13"/>
      <c r="B116" s="226"/>
      <c r="C116" s="227"/>
      <c r="D116" s="228" t="s">
        <v>157</v>
      </c>
      <c r="E116" s="229" t="s">
        <v>19</v>
      </c>
      <c r="F116" s="230" t="s">
        <v>171</v>
      </c>
      <c r="G116" s="227"/>
      <c r="H116" s="231">
        <v>0.52800000000000002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157</v>
      </c>
      <c r="AU116" s="237" t="s">
        <v>85</v>
      </c>
      <c r="AV116" s="13" t="s">
        <v>85</v>
      </c>
      <c r="AW116" s="13" t="s">
        <v>36</v>
      </c>
      <c r="AX116" s="13" t="s">
        <v>75</v>
      </c>
      <c r="AY116" s="237" t="s">
        <v>147</v>
      </c>
    </row>
    <row r="117" s="15" customFormat="1">
      <c r="A117" s="15"/>
      <c r="B117" s="248"/>
      <c r="C117" s="249"/>
      <c r="D117" s="228" t="s">
        <v>157</v>
      </c>
      <c r="E117" s="250" t="s">
        <v>19</v>
      </c>
      <c r="F117" s="251" t="s">
        <v>172</v>
      </c>
      <c r="G117" s="249"/>
      <c r="H117" s="252">
        <v>11.512000000000001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157</v>
      </c>
      <c r="AU117" s="258" t="s">
        <v>85</v>
      </c>
      <c r="AV117" s="15" t="s">
        <v>153</v>
      </c>
      <c r="AW117" s="15" t="s">
        <v>36</v>
      </c>
      <c r="AX117" s="15" t="s">
        <v>83</v>
      </c>
      <c r="AY117" s="258" t="s">
        <v>147</v>
      </c>
    </row>
    <row r="118" s="2" customFormat="1" ht="44.25" customHeight="1">
      <c r="A118" s="41"/>
      <c r="B118" s="42"/>
      <c r="C118" s="208" t="s">
        <v>153</v>
      </c>
      <c r="D118" s="208" t="s">
        <v>149</v>
      </c>
      <c r="E118" s="209" t="s">
        <v>173</v>
      </c>
      <c r="F118" s="210" t="s">
        <v>174</v>
      </c>
      <c r="G118" s="211" t="s">
        <v>166</v>
      </c>
      <c r="H118" s="212">
        <v>9</v>
      </c>
      <c r="I118" s="213"/>
      <c r="J118" s="214">
        <f>ROUND(I118*H118,2)</f>
        <v>0</v>
      </c>
      <c r="K118" s="210" t="s">
        <v>152</v>
      </c>
      <c r="L118" s="47"/>
      <c r="M118" s="215" t="s">
        <v>19</v>
      </c>
      <c r="N118" s="216" t="s">
        <v>46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153</v>
      </c>
      <c r="AT118" s="219" t="s">
        <v>149</v>
      </c>
      <c r="AU118" s="219" t="s">
        <v>85</v>
      </c>
      <c r="AY118" s="20" t="s">
        <v>147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83</v>
      </c>
      <c r="BK118" s="220">
        <f>ROUND(I118*H118,2)</f>
        <v>0</v>
      </c>
      <c r="BL118" s="20" t="s">
        <v>153</v>
      </c>
      <c r="BM118" s="219" t="s">
        <v>175</v>
      </c>
    </row>
    <row r="119" s="2" customFormat="1">
      <c r="A119" s="41"/>
      <c r="B119" s="42"/>
      <c r="C119" s="43"/>
      <c r="D119" s="221" t="s">
        <v>155</v>
      </c>
      <c r="E119" s="43"/>
      <c r="F119" s="222" t="s">
        <v>176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155</v>
      </c>
      <c r="AU119" s="20" t="s">
        <v>85</v>
      </c>
    </row>
    <row r="120" s="13" customFormat="1">
      <c r="A120" s="13"/>
      <c r="B120" s="226"/>
      <c r="C120" s="227"/>
      <c r="D120" s="228" t="s">
        <v>157</v>
      </c>
      <c r="E120" s="229" t="s">
        <v>19</v>
      </c>
      <c r="F120" s="230" t="s">
        <v>177</v>
      </c>
      <c r="G120" s="227"/>
      <c r="H120" s="231">
        <v>9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157</v>
      </c>
      <c r="AU120" s="237" t="s">
        <v>85</v>
      </c>
      <c r="AV120" s="13" t="s">
        <v>85</v>
      </c>
      <c r="AW120" s="13" t="s">
        <v>36</v>
      </c>
      <c r="AX120" s="13" t="s">
        <v>83</v>
      </c>
      <c r="AY120" s="237" t="s">
        <v>147</v>
      </c>
    </row>
    <row r="121" s="2" customFormat="1" ht="44.25" customHeight="1">
      <c r="A121" s="41"/>
      <c r="B121" s="42"/>
      <c r="C121" s="208" t="s">
        <v>178</v>
      </c>
      <c r="D121" s="208" t="s">
        <v>149</v>
      </c>
      <c r="E121" s="209" t="s">
        <v>179</v>
      </c>
      <c r="F121" s="210" t="s">
        <v>180</v>
      </c>
      <c r="G121" s="211" t="s">
        <v>166</v>
      </c>
      <c r="H121" s="212">
        <v>8.4199999999999999</v>
      </c>
      <c r="I121" s="213"/>
      <c r="J121" s="214">
        <f>ROUND(I121*H121,2)</f>
        <v>0</v>
      </c>
      <c r="K121" s="210" t="s">
        <v>152</v>
      </c>
      <c r="L121" s="47"/>
      <c r="M121" s="215" t="s">
        <v>19</v>
      </c>
      <c r="N121" s="216" t="s">
        <v>46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153</v>
      </c>
      <c r="AT121" s="219" t="s">
        <v>149</v>
      </c>
      <c r="AU121" s="219" t="s">
        <v>85</v>
      </c>
      <c r="AY121" s="20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83</v>
      </c>
      <c r="BK121" s="220">
        <f>ROUND(I121*H121,2)</f>
        <v>0</v>
      </c>
      <c r="BL121" s="20" t="s">
        <v>153</v>
      </c>
      <c r="BM121" s="219" t="s">
        <v>181</v>
      </c>
    </row>
    <row r="122" s="2" customFormat="1">
      <c r="A122" s="41"/>
      <c r="B122" s="42"/>
      <c r="C122" s="43"/>
      <c r="D122" s="221" t="s">
        <v>155</v>
      </c>
      <c r="E122" s="43"/>
      <c r="F122" s="222" t="s">
        <v>182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155</v>
      </c>
      <c r="AU122" s="20" t="s">
        <v>85</v>
      </c>
    </row>
    <row r="123" s="13" customFormat="1">
      <c r="A123" s="13"/>
      <c r="B123" s="226"/>
      <c r="C123" s="227"/>
      <c r="D123" s="228" t="s">
        <v>157</v>
      </c>
      <c r="E123" s="229" t="s">
        <v>19</v>
      </c>
      <c r="F123" s="230" t="s">
        <v>183</v>
      </c>
      <c r="G123" s="227"/>
      <c r="H123" s="231">
        <v>5.7599999999999998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157</v>
      </c>
      <c r="AU123" s="237" t="s">
        <v>85</v>
      </c>
      <c r="AV123" s="13" t="s">
        <v>85</v>
      </c>
      <c r="AW123" s="13" t="s">
        <v>36</v>
      </c>
      <c r="AX123" s="13" t="s">
        <v>75</v>
      </c>
      <c r="AY123" s="237" t="s">
        <v>147</v>
      </c>
    </row>
    <row r="124" s="13" customFormat="1">
      <c r="A124" s="13"/>
      <c r="B124" s="226"/>
      <c r="C124" s="227"/>
      <c r="D124" s="228" t="s">
        <v>157</v>
      </c>
      <c r="E124" s="229" t="s">
        <v>19</v>
      </c>
      <c r="F124" s="230" t="s">
        <v>184</v>
      </c>
      <c r="G124" s="227"/>
      <c r="H124" s="231">
        <v>2.6600000000000001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157</v>
      </c>
      <c r="AU124" s="237" t="s">
        <v>85</v>
      </c>
      <c r="AV124" s="13" t="s">
        <v>85</v>
      </c>
      <c r="AW124" s="13" t="s">
        <v>36</v>
      </c>
      <c r="AX124" s="13" t="s">
        <v>75</v>
      </c>
      <c r="AY124" s="237" t="s">
        <v>147</v>
      </c>
    </row>
    <row r="125" s="15" customFormat="1">
      <c r="A125" s="15"/>
      <c r="B125" s="248"/>
      <c r="C125" s="249"/>
      <c r="D125" s="228" t="s">
        <v>157</v>
      </c>
      <c r="E125" s="250" t="s">
        <v>19</v>
      </c>
      <c r="F125" s="251" t="s">
        <v>172</v>
      </c>
      <c r="G125" s="249"/>
      <c r="H125" s="252">
        <v>8.4199999999999999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157</v>
      </c>
      <c r="AU125" s="258" t="s">
        <v>85</v>
      </c>
      <c r="AV125" s="15" t="s">
        <v>153</v>
      </c>
      <c r="AW125" s="15" t="s">
        <v>36</v>
      </c>
      <c r="AX125" s="15" t="s">
        <v>83</v>
      </c>
      <c r="AY125" s="258" t="s">
        <v>147</v>
      </c>
    </row>
    <row r="126" s="2" customFormat="1" ht="24.15" customHeight="1">
      <c r="A126" s="41"/>
      <c r="B126" s="42"/>
      <c r="C126" s="208" t="s">
        <v>185</v>
      </c>
      <c r="D126" s="208" t="s">
        <v>149</v>
      </c>
      <c r="E126" s="209" t="s">
        <v>186</v>
      </c>
      <c r="F126" s="210" t="s">
        <v>187</v>
      </c>
      <c r="G126" s="211" t="s">
        <v>166</v>
      </c>
      <c r="H126" s="212">
        <v>8.6500000000000004</v>
      </c>
      <c r="I126" s="213"/>
      <c r="J126" s="214">
        <f>ROUND(I126*H126,2)</f>
        <v>0</v>
      </c>
      <c r="K126" s="210" t="s">
        <v>152</v>
      </c>
      <c r="L126" s="47"/>
      <c r="M126" s="215" t="s">
        <v>19</v>
      </c>
      <c r="N126" s="216" t="s">
        <v>46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153</v>
      </c>
      <c r="AT126" s="219" t="s">
        <v>149</v>
      </c>
      <c r="AU126" s="219" t="s">
        <v>85</v>
      </c>
      <c r="AY126" s="20" t="s">
        <v>147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83</v>
      </c>
      <c r="BK126" s="220">
        <f>ROUND(I126*H126,2)</f>
        <v>0</v>
      </c>
      <c r="BL126" s="20" t="s">
        <v>153</v>
      </c>
      <c r="BM126" s="219" t="s">
        <v>188</v>
      </c>
    </row>
    <row r="127" s="2" customFormat="1">
      <c r="A127" s="41"/>
      <c r="B127" s="42"/>
      <c r="C127" s="43"/>
      <c r="D127" s="221" t="s">
        <v>155</v>
      </c>
      <c r="E127" s="43"/>
      <c r="F127" s="222" t="s">
        <v>189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155</v>
      </c>
      <c r="AU127" s="20" t="s">
        <v>85</v>
      </c>
    </row>
    <row r="128" s="14" customFormat="1">
      <c r="A128" s="14"/>
      <c r="B128" s="238"/>
      <c r="C128" s="239"/>
      <c r="D128" s="228" t="s">
        <v>157</v>
      </c>
      <c r="E128" s="240" t="s">
        <v>19</v>
      </c>
      <c r="F128" s="241" t="s">
        <v>169</v>
      </c>
      <c r="G128" s="239"/>
      <c r="H128" s="240" t="s">
        <v>19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157</v>
      </c>
      <c r="AU128" s="247" t="s">
        <v>85</v>
      </c>
      <c r="AV128" s="14" t="s">
        <v>83</v>
      </c>
      <c r="AW128" s="14" t="s">
        <v>36</v>
      </c>
      <c r="AX128" s="14" t="s">
        <v>75</v>
      </c>
      <c r="AY128" s="247" t="s">
        <v>147</v>
      </c>
    </row>
    <row r="129" s="13" customFormat="1">
      <c r="A129" s="13"/>
      <c r="B129" s="226"/>
      <c r="C129" s="227"/>
      <c r="D129" s="228" t="s">
        <v>157</v>
      </c>
      <c r="E129" s="229" t="s">
        <v>19</v>
      </c>
      <c r="F129" s="230" t="s">
        <v>190</v>
      </c>
      <c r="G129" s="227"/>
      <c r="H129" s="231">
        <v>8.6500000000000004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157</v>
      </c>
      <c r="AU129" s="237" t="s">
        <v>85</v>
      </c>
      <c r="AV129" s="13" t="s">
        <v>85</v>
      </c>
      <c r="AW129" s="13" t="s">
        <v>36</v>
      </c>
      <c r="AX129" s="13" t="s">
        <v>83</v>
      </c>
      <c r="AY129" s="237" t="s">
        <v>147</v>
      </c>
    </row>
    <row r="130" s="2" customFormat="1" ht="37.8" customHeight="1">
      <c r="A130" s="41"/>
      <c r="B130" s="42"/>
      <c r="C130" s="208" t="s">
        <v>191</v>
      </c>
      <c r="D130" s="208" t="s">
        <v>149</v>
      </c>
      <c r="E130" s="209" t="s">
        <v>192</v>
      </c>
      <c r="F130" s="210" t="s">
        <v>193</v>
      </c>
      <c r="G130" s="211" t="s">
        <v>99</v>
      </c>
      <c r="H130" s="212">
        <v>30</v>
      </c>
      <c r="I130" s="213"/>
      <c r="J130" s="214">
        <f>ROUND(I130*H130,2)</f>
        <v>0</v>
      </c>
      <c r="K130" s="210" t="s">
        <v>152</v>
      </c>
      <c r="L130" s="47"/>
      <c r="M130" s="215" t="s">
        <v>19</v>
      </c>
      <c r="N130" s="216" t="s">
        <v>46</v>
      </c>
      <c r="O130" s="87"/>
      <c r="P130" s="217">
        <f>O130*H130</f>
        <v>0</v>
      </c>
      <c r="Q130" s="217">
        <v>0.00084000000000000003</v>
      </c>
      <c r="R130" s="217">
        <f>Q130*H130</f>
        <v>0.0252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153</v>
      </c>
      <c r="AT130" s="219" t="s">
        <v>149</v>
      </c>
      <c r="AU130" s="219" t="s">
        <v>85</v>
      </c>
      <c r="AY130" s="20" t="s">
        <v>147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83</v>
      </c>
      <c r="BK130" s="220">
        <f>ROUND(I130*H130,2)</f>
        <v>0</v>
      </c>
      <c r="BL130" s="20" t="s">
        <v>153</v>
      </c>
      <c r="BM130" s="219" t="s">
        <v>194</v>
      </c>
    </row>
    <row r="131" s="2" customFormat="1">
      <c r="A131" s="41"/>
      <c r="B131" s="42"/>
      <c r="C131" s="43"/>
      <c r="D131" s="221" t="s">
        <v>155</v>
      </c>
      <c r="E131" s="43"/>
      <c r="F131" s="222" t="s">
        <v>195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155</v>
      </c>
      <c r="AU131" s="20" t="s">
        <v>85</v>
      </c>
    </row>
    <row r="132" s="13" customFormat="1">
      <c r="A132" s="13"/>
      <c r="B132" s="226"/>
      <c r="C132" s="227"/>
      <c r="D132" s="228" t="s">
        <v>157</v>
      </c>
      <c r="E132" s="229" t="s">
        <v>19</v>
      </c>
      <c r="F132" s="230" t="s">
        <v>196</v>
      </c>
      <c r="G132" s="227"/>
      <c r="H132" s="231">
        <v>30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157</v>
      </c>
      <c r="AU132" s="237" t="s">
        <v>85</v>
      </c>
      <c r="AV132" s="13" t="s">
        <v>85</v>
      </c>
      <c r="AW132" s="13" t="s">
        <v>36</v>
      </c>
      <c r="AX132" s="13" t="s">
        <v>83</v>
      </c>
      <c r="AY132" s="237" t="s">
        <v>147</v>
      </c>
    </row>
    <row r="133" s="2" customFormat="1" ht="44.25" customHeight="1">
      <c r="A133" s="41"/>
      <c r="B133" s="42"/>
      <c r="C133" s="208" t="s">
        <v>197</v>
      </c>
      <c r="D133" s="208" t="s">
        <v>149</v>
      </c>
      <c r="E133" s="209" t="s">
        <v>198</v>
      </c>
      <c r="F133" s="210" t="s">
        <v>199</v>
      </c>
      <c r="G133" s="211" t="s">
        <v>99</v>
      </c>
      <c r="H133" s="212">
        <v>30</v>
      </c>
      <c r="I133" s="213"/>
      <c r="J133" s="214">
        <f>ROUND(I133*H133,2)</f>
        <v>0</v>
      </c>
      <c r="K133" s="210" t="s">
        <v>152</v>
      </c>
      <c r="L133" s="47"/>
      <c r="M133" s="215" t="s">
        <v>19</v>
      </c>
      <c r="N133" s="216" t="s">
        <v>46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153</v>
      </c>
      <c r="AT133" s="219" t="s">
        <v>149</v>
      </c>
      <c r="AU133" s="219" t="s">
        <v>85</v>
      </c>
      <c r="AY133" s="20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83</v>
      </c>
      <c r="BK133" s="220">
        <f>ROUND(I133*H133,2)</f>
        <v>0</v>
      </c>
      <c r="BL133" s="20" t="s">
        <v>153</v>
      </c>
      <c r="BM133" s="219" t="s">
        <v>200</v>
      </c>
    </row>
    <row r="134" s="2" customFormat="1">
      <c r="A134" s="41"/>
      <c r="B134" s="42"/>
      <c r="C134" s="43"/>
      <c r="D134" s="221" t="s">
        <v>155</v>
      </c>
      <c r="E134" s="43"/>
      <c r="F134" s="222" t="s">
        <v>201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155</v>
      </c>
      <c r="AU134" s="20" t="s">
        <v>85</v>
      </c>
    </row>
    <row r="135" s="2" customFormat="1" ht="55.5" customHeight="1">
      <c r="A135" s="41"/>
      <c r="B135" s="42"/>
      <c r="C135" s="208" t="s">
        <v>202</v>
      </c>
      <c r="D135" s="208" t="s">
        <v>149</v>
      </c>
      <c r="E135" s="209" t="s">
        <v>203</v>
      </c>
      <c r="F135" s="210" t="s">
        <v>204</v>
      </c>
      <c r="G135" s="211" t="s">
        <v>166</v>
      </c>
      <c r="H135" s="212">
        <v>34.393999999999998</v>
      </c>
      <c r="I135" s="213"/>
      <c r="J135" s="214">
        <f>ROUND(I135*H135,2)</f>
        <v>0</v>
      </c>
      <c r="K135" s="210" t="s">
        <v>152</v>
      </c>
      <c r="L135" s="47"/>
      <c r="M135" s="215" t="s">
        <v>19</v>
      </c>
      <c r="N135" s="216" t="s">
        <v>46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153</v>
      </c>
      <c r="AT135" s="219" t="s">
        <v>149</v>
      </c>
      <c r="AU135" s="219" t="s">
        <v>85</v>
      </c>
      <c r="AY135" s="20" t="s">
        <v>147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83</v>
      </c>
      <c r="BK135" s="220">
        <f>ROUND(I135*H135,2)</f>
        <v>0</v>
      </c>
      <c r="BL135" s="20" t="s">
        <v>153</v>
      </c>
      <c r="BM135" s="219" t="s">
        <v>205</v>
      </c>
    </row>
    <row r="136" s="2" customFormat="1">
      <c r="A136" s="41"/>
      <c r="B136" s="42"/>
      <c r="C136" s="43"/>
      <c r="D136" s="221" t="s">
        <v>155</v>
      </c>
      <c r="E136" s="43"/>
      <c r="F136" s="222" t="s">
        <v>206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155</v>
      </c>
      <c r="AU136" s="20" t="s">
        <v>85</v>
      </c>
    </row>
    <row r="137" s="13" customFormat="1">
      <c r="A137" s="13"/>
      <c r="B137" s="226"/>
      <c r="C137" s="227"/>
      <c r="D137" s="228" t="s">
        <v>157</v>
      </c>
      <c r="E137" s="229" t="s">
        <v>19</v>
      </c>
      <c r="F137" s="230" t="s">
        <v>207</v>
      </c>
      <c r="G137" s="227"/>
      <c r="H137" s="231">
        <v>37.582000000000001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157</v>
      </c>
      <c r="AU137" s="237" t="s">
        <v>85</v>
      </c>
      <c r="AV137" s="13" t="s">
        <v>85</v>
      </c>
      <c r="AW137" s="13" t="s">
        <v>36</v>
      </c>
      <c r="AX137" s="13" t="s">
        <v>75</v>
      </c>
      <c r="AY137" s="237" t="s">
        <v>147</v>
      </c>
    </row>
    <row r="138" s="13" customFormat="1">
      <c r="A138" s="13"/>
      <c r="B138" s="226"/>
      <c r="C138" s="227"/>
      <c r="D138" s="228" t="s">
        <v>157</v>
      </c>
      <c r="E138" s="229" t="s">
        <v>19</v>
      </c>
      <c r="F138" s="230" t="s">
        <v>208</v>
      </c>
      <c r="G138" s="227"/>
      <c r="H138" s="231">
        <v>-3.1880000000000002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157</v>
      </c>
      <c r="AU138" s="237" t="s">
        <v>85</v>
      </c>
      <c r="AV138" s="13" t="s">
        <v>85</v>
      </c>
      <c r="AW138" s="13" t="s">
        <v>36</v>
      </c>
      <c r="AX138" s="13" t="s">
        <v>75</v>
      </c>
      <c r="AY138" s="237" t="s">
        <v>147</v>
      </c>
    </row>
    <row r="139" s="15" customFormat="1">
      <c r="A139" s="15"/>
      <c r="B139" s="248"/>
      <c r="C139" s="249"/>
      <c r="D139" s="228" t="s">
        <v>157</v>
      </c>
      <c r="E139" s="250" t="s">
        <v>19</v>
      </c>
      <c r="F139" s="251" t="s">
        <v>172</v>
      </c>
      <c r="G139" s="249"/>
      <c r="H139" s="252">
        <v>34.393999999999998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157</v>
      </c>
      <c r="AU139" s="258" t="s">
        <v>85</v>
      </c>
      <c r="AV139" s="15" t="s">
        <v>153</v>
      </c>
      <c r="AW139" s="15" t="s">
        <v>36</v>
      </c>
      <c r="AX139" s="15" t="s">
        <v>83</v>
      </c>
      <c r="AY139" s="258" t="s">
        <v>147</v>
      </c>
    </row>
    <row r="140" s="2" customFormat="1" ht="62.7" customHeight="1">
      <c r="A140" s="41"/>
      <c r="B140" s="42"/>
      <c r="C140" s="208" t="s">
        <v>209</v>
      </c>
      <c r="D140" s="208" t="s">
        <v>149</v>
      </c>
      <c r="E140" s="209" t="s">
        <v>210</v>
      </c>
      <c r="F140" s="210" t="s">
        <v>211</v>
      </c>
      <c r="G140" s="211" t="s">
        <v>166</v>
      </c>
      <c r="H140" s="212">
        <v>137.57599999999999</v>
      </c>
      <c r="I140" s="213"/>
      <c r="J140" s="214">
        <f>ROUND(I140*H140,2)</f>
        <v>0</v>
      </c>
      <c r="K140" s="210" t="s">
        <v>152</v>
      </c>
      <c r="L140" s="47"/>
      <c r="M140" s="215" t="s">
        <v>19</v>
      </c>
      <c r="N140" s="216" t="s">
        <v>46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153</v>
      </c>
      <c r="AT140" s="219" t="s">
        <v>149</v>
      </c>
      <c r="AU140" s="219" t="s">
        <v>85</v>
      </c>
      <c r="AY140" s="20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83</v>
      </c>
      <c r="BK140" s="220">
        <f>ROUND(I140*H140,2)</f>
        <v>0</v>
      </c>
      <c r="BL140" s="20" t="s">
        <v>153</v>
      </c>
      <c r="BM140" s="219" t="s">
        <v>212</v>
      </c>
    </row>
    <row r="141" s="2" customFormat="1">
      <c r="A141" s="41"/>
      <c r="B141" s="42"/>
      <c r="C141" s="43"/>
      <c r="D141" s="221" t="s">
        <v>155</v>
      </c>
      <c r="E141" s="43"/>
      <c r="F141" s="222" t="s">
        <v>213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155</v>
      </c>
      <c r="AU141" s="20" t="s">
        <v>85</v>
      </c>
    </row>
    <row r="142" s="13" customFormat="1">
      <c r="A142" s="13"/>
      <c r="B142" s="226"/>
      <c r="C142" s="227"/>
      <c r="D142" s="228" t="s">
        <v>157</v>
      </c>
      <c r="E142" s="227"/>
      <c r="F142" s="230" t="s">
        <v>214</v>
      </c>
      <c r="G142" s="227"/>
      <c r="H142" s="231">
        <v>137.57599999999999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157</v>
      </c>
      <c r="AU142" s="237" t="s">
        <v>85</v>
      </c>
      <c r="AV142" s="13" t="s">
        <v>85</v>
      </c>
      <c r="AW142" s="13" t="s">
        <v>4</v>
      </c>
      <c r="AX142" s="13" t="s">
        <v>83</v>
      </c>
      <c r="AY142" s="237" t="s">
        <v>147</v>
      </c>
    </row>
    <row r="143" s="2" customFormat="1" ht="62.7" customHeight="1">
      <c r="A143" s="41"/>
      <c r="B143" s="42"/>
      <c r="C143" s="208" t="s">
        <v>215</v>
      </c>
      <c r="D143" s="208" t="s">
        <v>149</v>
      </c>
      <c r="E143" s="209" t="s">
        <v>216</v>
      </c>
      <c r="F143" s="210" t="s">
        <v>217</v>
      </c>
      <c r="G143" s="211" t="s">
        <v>166</v>
      </c>
      <c r="H143" s="212">
        <v>34.393999999999998</v>
      </c>
      <c r="I143" s="213"/>
      <c r="J143" s="214">
        <f>ROUND(I143*H143,2)</f>
        <v>0</v>
      </c>
      <c r="K143" s="210" t="s">
        <v>152</v>
      </c>
      <c r="L143" s="47"/>
      <c r="M143" s="215" t="s">
        <v>19</v>
      </c>
      <c r="N143" s="216" t="s">
        <v>46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153</v>
      </c>
      <c r="AT143" s="219" t="s">
        <v>149</v>
      </c>
      <c r="AU143" s="219" t="s">
        <v>85</v>
      </c>
      <c r="AY143" s="20" t="s">
        <v>147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83</v>
      </c>
      <c r="BK143" s="220">
        <f>ROUND(I143*H143,2)</f>
        <v>0</v>
      </c>
      <c r="BL143" s="20" t="s">
        <v>153</v>
      </c>
      <c r="BM143" s="219" t="s">
        <v>218</v>
      </c>
    </row>
    <row r="144" s="2" customFormat="1">
      <c r="A144" s="41"/>
      <c r="B144" s="42"/>
      <c r="C144" s="43"/>
      <c r="D144" s="221" t="s">
        <v>155</v>
      </c>
      <c r="E144" s="43"/>
      <c r="F144" s="222" t="s">
        <v>219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155</v>
      </c>
      <c r="AU144" s="20" t="s">
        <v>85</v>
      </c>
    </row>
    <row r="145" s="2" customFormat="1" ht="66.75" customHeight="1">
      <c r="A145" s="41"/>
      <c r="B145" s="42"/>
      <c r="C145" s="208" t="s">
        <v>8</v>
      </c>
      <c r="D145" s="208" t="s">
        <v>149</v>
      </c>
      <c r="E145" s="209" t="s">
        <v>220</v>
      </c>
      <c r="F145" s="210" t="s">
        <v>221</v>
      </c>
      <c r="G145" s="211" t="s">
        <v>166</v>
      </c>
      <c r="H145" s="212">
        <v>481.51600000000002</v>
      </c>
      <c r="I145" s="213"/>
      <c r="J145" s="214">
        <f>ROUND(I145*H145,2)</f>
        <v>0</v>
      </c>
      <c r="K145" s="210" t="s">
        <v>152</v>
      </c>
      <c r="L145" s="47"/>
      <c r="M145" s="215" t="s">
        <v>19</v>
      </c>
      <c r="N145" s="216" t="s">
        <v>46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153</v>
      </c>
      <c r="AT145" s="219" t="s">
        <v>149</v>
      </c>
      <c r="AU145" s="219" t="s">
        <v>85</v>
      </c>
      <c r="AY145" s="20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83</v>
      </c>
      <c r="BK145" s="220">
        <f>ROUND(I145*H145,2)</f>
        <v>0</v>
      </c>
      <c r="BL145" s="20" t="s">
        <v>153</v>
      </c>
      <c r="BM145" s="219" t="s">
        <v>222</v>
      </c>
    </row>
    <row r="146" s="2" customFormat="1">
      <c r="A146" s="41"/>
      <c r="B146" s="42"/>
      <c r="C146" s="43"/>
      <c r="D146" s="221" t="s">
        <v>155</v>
      </c>
      <c r="E146" s="43"/>
      <c r="F146" s="222" t="s">
        <v>223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155</v>
      </c>
      <c r="AU146" s="20" t="s">
        <v>85</v>
      </c>
    </row>
    <row r="147" s="13" customFormat="1">
      <c r="A147" s="13"/>
      <c r="B147" s="226"/>
      <c r="C147" s="227"/>
      <c r="D147" s="228" t="s">
        <v>157</v>
      </c>
      <c r="E147" s="227"/>
      <c r="F147" s="230" t="s">
        <v>224</v>
      </c>
      <c r="G147" s="227"/>
      <c r="H147" s="231">
        <v>481.51600000000002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157</v>
      </c>
      <c r="AU147" s="237" t="s">
        <v>85</v>
      </c>
      <c r="AV147" s="13" t="s">
        <v>85</v>
      </c>
      <c r="AW147" s="13" t="s">
        <v>4</v>
      </c>
      <c r="AX147" s="13" t="s">
        <v>83</v>
      </c>
      <c r="AY147" s="237" t="s">
        <v>147</v>
      </c>
    </row>
    <row r="148" s="2" customFormat="1" ht="37.8" customHeight="1">
      <c r="A148" s="41"/>
      <c r="B148" s="42"/>
      <c r="C148" s="208" t="s">
        <v>225</v>
      </c>
      <c r="D148" s="208" t="s">
        <v>149</v>
      </c>
      <c r="E148" s="209" t="s">
        <v>226</v>
      </c>
      <c r="F148" s="210" t="s">
        <v>227</v>
      </c>
      <c r="G148" s="211" t="s">
        <v>166</v>
      </c>
      <c r="H148" s="212">
        <v>34.393999999999998</v>
      </c>
      <c r="I148" s="213"/>
      <c r="J148" s="214">
        <f>ROUND(I148*H148,2)</f>
        <v>0</v>
      </c>
      <c r="K148" s="210" t="s">
        <v>152</v>
      </c>
      <c r="L148" s="47"/>
      <c r="M148" s="215" t="s">
        <v>19</v>
      </c>
      <c r="N148" s="216" t="s">
        <v>46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153</v>
      </c>
      <c r="AT148" s="219" t="s">
        <v>149</v>
      </c>
      <c r="AU148" s="219" t="s">
        <v>85</v>
      </c>
      <c r="AY148" s="20" t="s">
        <v>147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83</v>
      </c>
      <c r="BK148" s="220">
        <f>ROUND(I148*H148,2)</f>
        <v>0</v>
      </c>
      <c r="BL148" s="20" t="s">
        <v>153</v>
      </c>
      <c r="BM148" s="219" t="s">
        <v>228</v>
      </c>
    </row>
    <row r="149" s="2" customFormat="1">
      <c r="A149" s="41"/>
      <c r="B149" s="42"/>
      <c r="C149" s="43"/>
      <c r="D149" s="221" t="s">
        <v>155</v>
      </c>
      <c r="E149" s="43"/>
      <c r="F149" s="222" t="s">
        <v>229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155</v>
      </c>
      <c r="AU149" s="20" t="s">
        <v>85</v>
      </c>
    </row>
    <row r="150" s="2" customFormat="1" ht="44.25" customHeight="1">
      <c r="A150" s="41"/>
      <c r="B150" s="42"/>
      <c r="C150" s="208" t="s">
        <v>230</v>
      </c>
      <c r="D150" s="208" t="s">
        <v>149</v>
      </c>
      <c r="E150" s="209" t="s">
        <v>231</v>
      </c>
      <c r="F150" s="210" t="s">
        <v>232</v>
      </c>
      <c r="G150" s="211" t="s">
        <v>233</v>
      </c>
      <c r="H150" s="212">
        <v>61.908999999999999</v>
      </c>
      <c r="I150" s="213"/>
      <c r="J150" s="214">
        <f>ROUND(I150*H150,2)</f>
        <v>0</v>
      </c>
      <c r="K150" s="210" t="s">
        <v>152</v>
      </c>
      <c r="L150" s="47"/>
      <c r="M150" s="215" t="s">
        <v>19</v>
      </c>
      <c r="N150" s="216" t="s">
        <v>46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153</v>
      </c>
      <c r="AT150" s="219" t="s">
        <v>149</v>
      </c>
      <c r="AU150" s="219" t="s">
        <v>85</v>
      </c>
      <c r="AY150" s="20" t="s">
        <v>147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83</v>
      </c>
      <c r="BK150" s="220">
        <f>ROUND(I150*H150,2)</f>
        <v>0</v>
      </c>
      <c r="BL150" s="20" t="s">
        <v>153</v>
      </c>
      <c r="BM150" s="219" t="s">
        <v>234</v>
      </c>
    </row>
    <row r="151" s="2" customFormat="1">
      <c r="A151" s="41"/>
      <c r="B151" s="42"/>
      <c r="C151" s="43"/>
      <c r="D151" s="221" t="s">
        <v>155</v>
      </c>
      <c r="E151" s="43"/>
      <c r="F151" s="222" t="s">
        <v>235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155</v>
      </c>
      <c r="AU151" s="20" t="s">
        <v>85</v>
      </c>
    </row>
    <row r="152" s="13" customFormat="1">
      <c r="A152" s="13"/>
      <c r="B152" s="226"/>
      <c r="C152" s="227"/>
      <c r="D152" s="228" t="s">
        <v>157</v>
      </c>
      <c r="E152" s="227"/>
      <c r="F152" s="230" t="s">
        <v>236</v>
      </c>
      <c r="G152" s="227"/>
      <c r="H152" s="231">
        <v>61.908999999999999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157</v>
      </c>
      <c r="AU152" s="237" t="s">
        <v>85</v>
      </c>
      <c r="AV152" s="13" t="s">
        <v>85</v>
      </c>
      <c r="AW152" s="13" t="s">
        <v>4</v>
      </c>
      <c r="AX152" s="13" t="s">
        <v>83</v>
      </c>
      <c r="AY152" s="237" t="s">
        <v>147</v>
      </c>
    </row>
    <row r="153" s="2" customFormat="1" ht="44.25" customHeight="1">
      <c r="A153" s="41"/>
      <c r="B153" s="42"/>
      <c r="C153" s="208" t="s">
        <v>237</v>
      </c>
      <c r="D153" s="208" t="s">
        <v>149</v>
      </c>
      <c r="E153" s="209" t="s">
        <v>238</v>
      </c>
      <c r="F153" s="210" t="s">
        <v>239</v>
      </c>
      <c r="G153" s="211" t="s">
        <v>166</v>
      </c>
      <c r="H153" s="212">
        <v>11.708</v>
      </c>
      <c r="I153" s="213"/>
      <c r="J153" s="214">
        <f>ROUND(I153*H153,2)</f>
        <v>0</v>
      </c>
      <c r="K153" s="210" t="s">
        <v>152</v>
      </c>
      <c r="L153" s="47"/>
      <c r="M153" s="215" t="s">
        <v>19</v>
      </c>
      <c r="N153" s="216" t="s">
        <v>46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153</v>
      </c>
      <c r="AT153" s="219" t="s">
        <v>149</v>
      </c>
      <c r="AU153" s="219" t="s">
        <v>85</v>
      </c>
      <c r="AY153" s="20" t="s">
        <v>147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83</v>
      </c>
      <c r="BK153" s="220">
        <f>ROUND(I153*H153,2)</f>
        <v>0</v>
      </c>
      <c r="BL153" s="20" t="s">
        <v>153</v>
      </c>
      <c r="BM153" s="219" t="s">
        <v>240</v>
      </c>
    </row>
    <row r="154" s="2" customFormat="1">
      <c r="A154" s="41"/>
      <c r="B154" s="42"/>
      <c r="C154" s="43"/>
      <c r="D154" s="221" t="s">
        <v>155</v>
      </c>
      <c r="E154" s="43"/>
      <c r="F154" s="222" t="s">
        <v>241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155</v>
      </c>
      <c r="AU154" s="20" t="s">
        <v>85</v>
      </c>
    </row>
    <row r="155" s="13" customFormat="1">
      <c r="A155" s="13"/>
      <c r="B155" s="226"/>
      <c r="C155" s="227"/>
      <c r="D155" s="228" t="s">
        <v>157</v>
      </c>
      <c r="E155" s="229" t="s">
        <v>19</v>
      </c>
      <c r="F155" s="230" t="s">
        <v>242</v>
      </c>
      <c r="G155" s="227"/>
      <c r="H155" s="231">
        <v>3.1880000000000002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157</v>
      </c>
      <c r="AU155" s="237" t="s">
        <v>85</v>
      </c>
      <c r="AV155" s="13" t="s">
        <v>85</v>
      </c>
      <c r="AW155" s="13" t="s">
        <v>36</v>
      </c>
      <c r="AX155" s="13" t="s">
        <v>75</v>
      </c>
      <c r="AY155" s="237" t="s">
        <v>147</v>
      </c>
    </row>
    <row r="156" s="13" customFormat="1">
      <c r="A156" s="13"/>
      <c r="B156" s="226"/>
      <c r="C156" s="227"/>
      <c r="D156" s="228" t="s">
        <v>157</v>
      </c>
      <c r="E156" s="229" t="s">
        <v>19</v>
      </c>
      <c r="F156" s="230" t="s">
        <v>243</v>
      </c>
      <c r="G156" s="227"/>
      <c r="H156" s="231">
        <v>8.5199999999999996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157</v>
      </c>
      <c r="AU156" s="237" t="s">
        <v>85</v>
      </c>
      <c r="AV156" s="13" t="s">
        <v>85</v>
      </c>
      <c r="AW156" s="13" t="s">
        <v>36</v>
      </c>
      <c r="AX156" s="13" t="s">
        <v>75</v>
      </c>
      <c r="AY156" s="237" t="s">
        <v>147</v>
      </c>
    </row>
    <row r="157" s="15" customFormat="1">
      <c r="A157" s="15"/>
      <c r="B157" s="248"/>
      <c r="C157" s="249"/>
      <c r="D157" s="228" t="s">
        <v>157</v>
      </c>
      <c r="E157" s="250" t="s">
        <v>19</v>
      </c>
      <c r="F157" s="251" t="s">
        <v>172</v>
      </c>
      <c r="G157" s="249"/>
      <c r="H157" s="252">
        <v>11.708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157</v>
      </c>
      <c r="AU157" s="258" t="s">
        <v>85</v>
      </c>
      <c r="AV157" s="15" t="s">
        <v>153</v>
      </c>
      <c r="AW157" s="15" t="s">
        <v>36</v>
      </c>
      <c r="AX157" s="15" t="s">
        <v>83</v>
      </c>
      <c r="AY157" s="258" t="s">
        <v>147</v>
      </c>
    </row>
    <row r="158" s="2" customFormat="1" ht="16.5" customHeight="1">
      <c r="A158" s="41"/>
      <c r="B158" s="42"/>
      <c r="C158" s="259" t="s">
        <v>244</v>
      </c>
      <c r="D158" s="259" t="s">
        <v>245</v>
      </c>
      <c r="E158" s="260" t="s">
        <v>246</v>
      </c>
      <c r="F158" s="261" t="s">
        <v>247</v>
      </c>
      <c r="G158" s="262" t="s">
        <v>233</v>
      </c>
      <c r="H158" s="263">
        <v>15.336</v>
      </c>
      <c r="I158" s="264"/>
      <c r="J158" s="265">
        <f>ROUND(I158*H158,2)</f>
        <v>0</v>
      </c>
      <c r="K158" s="261" t="s">
        <v>152</v>
      </c>
      <c r="L158" s="266"/>
      <c r="M158" s="267" t="s">
        <v>19</v>
      </c>
      <c r="N158" s="268" t="s">
        <v>46</v>
      </c>
      <c r="O158" s="87"/>
      <c r="P158" s="217">
        <f>O158*H158</f>
        <v>0</v>
      </c>
      <c r="Q158" s="217">
        <v>1</v>
      </c>
      <c r="R158" s="217">
        <f>Q158*H158</f>
        <v>15.336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197</v>
      </c>
      <c r="AT158" s="219" t="s">
        <v>245</v>
      </c>
      <c r="AU158" s="219" t="s">
        <v>85</v>
      </c>
      <c r="AY158" s="20" t="s">
        <v>147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83</v>
      </c>
      <c r="BK158" s="220">
        <f>ROUND(I158*H158,2)</f>
        <v>0</v>
      </c>
      <c r="BL158" s="20" t="s">
        <v>153</v>
      </c>
      <c r="BM158" s="219" t="s">
        <v>248</v>
      </c>
    </row>
    <row r="159" s="13" customFormat="1">
      <c r="A159" s="13"/>
      <c r="B159" s="226"/>
      <c r="C159" s="227"/>
      <c r="D159" s="228" t="s">
        <v>157</v>
      </c>
      <c r="E159" s="229" t="s">
        <v>19</v>
      </c>
      <c r="F159" s="230" t="s">
        <v>243</v>
      </c>
      <c r="G159" s="227"/>
      <c r="H159" s="231">
        <v>8.5199999999999996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157</v>
      </c>
      <c r="AU159" s="237" t="s">
        <v>85</v>
      </c>
      <c r="AV159" s="13" t="s">
        <v>85</v>
      </c>
      <c r="AW159" s="13" t="s">
        <v>36</v>
      </c>
      <c r="AX159" s="13" t="s">
        <v>83</v>
      </c>
      <c r="AY159" s="237" t="s">
        <v>147</v>
      </c>
    </row>
    <row r="160" s="13" customFormat="1">
      <c r="A160" s="13"/>
      <c r="B160" s="226"/>
      <c r="C160" s="227"/>
      <c r="D160" s="228" t="s">
        <v>157</v>
      </c>
      <c r="E160" s="227"/>
      <c r="F160" s="230" t="s">
        <v>249</v>
      </c>
      <c r="G160" s="227"/>
      <c r="H160" s="231">
        <v>15.336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157</v>
      </c>
      <c r="AU160" s="237" t="s">
        <v>85</v>
      </c>
      <c r="AV160" s="13" t="s">
        <v>85</v>
      </c>
      <c r="AW160" s="13" t="s">
        <v>4</v>
      </c>
      <c r="AX160" s="13" t="s">
        <v>83</v>
      </c>
      <c r="AY160" s="237" t="s">
        <v>147</v>
      </c>
    </row>
    <row r="161" s="2" customFormat="1" ht="24.15" customHeight="1">
      <c r="A161" s="41"/>
      <c r="B161" s="42"/>
      <c r="C161" s="208" t="s">
        <v>250</v>
      </c>
      <c r="D161" s="208" t="s">
        <v>149</v>
      </c>
      <c r="E161" s="209" t="s">
        <v>251</v>
      </c>
      <c r="F161" s="210" t="s">
        <v>252</v>
      </c>
      <c r="G161" s="211" t="s">
        <v>166</v>
      </c>
      <c r="H161" s="212">
        <v>3.1880000000000002</v>
      </c>
      <c r="I161" s="213"/>
      <c r="J161" s="214">
        <f>ROUND(I161*H161,2)</f>
        <v>0</v>
      </c>
      <c r="K161" s="210" t="s">
        <v>152</v>
      </c>
      <c r="L161" s="47"/>
      <c r="M161" s="215" t="s">
        <v>19</v>
      </c>
      <c r="N161" s="216" t="s">
        <v>46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153</v>
      </c>
      <c r="AT161" s="219" t="s">
        <v>149</v>
      </c>
      <c r="AU161" s="219" t="s">
        <v>85</v>
      </c>
      <c r="AY161" s="20" t="s">
        <v>147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83</v>
      </c>
      <c r="BK161" s="220">
        <f>ROUND(I161*H161,2)</f>
        <v>0</v>
      </c>
      <c r="BL161" s="20" t="s">
        <v>153</v>
      </c>
      <c r="BM161" s="219" t="s">
        <v>253</v>
      </c>
    </row>
    <row r="162" s="2" customFormat="1">
      <c r="A162" s="41"/>
      <c r="B162" s="42"/>
      <c r="C162" s="43"/>
      <c r="D162" s="221" t="s">
        <v>155</v>
      </c>
      <c r="E162" s="43"/>
      <c r="F162" s="222" t="s">
        <v>254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155</v>
      </c>
      <c r="AU162" s="20" t="s">
        <v>85</v>
      </c>
    </row>
    <row r="163" s="13" customFormat="1">
      <c r="A163" s="13"/>
      <c r="B163" s="226"/>
      <c r="C163" s="227"/>
      <c r="D163" s="228" t="s">
        <v>157</v>
      </c>
      <c r="E163" s="229" t="s">
        <v>19</v>
      </c>
      <c r="F163" s="230" t="s">
        <v>242</v>
      </c>
      <c r="G163" s="227"/>
      <c r="H163" s="231">
        <v>3.1880000000000002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157</v>
      </c>
      <c r="AU163" s="237" t="s">
        <v>85</v>
      </c>
      <c r="AV163" s="13" t="s">
        <v>85</v>
      </c>
      <c r="AW163" s="13" t="s">
        <v>36</v>
      </c>
      <c r="AX163" s="13" t="s">
        <v>83</v>
      </c>
      <c r="AY163" s="237" t="s">
        <v>147</v>
      </c>
    </row>
    <row r="164" s="12" customFormat="1" ht="22.8" customHeight="1">
      <c r="A164" s="12"/>
      <c r="B164" s="192"/>
      <c r="C164" s="193"/>
      <c r="D164" s="194" t="s">
        <v>74</v>
      </c>
      <c r="E164" s="206" t="s">
        <v>85</v>
      </c>
      <c r="F164" s="206" t="s">
        <v>255</v>
      </c>
      <c r="G164" s="193"/>
      <c r="H164" s="193"/>
      <c r="I164" s="196"/>
      <c r="J164" s="207">
        <f>BK164</f>
        <v>0</v>
      </c>
      <c r="K164" s="193"/>
      <c r="L164" s="198"/>
      <c r="M164" s="199"/>
      <c r="N164" s="200"/>
      <c r="O164" s="200"/>
      <c r="P164" s="201">
        <f>SUM(P165:P195)</f>
        <v>0</v>
      </c>
      <c r="Q164" s="200"/>
      <c r="R164" s="201">
        <f>SUM(R165:R195)</f>
        <v>27.460700689999999</v>
      </c>
      <c r="S164" s="200"/>
      <c r="T164" s="202">
        <f>SUM(T165:T195)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3" t="s">
        <v>83</v>
      </c>
      <c r="AT164" s="204" t="s">
        <v>74</v>
      </c>
      <c r="AU164" s="204" t="s">
        <v>83</v>
      </c>
      <c r="AY164" s="203" t="s">
        <v>147</v>
      </c>
      <c r="BK164" s="205">
        <f>SUM(BK165:BK195)</f>
        <v>0</v>
      </c>
    </row>
    <row r="165" s="2" customFormat="1" ht="24.15" customHeight="1">
      <c r="A165" s="41"/>
      <c r="B165" s="42"/>
      <c r="C165" s="208" t="s">
        <v>256</v>
      </c>
      <c r="D165" s="208" t="s">
        <v>149</v>
      </c>
      <c r="E165" s="209" t="s">
        <v>257</v>
      </c>
      <c r="F165" s="210" t="s">
        <v>258</v>
      </c>
      <c r="G165" s="211" t="s">
        <v>166</v>
      </c>
      <c r="H165" s="212">
        <v>5.9400000000000004</v>
      </c>
      <c r="I165" s="213"/>
      <c r="J165" s="214">
        <f>ROUND(I165*H165,2)</f>
        <v>0</v>
      </c>
      <c r="K165" s="210" t="s">
        <v>152</v>
      </c>
      <c r="L165" s="47"/>
      <c r="M165" s="215" t="s">
        <v>19</v>
      </c>
      <c r="N165" s="216" t="s">
        <v>46</v>
      </c>
      <c r="O165" s="87"/>
      <c r="P165" s="217">
        <f>O165*H165</f>
        <v>0</v>
      </c>
      <c r="Q165" s="217">
        <v>2.3010199999999998</v>
      </c>
      <c r="R165" s="217">
        <f>Q165*H165</f>
        <v>13.668058800000001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153</v>
      </c>
      <c r="AT165" s="219" t="s">
        <v>149</v>
      </c>
      <c r="AU165" s="219" t="s">
        <v>85</v>
      </c>
      <c r="AY165" s="20" t="s">
        <v>147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83</v>
      </c>
      <c r="BK165" s="220">
        <f>ROUND(I165*H165,2)</f>
        <v>0</v>
      </c>
      <c r="BL165" s="20" t="s">
        <v>153</v>
      </c>
      <c r="BM165" s="219" t="s">
        <v>259</v>
      </c>
    </row>
    <row r="166" s="2" customFormat="1">
      <c r="A166" s="41"/>
      <c r="B166" s="42"/>
      <c r="C166" s="43"/>
      <c r="D166" s="221" t="s">
        <v>155</v>
      </c>
      <c r="E166" s="43"/>
      <c r="F166" s="222" t="s">
        <v>260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155</v>
      </c>
      <c r="AU166" s="20" t="s">
        <v>85</v>
      </c>
    </row>
    <row r="167" s="14" customFormat="1">
      <c r="A167" s="14"/>
      <c r="B167" s="238"/>
      <c r="C167" s="239"/>
      <c r="D167" s="228" t="s">
        <v>157</v>
      </c>
      <c r="E167" s="240" t="s">
        <v>19</v>
      </c>
      <c r="F167" s="241" t="s">
        <v>261</v>
      </c>
      <c r="G167" s="239"/>
      <c r="H167" s="240" t="s">
        <v>19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157</v>
      </c>
      <c r="AU167" s="247" t="s">
        <v>85</v>
      </c>
      <c r="AV167" s="14" t="s">
        <v>83</v>
      </c>
      <c r="AW167" s="14" t="s">
        <v>36</v>
      </c>
      <c r="AX167" s="14" t="s">
        <v>75</v>
      </c>
      <c r="AY167" s="247" t="s">
        <v>147</v>
      </c>
    </row>
    <row r="168" s="13" customFormat="1">
      <c r="A168" s="13"/>
      <c r="B168" s="226"/>
      <c r="C168" s="227"/>
      <c r="D168" s="228" t="s">
        <v>157</v>
      </c>
      <c r="E168" s="229" t="s">
        <v>19</v>
      </c>
      <c r="F168" s="230" t="s">
        <v>262</v>
      </c>
      <c r="G168" s="227"/>
      <c r="H168" s="231">
        <v>5.8079999999999998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157</v>
      </c>
      <c r="AU168" s="237" t="s">
        <v>85</v>
      </c>
      <c r="AV168" s="13" t="s">
        <v>85</v>
      </c>
      <c r="AW168" s="13" t="s">
        <v>36</v>
      </c>
      <c r="AX168" s="13" t="s">
        <v>75</v>
      </c>
      <c r="AY168" s="237" t="s">
        <v>147</v>
      </c>
    </row>
    <row r="169" s="13" customFormat="1">
      <c r="A169" s="13"/>
      <c r="B169" s="226"/>
      <c r="C169" s="227"/>
      <c r="D169" s="228" t="s">
        <v>157</v>
      </c>
      <c r="E169" s="229" t="s">
        <v>19</v>
      </c>
      <c r="F169" s="230" t="s">
        <v>263</v>
      </c>
      <c r="G169" s="227"/>
      <c r="H169" s="231">
        <v>0.13200000000000001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157</v>
      </c>
      <c r="AU169" s="237" t="s">
        <v>85</v>
      </c>
      <c r="AV169" s="13" t="s">
        <v>85</v>
      </c>
      <c r="AW169" s="13" t="s">
        <v>36</v>
      </c>
      <c r="AX169" s="13" t="s">
        <v>75</v>
      </c>
      <c r="AY169" s="237" t="s">
        <v>147</v>
      </c>
    </row>
    <row r="170" s="15" customFormat="1">
      <c r="A170" s="15"/>
      <c r="B170" s="248"/>
      <c r="C170" s="249"/>
      <c r="D170" s="228" t="s">
        <v>157</v>
      </c>
      <c r="E170" s="250" t="s">
        <v>19</v>
      </c>
      <c r="F170" s="251" t="s">
        <v>172</v>
      </c>
      <c r="G170" s="249"/>
      <c r="H170" s="252">
        <v>5.9400000000000004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8" t="s">
        <v>157</v>
      </c>
      <c r="AU170" s="258" t="s">
        <v>85</v>
      </c>
      <c r="AV170" s="15" t="s">
        <v>153</v>
      </c>
      <c r="AW170" s="15" t="s">
        <v>36</v>
      </c>
      <c r="AX170" s="15" t="s">
        <v>83</v>
      </c>
      <c r="AY170" s="258" t="s">
        <v>147</v>
      </c>
    </row>
    <row r="171" s="2" customFormat="1" ht="24.15" customHeight="1">
      <c r="A171" s="41"/>
      <c r="B171" s="42"/>
      <c r="C171" s="208" t="s">
        <v>264</v>
      </c>
      <c r="D171" s="208" t="s">
        <v>149</v>
      </c>
      <c r="E171" s="209" t="s">
        <v>265</v>
      </c>
      <c r="F171" s="210" t="s">
        <v>266</v>
      </c>
      <c r="G171" s="211" t="s">
        <v>166</v>
      </c>
      <c r="H171" s="212">
        <v>2.347</v>
      </c>
      <c r="I171" s="213"/>
      <c r="J171" s="214">
        <f>ROUND(I171*H171,2)</f>
        <v>0</v>
      </c>
      <c r="K171" s="210" t="s">
        <v>152</v>
      </c>
      <c r="L171" s="47"/>
      <c r="M171" s="215" t="s">
        <v>19</v>
      </c>
      <c r="N171" s="216" t="s">
        <v>46</v>
      </c>
      <c r="O171" s="87"/>
      <c r="P171" s="217">
        <f>O171*H171</f>
        <v>0</v>
      </c>
      <c r="Q171" s="217">
        <v>2.5018699999999998</v>
      </c>
      <c r="R171" s="217">
        <f>Q171*H171</f>
        <v>5.8718888899999993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153</v>
      </c>
      <c r="AT171" s="219" t="s">
        <v>149</v>
      </c>
      <c r="AU171" s="219" t="s">
        <v>85</v>
      </c>
      <c r="AY171" s="20" t="s">
        <v>147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83</v>
      </c>
      <c r="BK171" s="220">
        <f>ROUND(I171*H171,2)</f>
        <v>0</v>
      </c>
      <c r="BL171" s="20" t="s">
        <v>153</v>
      </c>
      <c r="BM171" s="219" t="s">
        <v>267</v>
      </c>
    </row>
    <row r="172" s="2" customFormat="1">
      <c r="A172" s="41"/>
      <c r="B172" s="42"/>
      <c r="C172" s="43"/>
      <c r="D172" s="221" t="s">
        <v>155</v>
      </c>
      <c r="E172" s="43"/>
      <c r="F172" s="222" t="s">
        <v>268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155</v>
      </c>
      <c r="AU172" s="20" t="s">
        <v>85</v>
      </c>
    </row>
    <row r="173" s="14" customFormat="1">
      <c r="A173" s="14"/>
      <c r="B173" s="238"/>
      <c r="C173" s="239"/>
      <c r="D173" s="228" t="s">
        <v>157</v>
      </c>
      <c r="E173" s="240" t="s">
        <v>19</v>
      </c>
      <c r="F173" s="241" t="s">
        <v>269</v>
      </c>
      <c r="G173" s="239"/>
      <c r="H173" s="240" t="s">
        <v>19</v>
      </c>
      <c r="I173" s="242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157</v>
      </c>
      <c r="AU173" s="247" t="s">
        <v>85</v>
      </c>
      <c r="AV173" s="14" t="s">
        <v>83</v>
      </c>
      <c r="AW173" s="14" t="s">
        <v>36</v>
      </c>
      <c r="AX173" s="14" t="s">
        <v>75</v>
      </c>
      <c r="AY173" s="247" t="s">
        <v>147</v>
      </c>
    </row>
    <row r="174" s="13" customFormat="1">
      <c r="A174" s="13"/>
      <c r="B174" s="226"/>
      <c r="C174" s="227"/>
      <c r="D174" s="228" t="s">
        <v>157</v>
      </c>
      <c r="E174" s="229" t="s">
        <v>19</v>
      </c>
      <c r="F174" s="230" t="s">
        <v>270</v>
      </c>
      <c r="G174" s="227"/>
      <c r="H174" s="231">
        <v>0.71999999999999997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157</v>
      </c>
      <c r="AU174" s="237" t="s">
        <v>85</v>
      </c>
      <c r="AV174" s="13" t="s">
        <v>85</v>
      </c>
      <c r="AW174" s="13" t="s">
        <v>36</v>
      </c>
      <c r="AX174" s="13" t="s">
        <v>75</v>
      </c>
      <c r="AY174" s="237" t="s">
        <v>147</v>
      </c>
    </row>
    <row r="175" s="13" customFormat="1">
      <c r="A175" s="13"/>
      <c r="B175" s="226"/>
      <c r="C175" s="227"/>
      <c r="D175" s="228" t="s">
        <v>157</v>
      </c>
      <c r="E175" s="229" t="s">
        <v>19</v>
      </c>
      <c r="F175" s="230" t="s">
        <v>271</v>
      </c>
      <c r="G175" s="227"/>
      <c r="H175" s="231">
        <v>1.548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157</v>
      </c>
      <c r="AU175" s="237" t="s">
        <v>85</v>
      </c>
      <c r="AV175" s="13" t="s">
        <v>85</v>
      </c>
      <c r="AW175" s="13" t="s">
        <v>36</v>
      </c>
      <c r="AX175" s="13" t="s">
        <v>75</v>
      </c>
      <c r="AY175" s="237" t="s">
        <v>147</v>
      </c>
    </row>
    <row r="176" s="15" customFormat="1">
      <c r="A176" s="15"/>
      <c r="B176" s="248"/>
      <c r="C176" s="249"/>
      <c r="D176" s="228" t="s">
        <v>157</v>
      </c>
      <c r="E176" s="250" t="s">
        <v>19</v>
      </c>
      <c r="F176" s="251" t="s">
        <v>172</v>
      </c>
      <c r="G176" s="249"/>
      <c r="H176" s="252">
        <v>2.2679999999999998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157</v>
      </c>
      <c r="AU176" s="258" t="s">
        <v>85</v>
      </c>
      <c r="AV176" s="15" t="s">
        <v>153</v>
      </c>
      <c r="AW176" s="15" t="s">
        <v>36</v>
      </c>
      <c r="AX176" s="15" t="s">
        <v>83</v>
      </c>
      <c r="AY176" s="258" t="s">
        <v>147</v>
      </c>
    </row>
    <row r="177" s="13" customFormat="1">
      <c r="A177" s="13"/>
      <c r="B177" s="226"/>
      <c r="C177" s="227"/>
      <c r="D177" s="228" t="s">
        <v>157</v>
      </c>
      <c r="E177" s="227"/>
      <c r="F177" s="230" t="s">
        <v>272</v>
      </c>
      <c r="G177" s="227"/>
      <c r="H177" s="231">
        <v>2.347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157</v>
      </c>
      <c r="AU177" s="237" t="s">
        <v>85</v>
      </c>
      <c r="AV177" s="13" t="s">
        <v>85</v>
      </c>
      <c r="AW177" s="13" t="s">
        <v>4</v>
      </c>
      <c r="AX177" s="13" t="s">
        <v>83</v>
      </c>
      <c r="AY177" s="237" t="s">
        <v>147</v>
      </c>
    </row>
    <row r="178" s="2" customFormat="1" ht="16.5" customHeight="1">
      <c r="A178" s="41"/>
      <c r="B178" s="42"/>
      <c r="C178" s="208" t="s">
        <v>273</v>
      </c>
      <c r="D178" s="208" t="s">
        <v>149</v>
      </c>
      <c r="E178" s="209" t="s">
        <v>274</v>
      </c>
      <c r="F178" s="210" t="s">
        <v>275</v>
      </c>
      <c r="G178" s="211" t="s">
        <v>99</v>
      </c>
      <c r="H178" s="212">
        <v>1.6499999999999999</v>
      </c>
      <c r="I178" s="213"/>
      <c r="J178" s="214">
        <f>ROUND(I178*H178,2)</f>
        <v>0</v>
      </c>
      <c r="K178" s="210" t="s">
        <v>152</v>
      </c>
      <c r="L178" s="47"/>
      <c r="M178" s="215" t="s">
        <v>19</v>
      </c>
      <c r="N178" s="216" t="s">
        <v>46</v>
      </c>
      <c r="O178" s="87"/>
      <c r="P178" s="217">
        <f>O178*H178</f>
        <v>0</v>
      </c>
      <c r="Q178" s="217">
        <v>0.0029399999999999999</v>
      </c>
      <c r="R178" s="217">
        <f>Q178*H178</f>
        <v>0.0048509999999999994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153</v>
      </c>
      <c r="AT178" s="219" t="s">
        <v>149</v>
      </c>
      <c r="AU178" s="219" t="s">
        <v>85</v>
      </c>
      <c r="AY178" s="20" t="s">
        <v>147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83</v>
      </c>
      <c r="BK178" s="220">
        <f>ROUND(I178*H178,2)</f>
        <v>0</v>
      </c>
      <c r="BL178" s="20" t="s">
        <v>153</v>
      </c>
      <c r="BM178" s="219" t="s">
        <v>276</v>
      </c>
    </row>
    <row r="179" s="2" customFormat="1">
      <c r="A179" s="41"/>
      <c r="B179" s="42"/>
      <c r="C179" s="43"/>
      <c r="D179" s="221" t="s">
        <v>155</v>
      </c>
      <c r="E179" s="43"/>
      <c r="F179" s="222" t="s">
        <v>277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155</v>
      </c>
      <c r="AU179" s="20" t="s">
        <v>85</v>
      </c>
    </row>
    <row r="180" s="14" customFormat="1">
      <c r="A180" s="14"/>
      <c r="B180" s="238"/>
      <c r="C180" s="239"/>
      <c r="D180" s="228" t="s">
        <v>157</v>
      </c>
      <c r="E180" s="240" t="s">
        <v>19</v>
      </c>
      <c r="F180" s="241" t="s">
        <v>278</v>
      </c>
      <c r="G180" s="239"/>
      <c r="H180" s="240" t="s">
        <v>19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157</v>
      </c>
      <c r="AU180" s="247" t="s">
        <v>85</v>
      </c>
      <c r="AV180" s="14" t="s">
        <v>83</v>
      </c>
      <c r="AW180" s="14" t="s">
        <v>36</v>
      </c>
      <c r="AX180" s="14" t="s">
        <v>75</v>
      </c>
      <c r="AY180" s="247" t="s">
        <v>147</v>
      </c>
    </row>
    <row r="181" s="13" customFormat="1">
      <c r="A181" s="13"/>
      <c r="B181" s="226"/>
      <c r="C181" s="227"/>
      <c r="D181" s="228" t="s">
        <v>157</v>
      </c>
      <c r="E181" s="229" t="s">
        <v>19</v>
      </c>
      <c r="F181" s="230" t="s">
        <v>279</v>
      </c>
      <c r="G181" s="227"/>
      <c r="H181" s="231">
        <v>1.6499999999999999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157</v>
      </c>
      <c r="AU181" s="237" t="s">
        <v>85</v>
      </c>
      <c r="AV181" s="13" t="s">
        <v>85</v>
      </c>
      <c r="AW181" s="13" t="s">
        <v>36</v>
      </c>
      <c r="AX181" s="13" t="s">
        <v>83</v>
      </c>
      <c r="AY181" s="237" t="s">
        <v>147</v>
      </c>
    </row>
    <row r="182" s="2" customFormat="1" ht="16.5" customHeight="1">
      <c r="A182" s="41"/>
      <c r="B182" s="42"/>
      <c r="C182" s="208" t="s">
        <v>7</v>
      </c>
      <c r="D182" s="208" t="s">
        <v>149</v>
      </c>
      <c r="E182" s="209" t="s">
        <v>280</v>
      </c>
      <c r="F182" s="210" t="s">
        <v>281</v>
      </c>
      <c r="G182" s="211" t="s">
        <v>99</v>
      </c>
      <c r="H182" s="212">
        <v>1.6499999999999999</v>
      </c>
      <c r="I182" s="213"/>
      <c r="J182" s="214">
        <f>ROUND(I182*H182,2)</f>
        <v>0</v>
      </c>
      <c r="K182" s="210" t="s">
        <v>152</v>
      </c>
      <c r="L182" s="47"/>
      <c r="M182" s="215" t="s">
        <v>19</v>
      </c>
      <c r="N182" s="216" t="s">
        <v>46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153</v>
      </c>
      <c r="AT182" s="219" t="s">
        <v>149</v>
      </c>
      <c r="AU182" s="219" t="s">
        <v>85</v>
      </c>
      <c r="AY182" s="20" t="s">
        <v>147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83</v>
      </c>
      <c r="BK182" s="220">
        <f>ROUND(I182*H182,2)</f>
        <v>0</v>
      </c>
      <c r="BL182" s="20" t="s">
        <v>153</v>
      </c>
      <c r="BM182" s="219" t="s">
        <v>282</v>
      </c>
    </row>
    <row r="183" s="2" customFormat="1">
      <c r="A183" s="41"/>
      <c r="B183" s="42"/>
      <c r="C183" s="43"/>
      <c r="D183" s="221" t="s">
        <v>155</v>
      </c>
      <c r="E183" s="43"/>
      <c r="F183" s="222" t="s">
        <v>283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155</v>
      </c>
      <c r="AU183" s="20" t="s">
        <v>85</v>
      </c>
    </row>
    <row r="184" s="2" customFormat="1" ht="44.25" customHeight="1">
      <c r="A184" s="41"/>
      <c r="B184" s="42"/>
      <c r="C184" s="208" t="s">
        <v>284</v>
      </c>
      <c r="D184" s="208" t="s">
        <v>149</v>
      </c>
      <c r="E184" s="209" t="s">
        <v>285</v>
      </c>
      <c r="F184" s="210" t="s">
        <v>286</v>
      </c>
      <c r="G184" s="211" t="s">
        <v>99</v>
      </c>
      <c r="H184" s="212">
        <v>10.23</v>
      </c>
      <c r="I184" s="213"/>
      <c r="J184" s="214">
        <f>ROUND(I184*H184,2)</f>
        <v>0</v>
      </c>
      <c r="K184" s="210" t="s">
        <v>152</v>
      </c>
      <c r="L184" s="47"/>
      <c r="M184" s="215" t="s">
        <v>19</v>
      </c>
      <c r="N184" s="216" t="s">
        <v>46</v>
      </c>
      <c r="O184" s="87"/>
      <c r="P184" s="217">
        <f>O184*H184</f>
        <v>0</v>
      </c>
      <c r="Q184" s="217">
        <v>0.73558000000000001</v>
      </c>
      <c r="R184" s="217">
        <f>Q184*H184</f>
        <v>7.5249834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153</v>
      </c>
      <c r="AT184" s="219" t="s">
        <v>149</v>
      </c>
      <c r="AU184" s="219" t="s">
        <v>85</v>
      </c>
      <c r="AY184" s="20" t="s">
        <v>147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83</v>
      </c>
      <c r="BK184" s="220">
        <f>ROUND(I184*H184,2)</f>
        <v>0</v>
      </c>
      <c r="BL184" s="20" t="s">
        <v>153</v>
      </c>
      <c r="BM184" s="219" t="s">
        <v>287</v>
      </c>
    </row>
    <row r="185" s="2" customFormat="1">
      <c r="A185" s="41"/>
      <c r="B185" s="42"/>
      <c r="C185" s="43"/>
      <c r="D185" s="221" t="s">
        <v>155</v>
      </c>
      <c r="E185" s="43"/>
      <c r="F185" s="222" t="s">
        <v>288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155</v>
      </c>
      <c r="AU185" s="20" t="s">
        <v>85</v>
      </c>
    </row>
    <row r="186" s="14" customFormat="1">
      <c r="A186" s="14"/>
      <c r="B186" s="238"/>
      <c r="C186" s="239"/>
      <c r="D186" s="228" t="s">
        <v>157</v>
      </c>
      <c r="E186" s="240" t="s">
        <v>19</v>
      </c>
      <c r="F186" s="241" t="s">
        <v>289</v>
      </c>
      <c r="G186" s="239"/>
      <c r="H186" s="240" t="s">
        <v>19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157</v>
      </c>
      <c r="AU186" s="247" t="s">
        <v>85</v>
      </c>
      <c r="AV186" s="14" t="s">
        <v>83</v>
      </c>
      <c r="AW186" s="14" t="s">
        <v>36</v>
      </c>
      <c r="AX186" s="14" t="s">
        <v>75</v>
      </c>
      <c r="AY186" s="247" t="s">
        <v>147</v>
      </c>
    </row>
    <row r="187" s="13" customFormat="1">
      <c r="A187" s="13"/>
      <c r="B187" s="226"/>
      <c r="C187" s="227"/>
      <c r="D187" s="228" t="s">
        <v>157</v>
      </c>
      <c r="E187" s="229" t="s">
        <v>19</v>
      </c>
      <c r="F187" s="230" t="s">
        <v>290</v>
      </c>
      <c r="G187" s="227"/>
      <c r="H187" s="231">
        <v>5.0700000000000003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157</v>
      </c>
      <c r="AU187" s="237" t="s">
        <v>85</v>
      </c>
      <c r="AV187" s="13" t="s">
        <v>85</v>
      </c>
      <c r="AW187" s="13" t="s">
        <v>36</v>
      </c>
      <c r="AX187" s="13" t="s">
        <v>75</v>
      </c>
      <c r="AY187" s="237" t="s">
        <v>147</v>
      </c>
    </row>
    <row r="188" s="13" customFormat="1">
      <c r="A188" s="13"/>
      <c r="B188" s="226"/>
      <c r="C188" s="227"/>
      <c r="D188" s="228" t="s">
        <v>157</v>
      </c>
      <c r="E188" s="229" t="s">
        <v>19</v>
      </c>
      <c r="F188" s="230" t="s">
        <v>291</v>
      </c>
      <c r="G188" s="227"/>
      <c r="H188" s="231">
        <v>5.1600000000000001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157</v>
      </c>
      <c r="AU188" s="237" t="s">
        <v>85</v>
      </c>
      <c r="AV188" s="13" t="s">
        <v>85</v>
      </c>
      <c r="AW188" s="13" t="s">
        <v>36</v>
      </c>
      <c r="AX188" s="13" t="s">
        <v>75</v>
      </c>
      <c r="AY188" s="237" t="s">
        <v>147</v>
      </c>
    </row>
    <row r="189" s="15" customFormat="1">
      <c r="A189" s="15"/>
      <c r="B189" s="248"/>
      <c r="C189" s="249"/>
      <c r="D189" s="228" t="s">
        <v>157</v>
      </c>
      <c r="E189" s="250" t="s">
        <v>19</v>
      </c>
      <c r="F189" s="251" t="s">
        <v>172</v>
      </c>
      <c r="G189" s="249"/>
      <c r="H189" s="252">
        <v>10.23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8" t="s">
        <v>157</v>
      </c>
      <c r="AU189" s="258" t="s">
        <v>85</v>
      </c>
      <c r="AV189" s="15" t="s">
        <v>153</v>
      </c>
      <c r="AW189" s="15" t="s">
        <v>36</v>
      </c>
      <c r="AX189" s="15" t="s">
        <v>83</v>
      </c>
      <c r="AY189" s="258" t="s">
        <v>147</v>
      </c>
    </row>
    <row r="190" s="2" customFormat="1" ht="55.5" customHeight="1">
      <c r="A190" s="41"/>
      <c r="B190" s="42"/>
      <c r="C190" s="208" t="s">
        <v>292</v>
      </c>
      <c r="D190" s="208" t="s">
        <v>149</v>
      </c>
      <c r="E190" s="209" t="s">
        <v>293</v>
      </c>
      <c r="F190" s="210" t="s">
        <v>294</v>
      </c>
      <c r="G190" s="211" t="s">
        <v>233</v>
      </c>
      <c r="H190" s="212">
        <v>0.36899999999999999</v>
      </c>
      <c r="I190" s="213"/>
      <c r="J190" s="214">
        <f>ROUND(I190*H190,2)</f>
        <v>0</v>
      </c>
      <c r="K190" s="210" t="s">
        <v>152</v>
      </c>
      <c r="L190" s="47"/>
      <c r="M190" s="215" t="s">
        <v>19</v>
      </c>
      <c r="N190" s="216" t="s">
        <v>46</v>
      </c>
      <c r="O190" s="87"/>
      <c r="P190" s="217">
        <f>O190*H190</f>
        <v>0</v>
      </c>
      <c r="Q190" s="217">
        <v>1.0593999999999999</v>
      </c>
      <c r="R190" s="217">
        <f>Q190*H190</f>
        <v>0.39091859999999995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153</v>
      </c>
      <c r="AT190" s="219" t="s">
        <v>149</v>
      </c>
      <c r="AU190" s="219" t="s">
        <v>85</v>
      </c>
      <c r="AY190" s="20" t="s">
        <v>147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83</v>
      </c>
      <c r="BK190" s="220">
        <f>ROUND(I190*H190,2)</f>
        <v>0</v>
      </c>
      <c r="BL190" s="20" t="s">
        <v>153</v>
      </c>
      <c r="BM190" s="219" t="s">
        <v>295</v>
      </c>
    </row>
    <row r="191" s="2" customFormat="1">
      <c r="A191" s="41"/>
      <c r="B191" s="42"/>
      <c r="C191" s="43"/>
      <c r="D191" s="221" t="s">
        <v>155</v>
      </c>
      <c r="E191" s="43"/>
      <c r="F191" s="222" t="s">
        <v>296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155</v>
      </c>
      <c r="AU191" s="20" t="s">
        <v>85</v>
      </c>
    </row>
    <row r="192" s="14" customFormat="1">
      <c r="A192" s="14"/>
      <c r="B192" s="238"/>
      <c r="C192" s="239"/>
      <c r="D192" s="228" t="s">
        <v>157</v>
      </c>
      <c r="E192" s="240" t="s">
        <v>19</v>
      </c>
      <c r="F192" s="241" t="s">
        <v>297</v>
      </c>
      <c r="G192" s="239"/>
      <c r="H192" s="240" t="s">
        <v>19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157</v>
      </c>
      <c r="AU192" s="247" t="s">
        <v>85</v>
      </c>
      <c r="AV192" s="14" t="s">
        <v>83</v>
      </c>
      <c r="AW192" s="14" t="s">
        <v>36</v>
      </c>
      <c r="AX192" s="14" t="s">
        <v>75</v>
      </c>
      <c r="AY192" s="247" t="s">
        <v>147</v>
      </c>
    </row>
    <row r="193" s="13" customFormat="1">
      <c r="A193" s="13"/>
      <c r="B193" s="226"/>
      <c r="C193" s="227"/>
      <c r="D193" s="228" t="s">
        <v>157</v>
      </c>
      <c r="E193" s="229" t="s">
        <v>19</v>
      </c>
      <c r="F193" s="230" t="s">
        <v>298</v>
      </c>
      <c r="G193" s="227"/>
      <c r="H193" s="231">
        <v>0.183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157</v>
      </c>
      <c r="AU193" s="237" t="s">
        <v>85</v>
      </c>
      <c r="AV193" s="13" t="s">
        <v>85</v>
      </c>
      <c r="AW193" s="13" t="s">
        <v>36</v>
      </c>
      <c r="AX193" s="13" t="s">
        <v>75</v>
      </c>
      <c r="AY193" s="237" t="s">
        <v>147</v>
      </c>
    </row>
    <row r="194" s="13" customFormat="1">
      <c r="A194" s="13"/>
      <c r="B194" s="226"/>
      <c r="C194" s="227"/>
      <c r="D194" s="228" t="s">
        <v>157</v>
      </c>
      <c r="E194" s="229" t="s">
        <v>19</v>
      </c>
      <c r="F194" s="230" t="s">
        <v>299</v>
      </c>
      <c r="G194" s="227"/>
      <c r="H194" s="231">
        <v>0.186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157</v>
      </c>
      <c r="AU194" s="237" t="s">
        <v>85</v>
      </c>
      <c r="AV194" s="13" t="s">
        <v>85</v>
      </c>
      <c r="AW194" s="13" t="s">
        <v>36</v>
      </c>
      <c r="AX194" s="13" t="s">
        <v>75</v>
      </c>
      <c r="AY194" s="237" t="s">
        <v>147</v>
      </c>
    </row>
    <row r="195" s="15" customFormat="1">
      <c r="A195" s="15"/>
      <c r="B195" s="248"/>
      <c r="C195" s="249"/>
      <c r="D195" s="228" t="s">
        <v>157</v>
      </c>
      <c r="E195" s="250" t="s">
        <v>19</v>
      </c>
      <c r="F195" s="251" t="s">
        <v>172</v>
      </c>
      <c r="G195" s="249"/>
      <c r="H195" s="252">
        <v>0.36899999999999999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157</v>
      </c>
      <c r="AU195" s="258" t="s">
        <v>85</v>
      </c>
      <c r="AV195" s="15" t="s">
        <v>153</v>
      </c>
      <c r="AW195" s="15" t="s">
        <v>36</v>
      </c>
      <c r="AX195" s="15" t="s">
        <v>83</v>
      </c>
      <c r="AY195" s="258" t="s">
        <v>147</v>
      </c>
    </row>
    <row r="196" s="12" customFormat="1" ht="22.8" customHeight="1">
      <c r="A196" s="12"/>
      <c r="B196" s="192"/>
      <c r="C196" s="193"/>
      <c r="D196" s="194" t="s">
        <v>74</v>
      </c>
      <c r="E196" s="206" t="s">
        <v>163</v>
      </c>
      <c r="F196" s="206" t="s">
        <v>300</v>
      </c>
      <c r="G196" s="193"/>
      <c r="H196" s="193"/>
      <c r="I196" s="196"/>
      <c r="J196" s="207">
        <f>BK196</f>
        <v>0</v>
      </c>
      <c r="K196" s="193"/>
      <c r="L196" s="198"/>
      <c r="M196" s="199"/>
      <c r="N196" s="200"/>
      <c r="O196" s="200"/>
      <c r="P196" s="201">
        <f>SUM(P197:P267)</f>
        <v>0</v>
      </c>
      <c r="Q196" s="200"/>
      <c r="R196" s="201">
        <f>SUM(R197:R267)</f>
        <v>12.52368882</v>
      </c>
      <c r="S196" s="200"/>
      <c r="T196" s="202">
        <f>SUM(T197:T267)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3" t="s">
        <v>83</v>
      </c>
      <c r="AT196" s="204" t="s">
        <v>74</v>
      </c>
      <c r="AU196" s="204" t="s">
        <v>83</v>
      </c>
      <c r="AY196" s="203" t="s">
        <v>147</v>
      </c>
      <c r="BK196" s="205">
        <f>SUM(BK197:BK267)</f>
        <v>0</v>
      </c>
    </row>
    <row r="197" s="2" customFormat="1" ht="37.8" customHeight="1">
      <c r="A197" s="41"/>
      <c r="B197" s="42"/>
      <c r="C197" s="208" t="s">
        <v>301</v>
      </c>
      <c r="D197" s="208" t="s">
        <v>149</v>
      </c>
      <c r="E197" s="209" t="s">
        <v>302</v>
      </c>
      <c r="F197" s="210" t="s">
        <v>303</v>
      </c>
      <c r="G197" s="211" t="s">
        <v>99</v>
      </c>
      <c r="H197" s="212">
        <v>1.44</v>
      </c>
      <c r="I197" s="213"/>
      <c r="J197" s="214">
        <f>ROUND(I197*H197,2)</f>
        <v>0</v>
      </c>
      <c r="K197" s="210" t="s">
        <v>152</v>
      </c>
      <c r="L197" s="47"/>
      <c r="M197" s="215" t="s">
        <v>19</v>
      </c>
      <c r="N197" s="216" t="s">
        <v>46</v>
      </c>
      <c r="O197" s="87"/>
      <c r="P197" s="217">
        <f>O197*H197</f>
        <v>0</v>
      </c>
      <c r="Q197" s="217">
        <v>0.35370000000000001</v>
      </c>
      <c r="R197" s="217">
        <f>Q197*H197</f>
        <v>0.509328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153</v>
      </c>
      <c r="AT197" s="219" t="s">
        <v>149</v>
      </c>
      <c r="AU197" s="219" t="s">
        <v>85</v>
      </c>
      <c r="AY197" s="20" t="s">
        <v>147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83</v>
      </c>
      <c r="BK197" s="220">
        <f>ROUND(I197*H197,2)</f>
        <v>0</v>
      </c>
      <c r="BL197" s="20" t="s">
        <v>153</v>
      </c>
      <c r="BM197" s="219" t="s">
        <v>304</v>
      </c>
    </row>
    <row r="198" s="2" customFormat="1">
      <c r="A198" s="41"/>
      <c r="B198" s="42"/>
      <c r="C198" s="43"/>
      <c r="D198" s="221" t="s">
        <v>155</v>
      </c>
      <c r="E198" s="43"/>
      <c r="F198" s="222" t="s">
        <v>305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155</v>
      </c>
      <c r="AU198" s="20" t="s">
        <v>85</v>
      </c>
    </row>
    <row r="199" s="14" customFormat="1">
      <c r="A199" s="14"/>
      <c r="B199" s="238"/>
      <c r="C199" s="239"/>
      <c r="D199" s="228" t="s">
        <v>157</v>
      </c>
      <c r="E199" s="240" t="s">
        <v>19</v>
      </c>
      <c r="F199" s="241" t="s">
        <v>306</v>
      </c>
      <c r="G199" s="239"/>
      <c r="H199" s="240" t="s">
        <v>19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157</v>
      </c>
      <c r="AU199" s="247" t="s">
        <v>85</v>
      </c>
      <c r="AV199" s="14" t="s">
        <v>83</v>
      </c>
      <c r="AW199" s="14" t="s">
        <v>36</v>
      </c>
      <c r="AX199" s="14" t="s">
        <v>75</v>
      </c>
      <c r="AY199" s="247" t="s">
        <v>147</v>
      </c>
    </row>
    <row r="200" s="13" customFormat="1">
      <c r="A200" s="13"/>
      <c r="B200" s="226"/>
      <c r="C200" s="227"/>
      <c r="D200" s="228" t="s">
        <v>157</v>
      </c>
      <c r="E200" s="229" t="s">
        <v>19</v>
      </c>
      <c r="F200" s="230" t="s">
        <v>307</v>
      </c>
      <c r="G200" s="227"/>
      <c r="H200" s="231">
        <v>1.44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157</v>
      </c>
      <c r="AU200" s="237" t="s">
        <v>85</v>
      </c>
      <c r="AV200" s="13" t="s">
        <v>85</v>
      </c>
      <c r="AW200" s="13" t="s">
        <v>36</v>
      </c>
      <c r="AX200" s="13" t="s">
        <v>83</v>
      </c>
      <c r="AY200" s="237" t="s">
        <v>147</v>
      </c>
    </row>
    <row r="201" s="2" customFormat="1" ht="37.8" customHeight="1">
      <c r="A201" s="41"/>
      <c r="B201" s="42"/>
      <c r="C201" s="208" t="s">
        <v>308</v>
      </c>
      <c r="D201" s="208" t="s">
        <v>149</v>
      </c>
      <c r="E201" s="209" t="s">
        <v>309</v>
      </c>
      <c r="F201" s="210" t="s">
        <v>310</v>
      </c>
      <c r="G201" s="211" t="s">
        <v>311</v>
      </c>
      <c r="H201" s="212">
        <v>1</v>
      </c>
      <c r="I201" s="213"/>
      <c r="J201" s="214">
        <f>ROUND(I201*H201,2)</f>
        <v>0</v>
      </c>
      <c r="K201" s="210" t="s">
        <v>152</v>
      </c>
      <c r="L201" s="47"/>
      <c r="M201" s="215" t="s">
        <v>19</v>
      </c>
      <c r="N201" s="216" t="s">
        <v>46</v>
      </c>
      <c r="O201" s="87"/>
      <c r="P201" s="217">
        <f>O201*H201</f>
        <v>0</v>
      </c>
      <c r="Q201" s="217">
        <v>0.18142</v>
      </c>
      <c r="R201" s="217">
        <f>Q201*H201</f>
        <v>0.18142</v>
      </c>
      <c r="S201" s="217">
        <v>0</v>
      </c>
      <c r="T201" s="218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9" t="s">
        <v>153</v>
      </c>
      <c r="AT201" s="219" t="s">
        <v>149</v>
      </c>
      <c r="AU201" s="219" t="s">
        <v>85</v>
      </c>
      <c r="AY201" s="20" t="s">
        <v>147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20" t="s">
        <v>83</v>
      </c>
      <c r="BK201" s="220">
        <f>ROUND(I201*H201,2)</f>
        <v>0</v>
      </c>
      <c r="BL201" s="20" t="s">
        <v>153</v>
      </c>
      <c r="BM201" s="219" t="s">
        <v>312</v>
      </c>
    </row>
    <row r="202" s="2" customFormat="1">
      <c r="A202" s="41"/>
      <c r="B202" s="42"/>
      <c r="C202" s="43"/>
      <c r="D202" s="221" t="s">
        <v>155</v>
      </c>
      <c r="E202" s="43"/>
      <c r="F202" s="222" t="s">
        <v>313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155</v>
      </c>
      <c r="AU202" s="20" t="s">
        <v>85</v>
      </c>
    </row>
    <row r="203" s="13" customFormat="1">
      <c r="A203" s="13"/>
      <c r="B203" s="226"/>
      <c r="C203" s="227"/>
      <c r="D203" s="228" t="s">
        <v>157</v>
      </c>
      <c r="E203" s="229" t="s">
        <v>19</v>
      </c>
      <c r="F203" s="230" t="s">
        <v>314</v>
      </c>
      <c r="G203" s="227"/>
      <c r="H203" s="231">
        <v>1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157</v>
      </c>
      <c r="AU203" s="237" t="s">
        <v>85</v>
      </c>
      <c r="AV203" s="13" t="s">
        <v>85</v>
      </c>
      <c r="AW203" s="13" t="s">
        <v>36</v>
      </c>
      <c r="AX203" s="13" t="s">
        <v>83</v>
      </c>
      <c r="AY203" s="237" t="s">
        <v>147</v>
      </c>
    </row>
    <row r="204" s="2" customFormat="1" ht="37.8" customHeight="1">
      <c r="A204" s="41"/>
      <c r="B204" s="42"/>
      <c r="C204" s="208" t="s">
        <v>315</v>
      </c>
      <c r="D204" s="208" t="s">
        <v>149</v>
      </c>
      <c r="E204" s="209" t="s">
        <v>316</v>
      </c>
      <c r="F204" s="210" t="s">
        <v>317</v>
      </c>
      <c r="G204" s="211" t="s">
        <v>99</v>
      </c>
      <c r="H204" s="212">
        <v>2.4500000000000002</v>
      </c>
      <c r="I204" s="213"/>
      <c r="J204" s="214">
        <f>ROUND(I204*H204,2)</f>
        <v>0</v>
      </c>
      <c r="K204" s="210" t="s">
        <v>152</v>
      </c>
      <c r="L204" s="47"/>
      <c r="M204" s="215" t="s">
        <v>19</v>
      </c>
      <c r="N204" s="216" t="s">
        <v>46</v>
      </c>
      <c r="O204" s="87"/>
      <c r="P204" s="217">
        <f>O204*H204</f>
        <v>0</v>
      </c>
      <c r="Q204" s="217">
        <v>0.37678</v>
      </c>
      <c r="R204" s="217">
        <f>Q204*H204</f>
        <v>0.92311100000000013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153</v>
      </c>
      <c r="AT204" s="219" t="s">
        <v>149</v>
      </c>
      <c r="AU204" s="219" t="s">
        <v>85</v>
      </c>
      <c r="AY204" s="20" t="s">
        <v>147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83</v>
      </c>
      <c r="BK204" s="220">
        <f>ROUND(I204*H204,2)</f>
        <v>0</v>
      </c>
      <c r="BL204" s="20" t="s">
        <v>153</v>
      </c>
      <c r="BM204" s="219" t="s">
        <v>318</v>
      </c>
    </row>
    <row r="205" s="2" customFormat="1">
      <c r="A205" s="41"/>
      <c r="B205" s="42"/>
      <c r="C205" s="43"/>
      <c r="D205" s="221" t="s">
        <v>155</v>
      </c>
      <c r="E205" s="43"/>
      <c r="F205" s="222" t="s">
        <v>319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155</v>
      </c>
      <c r="AU205" s="20" t="s">
        <v>85</v>
      </c>
    </row>
    <row r="206" s="14" customFormat="1">
      <c r="A206" s="14"/>
      <c r="B206" s="238"/>
      <c r="C206" s="239"/>
      <c r="D206" s="228" t="s">
        <v>157</v>
      </c>
      <c r="E206" s="240" t="s">
        <v>19</v>
      </c>
      <c r="F206" s="241" t="s">
        <v>320</v>
      </c>
      <c r="G206" s="239"/>
      <c r="H206" s="240" t="s">
        <v>19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157</v>
      </c>
      <c r="AU206" s="247" t="s">
        <v>85</v>
      </c>
      <c r="AV206" s="14" t="s">
        <v>83</v>
      </c>
      <c r="AW206" s="14" t="s">
        <v>36</v>
      </c>
      <c r="AX206" s="14" t="s">
        <v>75</v>
      </c>
      <c r="AY206" s="247" t="s">
        <v>147</v>
      </c>
    </row>
    <row r="207" s="13" customFormat="1">
      <c r="A207" s="13"/>
      <c r="B207" s="226"/>
      <c r="C207" s="227"/>
      <c r="D207" s="228" t="s">
        <v>157</v>
      </c>
      <c r="E207" s="229" t="s">
        <v>19</v>
      </c>
      <c r="F207" s="230" t="s">
        <v>321</v>
      </c>
      <c r="G207" s="227"/>
      <c r="H207" s="231">
        <v>2.4500000000000002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157</v>
      </c>
      <c r="AU207" s="237" t="s">
        <v>85</v>
      </c>
      <c r="AV207" s="13" t="s">
        <v>85</v>
      </c>
      <c r="AW207" s="13" t="s">
        <v>36</v>
      </c>
      <c r="AX207" s="13" t="s">
        <v>83</v>
      </c>
      <c r="AY207" s="237" t="s">
        <v>147</v>
      </c>
    </row>
    <row r="208" s="2" customFormat="1" ht="44.25" customHeight="1">
      <c r="A208" s="41"/>
      <c r="B208" s="42"/>
      <c r="C208" s="208" t="s">
        <v>322</v>
      </c>
      <c r="D208" s="208" t="s">
        <v>149</v>
      </c>
      <c r="E208" s="209" t="s">
        <v>323</v>
      </c>
      <c r="F208" s="210" t="s">
        <v>324</v>
      </c>
      <c r="G208" s="211" t="s">
        <v>99</v>
      </c>
      <c r="H208" s="212">
        <v>35.140000000000001</v>
      </c>
      <c r="I208" s="213"/>
      <c r="J208" s="214">
        <f>ROUND(I208*H208,2)</f>
        <v>0</v>
      </c>
      <c r="K208" s="210" t="s">
        <v>152</v>
      </c>
      <c r="L208" s="47"/>
      <c r="M208" s="215" t="s">
        <v>19</v>
      </c>
      <c r="N208" s="216" t="s">
        <v>46</v>
      </c>
      <c r="O208" s="87"/>
      <c r="P208" s="217">
        <f>O208*H208</f>
        <v>0</v>
      </c>
      <c r="Q208" s="217">
        <v>0.16435</v>
      </c>
      <c r="R208" s="217">
        <f>Q208*H208</f>
        <v>5.7752590000000001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153</v>
      </c>
      <c r="AT208" s="219" t="s">
        <v>149</v>
      </c>
      <c r="AU208" s="219" t="s">
        <v>85</v>
      </c>
      <c r="AY208" s="20" t="s">
        <v>147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83</v>
      </c>
      <c r="BK208" s="220">
        <f>ROUND(I208*H208,2)</f>
        <v>0</v>
      </c>
      <c r="BL208" s="20" t="s">
        <v>153</v>
      </c>
      <c r="BM208" s="219" t="s">
        <v>325</v>
      </c>
    </row>
    <row r="209" s="2" customFormat="1">
      <c r="A209" s="41"/>
      <c r="B209" s="42"/>
      <c r="C209" s="43"/>
      <c r="D209" s="221" t="s">
        <v>155</v>
      </c>
      <c r="E209" s="43"/>
      <c r="F209" s="222" t="s">
        <v>326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155</v>
      </c>
      <c r="AU209" s="20" t="s">
        <v>85</v>
      </c>
    </row>
    <row r="210" s="14" customFormat="1">
      <c r="A210" s="14"/>
      <c r="B210" s="238"/>
      <c r="C210" s="239"/>
      <c r="D210" s="228" t="s">
        <v>157</v>
      </c>
      <c r="E210" s="240" t="s">
        <v>19</v>
      </c>
      <c r="F210" s="241" t="s">
        <v>327</v>
      </c>
      <c r="G210" s="239"/>
      <c r="H210" s="240" t="s">
        <v>19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157</v>
      </c>
      <c r="AU210" s="247" t="s">
        <v>85</v>
      </c>
      <c r="AV210" s="14" t="s">
        <v>83</v>
      </c>
      <c r="AW210" s="14" t="s">
        <v>36</v>
      </c>
      <c r="AX210" s="14" t="s">
        <v>75</v>
      </c>
      <c r="AY210" s="247" t="s">
        <v>147</v>
      </c>
    </row>
    <row r="211" s="13" customFormat="1">
      <c r="A211" s="13"/>
      <c r="B211" s="226"/>
      <c r="C211" s="227"/>
      <c r="D211" s="228" t="s">
        <v>157</v>
      </c>
      <c r="E211" s="229" t="s">
        <v>19</v>
      </c>
      <c r="F211" s="230" t="s">
        <v>328</v>
      </c>
      <c r="G211" s="227"/>
      <c r="H211" s="231">
        <v>11.34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157</v>
      </c>
      <c r="AU211" s="237" t="s">
        <v>85</v>
      </c>
      <c r="AV211" s="13" t="s">
        <v>85</v>
      </c>
      <c r="AW211" s="13" t="s">
        <v>36</v>
      </c>
      <c r="AX211" s="13" t="s">
        <v>75</v>
      </c>
      <c r="AY211" s="237" t="s">
        <v>147</v>
      </c>
    </row>
    <row r="212" s="13" customFormat="1">
      <c r="A212" s="13"/>
      <c r="B212" s="226"/>
      <c r="C212" s="227"/>
      <c r="D212" s="228" t="s">
        <v>157</v>
      </c>
      <c r="E212" s="229" t="s">
        <v>19</v>
      </c>
      <c r="F212" s="230" t="s">
        <v>329</v>
      </c>
      <c r="G212" s="227"/>
      <c r="H212" s="231">
        <v>23.800000000000001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157</v>
      </c>
      <c r="AU212" s="237" t="s">
        <v>85</v>
      </c>
      <c r="AV212" s="13" t="s">
        <v>85</v>
      </c>
      <c r="AW212" s="13" t="s">
        <v>36</v>
      </c>
      <c r="AX212" s="13" t="s">
        <v>75</v>
      </c>
      <c r="AY212" s="237" t="s">
        <v>147</v>
      </c>
    </row>
    <row r="213" s="15" customFormat="1">
      <c r="A213" s="15"/>
      <c r="B213" s="248"/>
      <c r="C213" s="249"/>
      <c r="D213" s="228" t="s">
        <v>157</v>
      </c>
      <c r="E213" s="250" t="s">
        <v>19</v>
      </c>
      <c r="F213" s="251" t="s">
        <v>172</v>
      </c>
      <c r="G213" s="249"/>
      <c r="H213" s="252">
        <v>35.140000000000001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8" t="s">
        <v>157</v>
      </c>
      <c r="AU213" s="258" t="s">
        <v>85</v>
      </c>
      <c r="AV213" s="15" t="s">
        <v>153</v>
      </c>
      <c r="AW213" s="15" t="s">
        <v>36</v>
      </c>
      <c r="AX213" s="15" t="s">
        <v>83</v>
      </c>
      <c r="AY213" s="258" t="s">
        <v>147</v>
      </c>
    </row>
    <row r="214" s="2" customFormat="1" ht="37.8" customHeight="1">
      <c r="A214" s="41"/>
      <c r="B214" s="42"/>
      <c r="C214" s="208" t="s">
        <v>330</v>
      </c>
      <c r="D214" s="208" t="s">
        <v>149</v>
      </c>
      <c r="E214" s="209" t="s">
        <v>331</v>
      </c>
      <c r="F214" s="210" t="s">
        <v>332</v>
      </c>
      <c r="G214" s="211" t="s">
        <v>233</v>
      </c>
      <c r="H214" s="212">
        <v>0.058999999999999997</v>
      </c>
      <c r="I214" s="213"/>
      <c r="J214" s="214">
        <f>ROUND(I214*H214,2)</f>
        <v>0</v>
      </c>
      <c r="K214" s="210" t="s">
        <v>152</v>
      </c>
      <c r="L214" s="47"/>
      <c r="M214" s="215" t="s">
        <v>19</v>
      </c>
      <c r="N214" s="216" t="s">
        <v>46</v>
      </c>
      <c r="O214" s="87"/>
      <c r="P214" s="217">
        <f>O214*H214</f>
        <v>0</v>
      </c>
      <c r="Q214" s="217">
        <v>1.04922</v>
      </c>
      <c r="R214" s="217">
        <f>Q214*H214</f>
        <v>0.061903979999999997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153</v>
      </c>
      <c r="AT214" s="219" t="s">
        <v>149</v>
      </c>
      <c r="AU214" s="219" t="s">
        <v>85</v>
      </c>
      <c r="AY214" s="20" t="s">
        <v>147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83</v>
      </c>
      <c r="BK214" s="220">
        <f>ROUND(I214*H214,2)</f>
        <v>0</v>
      </c>
      <c r="BL214" s="20" t="s">
        <v>153</v>
      </c>
      <c r="BM214" s="219" t="s">
        <v>333</v>
      </c>
    </row>
    <row r="215" s="2" customFormat="1">
      <c r="A215" s="41"/>
      <c r="B215" s="42"/>
      <c r="C215" s="43"/>
      <c r="D215" s="221" t="s">
        <v>155</v>
      </c>
      <c r="E215" s="43"/>
      <c r="F215" s="222" t="s">
        <v>334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155</v>
      </c>
      <c r="AU215" s="20" t="s">
        <v>85</v>
      </c>
    </row>
    <row r="216" s="14" customFormat="1">
      <c r="A216" s="14"/>
      <c r="B216" s="238"/>
      <c r="C216" s="239"/>
      <c r="D216" s="228" t="s">
        <v>157</v>
      </c>
      <c r="E216" s="240" t="s">
        <v>19</v>
      </c>
      <c r="F216" s="241" t="s">
        <v>297</v>
      </c>
      <c r="G216" s="239"/>
      <c r="H216" s="240" t="s">
        <v>19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157</v>
      </c>
      <c r="AU216" s="247" t="s">
        <v>85</v>
      </c>
      <c r="AV216" s="14" t="s">
        <v>83</v>
      </c>
      <c r="AW216" s="14" t="s">
        <v>36</v>
      </c>
      <c r="AX216" s="14" t="s">
        <v>75</v>
      </c>
      <c r="AY216" s="247" t="s">
        <v>147</v>
      </c>
    </row>
    <row r="217" s="13" customFormat="1">
      <c r="A217" s="13"/>
      <c r="B217" s="226"/>
      <c r="C217" s="227"/>
      <c r="D217" s="228" t="s">
        <v>157</v>
      </c>
      <c r="E217" s="229" t="s">
        <v>19</v>
      </c>
      <c r="F217" s="230" t="s">
        <v>335</v>
      </c>
      <c r="G217" s="227"/>
      <c r="H217" s="231">
        <v>0.058999999999999997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157</v>
      </c>
      <c r="AU217" s="237" t="s">
        <v>85</v>
      </c>
      <c r="AV217" s="13" t="s">
        <v>85</v>
      </c>
      <c r="AW217" s="13" t="s">
        <v>36</v>
      </c>
      <c r="AX217" s="13" t="s">
        <v>83</v>
      </c>
      <c r="AY217" s="237" t="s">
        <v>147</v>
      </c>
    </row>
    <row r="218" s="2" customFormat="1" ht="37.8" customHeight="1">
      <c r="A218" s="41"/>
      <c r="B218" s="42"/>
      <c r="C218" s="208" t="s">
        <v>336</v>
      </c>
      <c r="D218" s="208" t="s">
        <v>149</v>
      </c>
      <c r="E218" s="209" t="s">
        <v>337</v>
      </c>
      <c r="F218" s="210" t="s">
        <v>338</v>
      </c>
      <c r="G218" s="211" t="s">
        <v>311</v>
      </c>
      <c r="H218" s="212">
        <v>1</v>
      </c>
      <c r="I218" s="213"/>
      <c r="J218" s="214">
        <f>ROUND(I218*H218,2)</f>
        <v>0</v>
      </c>
      <c r="K218" s="210" t="s">
        <v>152</v>
      </c>
      <c r="L218" s="47"/>
      <c r="M218" s="215" t="s">
        <v>19</v>
      </c>
      <c r="N218" s="216" t="s">
        <v>46</v>
      </c>
      <c r="O218" s="87"/>
      <c r="P218" s="217">
        <f>O218*H218</f>
        <v>0</v>
      </c>
      <c r="Q218" s="217">
        <v>0.027109999999999999</v>
      </c>
      <c r="R218" s="217">
        <f>Q218*H218</f>
        <v>0.027109999999999999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153</v>
      </c>
      <c r="AT218" s="219" t="s">
        <v>149</v>
      </c>
      <c r="AU218" s="219" t="s">
        <v>85</v>
      </c>
      <c r="AY218" s="20" t="s">
        <v>147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83</v>
      </c>
      <c r="BK218" s="220">
        <f>ROUND(I218*H218,2)</f>
        <v>0</v>
      </c>
      <c r="BL218" s="20" t="s">
        <v>153</v>
      </c>
      <c r="BM218" s="219" t="s">
        <v>339</v>
      </c>
    </row>
    <row r="219" s="2" customFormat="1">
      <c r="A219" s="41"/>
      <c r="B219" s="42"/>
      <c r="C219" s="43"/>
      <c r="D219" s="221" t="s">
        <v>155</v>
      </c>
      <c r="E219" s="43"/>
      <c r="F219" s="222" t="s">
        <v>340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155</v>
      </c>
      <c r="AU219" s="20" t="s">
        <v>85</v>
      </c>
    </row>
    <row r="220" s="13" customFormat="1">
      <c r="A220" s="13"/>
      <c r="B220" s="226"/>
      <c r="C220" s="227"/>
      <c r="D220" s="228" t="s">
        <v>157</v>
      </c>
      <c r="E220" s="229" t="s">
        <v>19</v>
      </c>
      <c r="F220" s="230" t="s">
        <v>341</v>
      </c>
      <c r="G220" s="227"/>
      <c r="H220" s="231">
        <v>1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157</v>
      </c>
      <c r="AU220" s="237" t="s">
        <v>85</v>
      </c>
      <c r="AV220" s="13" t="s">
        <v>85</v>
      </c>
      <c r="AW220" s="13" t="s">
        <v>36</v>
      </c>
      <c r="AX220" s="13" t="s">
        <v>83</v>
      </c>
      <c r="AY220" s="237" t="s">
        <v>147</v>
      </c>
    </row>
    <row r="221" s="2" customFormat="1" ht="24.15" customHeight="1">
      <c r="A221" s="41"/>
      <c r="B221" s="42"/>
      <c r="C221" s="208" t="s">
        <v>342</v>
      </c>
      <c r="D221" s="208" t="s">
        <v>149</v>
      </c>
      <c r="E221" s="209" t="s">
        <v>343</v>
      </c>
      <c r="F221" s="210" t="s">
        <v>344</v>
      </c>
      <c r="G221" s="211" t="s">
        <v>166</v>
      </c>
      <c r="H221" s="212">
        <v>0.82199999999999995</v>
      </c>
      <c r="I221" s="213"/>
      <c r="J221" s="214">
        <f>ROUND(I221*H221,2)</f>
        <v>0</v>
      </c>
      <c r="K221" s="210" t="s">
        <v>152</v>
      </c>
      <c r="L221" s="47"/>
      <c r="M221" s="215" t="s">
        <v>19</v>
      </c>
      <c r="N221" s="216" t="s">
        <v>46</v>
      </c>
      <c r="O221" s="87"/>
      <c r="P221" s="217">
        <f>O221*H221</f>
        <v>0</v>
      </c>
      <c r="Q221" s="217">
        <v>1.94302</v>
      </c>
      <c r="R221" s="217">
        <f>Q221*H221</f>
        <v>1.59716244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153</v>
      </c>
      <c r="AT221" s="219" t="s">
        <v>149</v>
      </c>
      <c r="AU221" s="219" t="s">
        <v>85</v>
      </c>
      <c r="AY221" s="20" t="s">
        <v>147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83</v>
      </c>
      <c r="BK221" s="220">
        <f>ROUND(I221*H221,2)</f>
        <v>0</v>
      </c>
      <c r="BL221" s="20" t="s">
        <v>153</v>
      </c>
      <c r="BM221" s="219" t="s">
        <v>345</v>
      </c>
    </row>
    <row r="222" s="2" customFormat="1">
      <c r="A222" s="41"/>
      <c r="B222" s="42"/>
      <c r="C222" s="43"/>
      <c r="D222" s="221" t="s">
        <v>155</v>
      </c>
      <c r="E222" s="43"/>
      <c r="F222" s="222" t="s">
        <v>346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155</v>
      </c>
      <c r="AU222" s="20" t="s">
        <v>85</v>
      </c>
    </row>
    <row r="223" s="13" customFormat="1">
      <c r="A223" s="13"/>
      <c r="B223" s="226"/>
      <c r="C223" s="227"/>
      <c r="D223" s="228" t="s">
        <v>157</v>
      </c>
      <c r="E223" s="229" t="s">
        <v>19</v>
      </c>
      <c r="F223" s="230" t="s">
        <v>347</v>
      </c>
      <c r="G223" s="227"/>
      <c r="H223" s="231">
        <v>0.16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157</v>
      </c>
      <c r="AU223" s="237" t="s">
        <v>85</v>
      </c>
      <c r="AV223" s="13" t="s">
        <v>85</v>
      </c>
      <c r="AW223" s="13" t="s">
        <v>36</v>
      </c>
      <c r="AX223" s="13" t="s">
        <v>75</v>
      </c>
      <c r="AY223" s="237" t="s">
        <v>147</v>
      </c>
    </row>
    <row r="224" s="13" customFormat="1">
      <c r="A224" s="13"/>
      <c r="B224" s="226"/>
      <c r="C224" s="227"/>
      <c r="D224" s="228" t="s">
        <v>157</v>
      </c>
      <c r="E224" s="229" t="s">
        <v>19</v>
      </c>
      <c r="F224" s="230" t="s">
        <v>348</v>
      </c>
      <c r="G224" s="227"/>
      <c r="H224" s="231">
        <v>0.63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157</v>
      </c>
      <c r="AU224" s="237" t="s">
        <v>85</v>
      </c>
      <c r="AV224" s="13" t="s">
        <v>85</v>
      </c>
      <c r="AW224" s="13" t="s">
        <v>36</v>
      </c>
      <c r="AX224" s="13" t="s">
        <v>75</v>
      </c>
      <c r="AY224" s="237" t="s">
        <v>147</v>
      </c>
    </row>
    <row r="225" s="13" customFormat="1">
      <c r="A225" s="13"/>
      <c r="B225" s="226"/>
      <c r="C225" s="227"/>
      <c r="D225" s="228" t="s">
        <v>157</v>
      </c>
      <c r="E225" s="229" t="s">
        <v>19</v>
      </c>
      <c r="F225" s="230" t="s">
        <v>349</v>
      </c>
      <c r="G225" s="227"/>
      <c r="H225" s="231">
        <v>0.032000000000000001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157</v>
      </c>
      <c r="AU225" s="237" t="s">
        <v>85</v>
      </c>
      <c r="AV225" s="13" t="s">
        <v>85</v>
      </c>
      <c r="AW225" s="13" t="s">
        <v>36</v>
      </c>
      <c r="AX225" s="13" t="s">
        <v>75</v>
      </c>
      <c r="AY225" s="237" t="s">
        <v>147</v>
      </c>
    </row>
    <row r="226" s="15" customFormat="1">
      <c r="A226" s="15"/>
      <c r="B226" s="248"/>
      <c r="C226" s="249"/>
      <c r="D226" s="228" t="s">
        <v>157</v>
      </c>
      <c r="E226" s="250" t="s">
        <v>19</v>
      </c>
      <c r="F226" s="251" t="s">
        <v>172</v>
      </c>
      <c r="G226" s="249"/>
      <c r="H226" s="252">
        <v>0.82199999999999995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8" t="s">
        <v>157</v>
      </c>
      <c r="AU226" s="258" t="s">
        <v>85</v>
      </c>
      <c r="AV226" s="15" t="s">
        <v>153</v>
      </c>
      <c r="AW226" s="15" t="s">
        <v>36</v>
      </c>
      <c r="AX226" s="15" t="s">
        <v>83</v>
      </c>
      <c r="AY226" s="258" t="s">
        <v>147</v>
      </c>
    </row>
    <row r="227" s="2" customFormat="1" ht="24.15" customHeight="1">
      <c r="A227" s="41"/>
      <c r="B227" s="42"/>
      <c r="C227" s="208" t="s">
        <v>350</v>
      </c>
      <c r="D227" s="208" t="s">
        <v>149</v>
      </c>
      <c r="E227" s="209" t="s">
        <v>351</v>
      </c>
      <c r="F227" s="210" t="s">
        <v>352</v>
      </c>
      <c r="G227" s="211" t="s">
        <v>233</v>
      </c>
      <c r="H227" s="212">
        <v>0.078</v>
      </c>
      <c r="I227" s="213"/>
      <c r="J227" s="214">
        <f>ROUND(I227*H227,2)</f>
        <v>0</v>
      </c>
      <c r="K227" s="210" t="s">
        <v>152</v>
      </c>
      <c r="L227" s="47"/>
      <c r="M227" s="215" t="s">
        <v>19</v>
      </c>
      <c r="N227" s="216" t="s">
        <v>46</v>
      </c>
      <c r="O227" s="87"/>
      <c r="P227" s="217">
        <f>O227*H227</f>
        <v>0</v>
      </c>
      <c r="Q227" s="217">
        <v>1.0900000000000001</v>
      </c>
      <c r="R227" s="217">
        <f>Q227*H227</f>
        <v>0.085020000000000012</v>
      </c>
      <c r="S227" s="217">
        <v>0</v>
      </c>
      <c r="T227" s="218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9" t="s">
        <v>153</v>
      </c>
      <c r="AT227" s="219" t="s">
        <v>149</v>
      </c>
      <c r="AU227" s="219" t="s">
        <v>85</v>
      </c>
      <c r="AY227" s="20" t="s">
        <v>147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83</v>
      </c>
      <c r="BK227" s="220">
        <f>ROUND(I227*H227,2)</f>
        <v>0</v>
      </c>
      <c r="BL227" s="20" t="s">
        <v>153</v>
      </c>
      <c r="BM227" s="219" t="s">
        <v>353</v>
      </c>
    </row>
    <row r="228" s="2" customFormat="1">
      <c r="A228" s="41"/>
      <c r="B228" s="42"/>
      <c r="C228" s="43"/>
      <c r="D228" s="221" t="s">
        <v>155</v>
      </c>
      <c r="E228" s="43"/>
      <c r="F228" s="222" t="s">
        <v>354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155</v>
      </c>
      <c r="AU228" s="20" t="s">
        <v>85</v>
      </c>
    </row>
    <row r="229" s="13" customFormat="1">
      <c r="A229" s="13"/>
      <c r="B229" s="226"/>
      <c r="C229" s="227"/>
      <c r="D229" s="228" t="s">
        <v>157</v>
      </c>
      <c r="E229" s="229" t="s">
        <v>19</v>
      </c>
      <c r="F229" s="230" t="s">
        <v>355</v>
      </c>
      <c r="G229" s="227"/>
      <c r="H229" s="231">
        <v>0.029000000000000001</v>
      </c>
      <c r="I229" s="232"/>
      <c r="J229" s="227"/>
      <c r="K229" s="227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157</v>
      </c>
      <c r="AU229" s="237" t="s">
        <v>85</v>
      </c>
      <c r="AV229" s="13" t="s">
        <v>85</v>
      </c>
      <c r="AW229" s="13" t="s">
        <v>36</v>
      </c>
      <c r="AX229" s="13" t="s">
        <v>75</v>
      </c>
      <c r="AY229" s="237" t="s">
        <v>147</v>
      </c>
    </row>
    <row r="230" s="13" customFormat="1">
      <c r="A230" s="13"/>
      <c r="B230" s="226"/>
      <c r="C230" s="227"/>
      <c r="D230" s="228" t="s">
        <v>157</v>
      </c>
      <c r="E230" s="229" t="s">
        <v>19</v>
      </c>
      <c r="F230" s="230" t="s">
        <v>356</v>
      </c>
      <c r="G230" s="227"/>
      <c r="H230" s="231">
        <v>0.039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157</v>
      </c>
      <c r="AU230" s="237" t="s">
        <v>85</v>
      </c>
      <c r="AV230" s="13" t="s">
        <v>85</v>
      </c>
      <c r="AW230" s="13" t="s">
        <v>36</v>
      </c>
      <c r="AX230" s="13" t="s">
        <v>75</v>
      </c>
      <c r="AY230" s="237" t="s">
        <v>147</v>
      </c>
    </row>
    <row r="231" s="15" customFormat="1">
      <c r="A231" s="15"/>
      <c r="B231" s="248"/>
      <c r="C231" s="249"/>
      <c r="D231" s="228" t="s">
        <v>157</v>
      </c>
      <c r="E231" s="250" t="s">
        <v>19</v>
      </c>
      <c r="F231" s="251" t="s">
        <v>172</v>
      </c>
      <c r="G231" s="249"/>
      <c r="H231" s="252">
        <v>0.068000000000000005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8" t="s">
        <v>157</v>
      </c>
      <c r="AU231" s="258" t="s">
        <v>85</v>
      </c>
      <c r="AV231" s="15" t="s">
        <v>153</v>
      </c>
      <c r="AW231" s="15" t="s">
        <v>36</v>
      </c>
      <c r="AX231" s="15" t="s">
        <v>83</v>
      </c>
      <c r="AY231" s="258" t="s">
        <v>147</v>
      </c>
    </row>
    <row r="232" s="13" customFormat="1">
      <c r="A232" s="13"/>
      <c r="B232" s="226"/>
      <c r="C232" s="227"/>
      <c r="D232" s="228" t="s">
        <v>157</v>
      </c>
      <c r="E232" s="227"/>
      <c r="F232" s="230" t="s">
        <v>357</v>
      </c>
      <c r="G232" s="227"/>
      <c r="H232" s="231">
        <v>0.078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157</v>
      </c>
      <c r="AU232" s="237" t="s">
        <v>85</v>
      </c>
      <c r="AV232" s="13" t="s">
        <v>85</v>
      </c>
      <c r="AW232" s="13" t="s">
        <v>4</v>
      </c>
      <c r="AX232" s="13" t="s">
        <v>83</v>
      </c>
      <c r="AY232" s="237" t="s">
        <v>147</v>
      </c>
    </row>
    <row r="233" s="2" customFormat="1" ht="33" customHeight="1">
      <c r="A233" s="41"/>
      <c r="B233" s="42"/>
      <c r="C233" s="208" t="s">
        <v>358</v>
      </c>
      <c r="D233" s="208" t="s">
        <v>149</v>
      </c>
      <c r="E233" s="209" t="s">
        <v>359</v>
      </c>
      <c r="F233" s="210" t="s">
        <v>360</v>
      </c>
      <c r="G233" s="211" t="s">
        <v>233</v>
      </c>
      <c r="H233" s="212">
        <v>0.19</v>
      </c>
      <c r="I233" s="213"/>
      <c r="J233" s="214">
        <f>ROUND(I233*H233,2)</f>
        <v>0</v>
      </c>
      <c r="K233" s="210" t="s">
        <v>152</v>
      </c>
      <c r="L233" s="47"/>
      <c r="M233" s="215" t="s">
        <v>19</v>
      </c>
      <c r="N233" s="216" t="s">
        <v>46</v>
      </c>
      <c r="O233" s="87"/>
      <c r="P233" s="217">
        <f>O233*H233</f>
        <v>0</v>
      </c>
      <c r="Q233" s="217">
        <v>1.0900000000000001</v>
      </c>
      <c r="R233" s="217">
        <f>Q233*H233</f>
        <v>0.20710000000000001</v>
      </c>
      <c r="S233" s="217">
        <v>0</v>
      </c>
      <c r="T233" s="218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9" t="s">
        <v>153</v>
      </c>
      <c r="AT233" s="219" t="s">
        <v>149</v>
      </c>
      <c r="AU233" s="219" t="s">
        <v>85</v>
      </c>
      <c r="AY233" s="20" t="s">
        <v>147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83</v>
      </c>
      <c r="BK233" s="220">
        <f>ROUND(I233*H233,2)</f>
        <v>0</v>
      </c>
      <c r="BL233" s="20" t="s">
        <v>153</v>
      </c>
      <c r="BM233" s="219" t="s">
        <v>361</v>
      </c>
    </row>
    <row r="234" s="2" customFormat="1">
      <c r="A234" s="41"/>
      <c r="B234" s="42"/>
      <c r="C234" s="43"/>
      <c r="D234" s="221" t="s">
        <v>155</v>
      </c>
      <c r="E234" s="43"/>
      <c r="F234" s="222" t="s">
        <v>362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155</v>
      </c>
      <c r="AU234" s="20" t="s">
        <v>85</v>
      </c>
    </row>
    <row r="235" s="13" customFormat="1">
      <c r="A235" s="13"/>
      <c r="B235" s="226"/>
      <c r="C235" s="227"/>
      <c r="D235" s="228" t="s">
        <v>157</v>
      </c>
      <c r="E235" s="229" t="s">
        <v>19</v>
      </c>
      <c r="F235" s="230" t="s">
        <v>363</v>
      </c>
      <c r="G235" s="227"/>
      <c r="H235" s="231">
        <v>0.16500000000000001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157</v>
      </c>
      <c r="AU235" s="237" t="s">
        <v>85</v>
      </c>
      <c r="AV235" s="13" t="s">
        <v>85</v>
      </c>
      <c r="AW235" s="13" t="s">
        <v>36</v>
      </c>
      <c r="AX235" s="13" t="s">
        <v>83</v>
      </c>
      <c r="AY235" s="237" t="s">
        <v>147</v>
      </c>
    </row>
    <row r="236" s="13" customFormat="1">
      <c r="A236" s="13"/>
      <c r="B236" s="226"/>
      <c r="C236" s="227"/>
      <c r="D236" s="228" t="s">
        <v>157</v>
      </c>
      <c r="E236" s="227"/>
      <c r="F236" s="230" t="s">
        <v>364</v>
      </c>
      <c r="G236" s="227"/>
      <c r="H236" s="231">
        <v>0.19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157</v>
      </c>
      <c r="AU236" s="237" t="s">
        <v>85</v>
      </c>
      <c r="AV236" s="13" t="s">
        <v>85</v>
      </c>
      <c r="AW236" s="13" t="s">
        <v>4</v>
      </c>
      <c r="AX236" s="13" t="s">
        <v>83</v>
      </c>
      <c r="AY236" s="237" t="s">
        <v>147</v>
      </c>
    </row>
    <row r="237" s="2" customFormat="1" ht="33" customHeight="1">
      <c r="A237" s="41"/>
      <c r="B237" s="42"/>
      <c r="C237" s="208" t="s">
        <v>365</v>
      </c>
      <c r="D237" s="208" t="s">
        <v>149</v>
      </c>
      <c r="E237" s="209" t="s">
        <v>366</v>
      </c>
      <c r="F237" s="210" t="s">
        <v>367</v>
      </c>
      <c r="G237" s="211" t="s">
        <v>233</v>
      </c>
      <c r="H237" s="212">
        <v>0.51900000000000002</v>
      </c>
      <c r="I237" s="213"/>
      <c r="J237" s="214">
        <f>ROUND(I237*H237,2)</f>
        <v>0</v>
      </c>
      <c r="K237" s="210" t="s">
        <v>152</v>
      </c>
      <c r="L237" s="47"/>
      <c r="M237" s="215" t="s">
        <v>19</v>
      </c>
      <c r="N237" s="216" t="s">
        <v>46</v>
      </c>
      <c r="O237" s="87"/>
      <c r="P237" s="217">
        <f>O237*H237</f>
        <v>0</v>
      </c>
      <c r="Q237" s="217">
        <v>1.0900000000000001</v>
      </c>
      <c r="R237" s="217">
        <f>Q237*H237</f>
        <v>0.56571000000000005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153</v>
      </c>
      <c r="AT237" s="219" t="s">
        <v>149</v>
      </c>
      <c r="AU237" s="219" t="s">
        <v>85</v>
      </c>
      <c r="AY237" s="20" t="s">
        <v>147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83</v>
      </c>
      <c r="BK237" s="220">
        <f>ROUND(I237*H237,2)</f>
        <v>0</v>
      </c>
      <c r="BL237" s="20" t="s">
        <v>153</v>
      </c>
      <c r="BM237" s="219" t="s">
        <v>368</v>
      </c>
    </row>
    <row r="238" s="2" customFormat="1">
      <c r="A238" s="41"/>
      <c r="B238" s="42"/>
      <c r="C238" s="43"/>
      <c r="D238" s="221" t="s">
        <v>155</v>
      </c>
      <c r="E238" s="43"/>
      <c r="F238" s="222" t="s">
        <v>369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155</v>
      </c>
      <c r="AU238" s="20" t="s">
        <v>85</v>
      </c>
    </row>
    <row r="239" s="13" customFormat="1">
      <c r="A239" s="13"/>
      <c r="B239" s="226"/>
      <c r="C239" s="227"/>
      <c r="D239" s="228" t="s">
        <v>157</v>
      </c>
      <c r="E239" s="229" t="s">
        <v>19</v>
      </c>
      <c r="F239" s="230" t="s">
        <v>370</v>
      </c>
      <c r="G239" s="227"/>
      <c r="H239" s="231">
        <v>0.45100000000000001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157</v>
      </c>
      <c r="AU239" s="237" t="s">
        <v>85</v>
      </c>
      <c r="AV239" s="13" t="s">
        <v>85</v>
      </c>
      <c r="AW239" s="13" t="s">
        <v>36</v>
      </c>
      <c r="AX239" s="13" t="s">
        <v>83</v>
      </c>
      <c r="AY239" s="237" t="s">
        <v>147</v>
      </c>
    </row>
    <row r="240" s="13" customFormat="1">
      <c r="A240" s="13"/>
      <c r="B240" s="226"/>
      <c r="C240" s="227"/>
      <c r="D240" s="228" t="s">
        <v>157</v>
      </c>
      <c r="E240" s="227"/>
      <c r="F240" s="230" t="s">
        <v>371</v>
      </c>
      <c r="G240" s="227"/>
      <c r="H240" s="231">
        <v>0.51900000000000002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157</v>
      </c>
      <c r="AU240" s="237" t="s">
        <v>85</v>
      </c>
      <c r="AV240" s="13" t="s">
        <v>85</v>
      </c>
      <c r="AW240" s="13" t="s">
        <v>4</v>
      </c>
      <c r="AX240" s="13" t="s">
        <v>83</v>
      </c>
      <c r="AY240" s="237" t="s">
        <v>147</v>
      </c>
    </row>
    <row r="241" s="2" customFormat="1" ht="37.8" customHeight="1">
      <c r="A241" s="41"/>
      <c r="B241" s="42"/>
      <c r="C241" s="208" t="s">
        <v>372</v>
      </c>
      <c r="D241" s="208" t="s">
        <v>149</v>
      </c>
      <c r="E241" s="209" t="s">
        <v>373</v>
      </c>
      <c r="F241" s="210" t="s">
        <v>374</v>
      </c>
      <c r="G241" s="211" t="s">
        <v>99</v>
      </c>
      <c r="H241" s="212">
        <v>6.0599999999999996</v>
      </c>
      <c r="I241" s="213"/>
      <c r="J241" s="214">
        <f>ROUND(I241*H241,2)</f>
        <v>0</v>
      </c>
      <c r="K241" s="210" t="s">
        <v>152</v>
      </c>
      <c r="L241" s="47"/>
      <c r="M241" s="215" t="s">
        <v>19</v>
      </c>
      <c r="N241" s="216" t="s">
        <v>46</v>
      </c>
      <c r="O241" s="87"/>
      <c r="P241" s="217">
        <f>O241*H241</f>
        <v>0</v>
      </c>
      <c r="Q241" s="217">
        <v>0.12021</v>
      </c>
      <c r="R241" s="217">
        <f>Q241*H241</f>
        <v>0.72847259999999991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153</v>
      </c>
      <c r="AT241" s="219" t="s">
        <v>149</v>
      </c>
      <c r="AU241" s="219" t="s">
        <v>85</v>
      </c>
      <c r="AY241" s="20" t="s">
        <v>147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83</v>
      </c>
      <c r="BK241" s="220">
        <f>ROUND(I241*H241,2)</f>
        <v>0</v>
      </c>
      <c r="BL241" s="20" t="s">
        <v>153</v>
      </c>
      <c r="BM241" s="219" t="s">
        <v>375</v>
      </c>
    </row>
    <row r="242" s="2" customFormat="1">
      <c r="A242" s="41"/>
      <c r="B242" s="42"/>
      <c r="C242" s="43"/>
      <c r="D242" s="221" t="s">
        <v>155</v>
      </c>
      <c r="E242" s="43"/>
      <c r="F242" s="222" t="s">
        <v>376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155</v>
      </c>
      <c r="AU242" s="20" t="s">
        <v>85</v>
      </c>
    </row>
    <row r="243" s="14" customFormat="1">
      <c r="A243" s="14"/>
      <c r="B243" s="238"/>
      <c r="C243" s="239"/>
      <c r="D243" s="228" t="s">
        <v>157</v>
      </c>
      <c r="E243" s="240" t="s">
        <v>19</v>
      </c>
      <c r="F243" s="241" t="s">
        <v>377</v>
      </c>
      <c r="G243" s="239"/>
      <c r="H243" s="240" t="s">
        <v>19</v>
      </c>
      <c r="I243" s="242"/>
      <c r="J243" s="239"/>
      <c r="K243" s="239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157</v>
      </c>
      <c r="AU243" s="247" t="s">
        <v>85</v>
      </c>
      <c r="AV243" s="14" t="s">
        <v>83</v>
      </c>
      <c r="AW243" s="14" t="s">
        <v>36</v>
      </c>
      <c r="AX243" s="14" t="s">
        <v>75</v>
      </c>
      <c r="AY243" s="247" t="s">
        <v>147</v>
      </c>
    </row>
    <row r="244" s="13" customFormat="1">
      <c r="A244" s="13"/>
      <c r="B244" s="226"/>
      <c r="C244" s="227"/>
      <c r="D244" s="228" t="s">
        <v>157</v>
      </c>
      <c r="E244" s="229" t="s">
        <v>19</v>
      </c>
      <c r="F244" s="230" t="s">
        <v>378</v>
      </c>
      <c r="G244" s="227"/>
      <c r="H244" s="231">
        <v>6.0599999999999996</v>
      </c>
      <c r="I244" s="232"/>
      <c r="J244" s="227"/>
      <c r="K244" s="227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157</v>
      </c>
      <c r="AU244" s="237" t="s">
        <v>85</v>
      </c>
      <c r="AV244" s="13" t="s">
        <v>85</v>
      </c>
      <c r="AW244" s="13" t="s">
        <v>36</v>
      </c>
      <c r="AX244" s="13" t="s">
        <v>83</v>
      </c>
      <c r="AY244" s="237" t="s">
        <v>147</v>
      </c>
    </row>
    <row r="245" s="2" customFormat="1" ht="33" customHeight="1">
      <c r="A245" s="41"/>
      <c r="B245" s="42"/>
      <c r="C245" s="208" t="s">
        <v>379</v>
      </c>
      <c r="D245" s="208" t="s">
        <v>149</v>
      </c>
      <c r="E245" s="209" t="s">
        <v>380</v>
      </c>
      <c r="F245" s="210" t="s">
        <v>381</v>
      </c>
      <c r="G245" s="211" t="s">
        <v>99</v>
      </c>
      <c r="H245" s="212">
        <v>7.4400000000000004</v>
      </c>
      <c r="I245" s="213"/>
      <c r="J245" s="214">
        <f>ROUND(I245*H245,2)</f>
        <v>0</v>
      </c>
      <c r="K245" s="210" t="s">
        <v>152</v>
      </c>
      <c r="L245" s="47"/>
      <c r="M245" s="215" t="s">
        <v>19</v>
      </c>
      <c r="N245" s="216" t="s">
        <v>46</v>
      </c>
      <c r="O245" s="87"/>
      <c r="P245" s="217">
        <f>O245*H245</f>
        <v>0</v>
      </c>
      <c r="Q245" s="217">
        <v>0.14482999999999999</v>
      </c>
      <c r="R245" s="217">
        <f>Q245*H245</f>
        <v>1.0775352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153</v>
      </c>
      <c r="AT245" s="219" t="s">
        <v>149</v>
      </c>
      <c r="AU245" s="219" t="s">
        <v>85</v>
      </c>
      <c r="AY245" s="20" t="s">
        <v>147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83</v>
      </c>
      <c r="BK245" s="220">
        <f>ROUND(I245*H245,2)</f>
        <v>0</v>
      </c>
      <c r="BL245" s="20" t="s">
        <v>153</v>
      </c>
      <c r="BM245" s="219" t="s">
        <v>382</v>
      </c>
    </row>
    <row r="246" s="2" customFormat="1">
      <c r="A246" s="41"/>
      <c r="B246" s="42"/>
      <c r="C246" s="43"/>
      <c r="D246" s="221" t="s">
        <v>155</v>
      </c>
      <c r="E246" s="43"/>
      <c r="F246" s="222" t="s">
        <v>383</v>
      </c>
      <c r="G246" s="43"/>
      <c r="H246" s="43"/>
      <c r="I246" s="223"/>
      <c r="J246" s="43"/>
      <c r="K246" s="43"/>
      <c r="L246" s="47"/>
      <c r="M246" s="224"/>
      <c r="N246" s="225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155</v>
      </c>
      <c r="AU246" s="20" t="s">
        <v>85</v>
      </c>
    </row>
    <row r="247" s="14" customFormat="1">
      <c r="A247" s="14"/>
      <c r="B247" s="238"/>
      <c r="C247" s="239"/>
      <c r="D247" s="228" t="s">
        <v>157</v>
      </c>
      <c r="E247" s="240" t="s">
        <v>19</v>
      </c>
      <c r="F247" s="241" t="s">
        <v>384</v>
      </c>
      <c r="G247" s="239"/>
      <c r="H247" s="240" t="s">
        <v>19</v>
      </c>
      <c r="I247" s="242"/>
      <c r="J247" s="239"/>
      <c r="K247" s="239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157</v>
      </c>
      <c r="AU247" s="247" t="s">
        <v>85</v>
      </c>
      <c r="AV247" s="14" t="s">
        <v>83</v>
      </c>
      <c r="AW247" s="14" t="s">
        <v>36</v>
      </c>
      <c r="AX247" s="14" t="s">
        <v>75</v>
      </c>
      <c r="AY247" s="247" t="s">
        <v>147</v>
      </c>
    </row>
    <row r="248" s="13" customFormat="1">
      <c r="A248" s="13"/>
      <c r="B248" s="226"/>
      <c r="C248" s="227"/>
      <c r="D248" s="228" t="s">
        <v>157</v>
      </c>
      <c r="E248" s="229" t="s">
        <v>19</v>
      </c>
      <c r="F248" s="230" t="s">
        <v>385</v>
      </c>
      <c r="G248" s="227"/>
      <c r="H248" s="231">
        <v>7.4400000000000004</v>
      </c>
      <c r="I248" s="232"/>
      <c r="J248" s="227"/>
      <c r="K248" s="227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157</v>
      </c>
      <c r="AU248" s="237" t="s">
        <v>85</v>
      </c>
      <c r="AV248" s="13" t="s">
        <v>85</v>
      </c>
      <c r="AW248" s="13" t="s">
        <v>36</v>
      </c>
      <c r="AX248" s="13" t="s">
        <v>83</v>
      </c>
      <c r="AY248" s="237" t="s">
        <v>147</v>
      </c>
    </row>
    <row r="249" s="2" customFormat="1" ht="24.15" customHeight="1">
      <c r="A249" s="41"/>
      <c r="B249" s="42"/>
      <c r="C249" s="208" t="s">
        <v>386</v>
      </c>
      <c r="D249" s="208" t="s">
        <v>149</v>
      </c>
      <c r="E249" s="209" t="s">
        <v>387</v>
      </c>
      <c r="F249" s="210" t="s">
        <v>388</v>
      </c>
      <c r="G249" s="211" t="s">
        <v>389</v>
      </c>
      <c r="H249" s="212">
        <v>23.239999999999998</v>
      </c>
      <c r="I249" s="213"/>
      <c r="J249" s="214">
        <f>ROUND(I249*H249,2)</f>
        <v>0</v>
      </c>
      <c r="K249" s="210" t="s">
        <v>152</v>
      </c>
      <c r="L249" s="47"/>
      <c r="M249" s="215" t="s">
        <v>19</v>
      </c>
      <c r="N249" s="216" t="s">
        <v>46</v>
      </c>
      <c r="O249" s="87"/>
      <c r="P249" s="217">
        <f>O249*H249</f>
        <v>0</v>
      </c>
      <c r="Q249" s="217">
        <v>0.00013999999999999999</v>
      </c>
      <c r="R249" s="217">
        <f>Q249*H249</f>
        <v>0.0032535999999999993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153</v>
      </c>
      <c r="AT249" s="219" t="s">
        <v>149</v>
      </c>
      <c r="AU249" s="219" t="s">
        <v>85</v>
      </c>
      <c r="AY249" s="20" t="s">
        <v>147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83</v>
      </c>
      <c r="BK249" s="220">
        <f>ROUND(I249*H249,2)</f>
        <v>0</v>
      </c>
      <c r="BL249" s="20" t="s">
        <v>153</v>
      </c>
      <c r="BM249" s="219" t="s">
        <v>390</v>
      </c>
    </row>
    <row r="250" s="2" customFormat="1">
      <c r="A250" s="41"/>
      <c r="B250" s="42"/>
      <c r="C250" s="43"/>
      <c r="D250" s="221" t="s">
        <v>155</v>
      </c>
      <c r="E250" s="43"/>
      <c r="F250" s="222" t="s">
        <v>391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155</v>
      </c>
      <c r="AU250" s="20" t="s">
        <v>85</v>
      </c>
    </row>
    <row r="251" s="14" customFormat="1">
      <c r="A251" s="14"/>
      <c r="B251" s="238"/>
      <c r="C251" s="239"/>
      <c r="D251" s="228" t="s">
        <v>157</v>
      </c>
      <c r="E251" s="240" t="s">
        <v>19</v>
      </c>
      <c r="F251" s="241" t="s">
        <v>392</v>
      </c>
      <c r="G251" s="239"/>
      <c r="H251" s="240" t="s">
        <v>19</v>
      </c>
      <c r="I251" s="242"/>
      <c r="J251" s="239"/>
      <c r="K251" s="239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157</v>
      </c>
      <c r="AU251" s="247" t="s">
        <v>85</v>
      </c>
      <c r="AV251" s="14" t="s">
        <v>83</v>
      </c>
      <c r="AW251" s="14" t="s">
        <v>36</v>
      </c>
      <c r="AX251" s="14" t="s">
        <v>75</v>
      </c>
      <c r="AY251" s="247" t="s">
        <v>147</v>
      </c>
    </row>
    <row r="252" s="13" customFormat="1">
      <c r="A252" s="13"/>
      <c r="B252" s="226"/>
      <c r="C252" s="227"/>
      <c r="D252" s="228" t="s">
        <v>157</v>
      </c>
      <c r="E252" s="229" t="s">
        <v>19</v>
      </c>
      <c r="F252" s="230" t="s">
        <v>393</v>
      </c>
      <c r="G252" s="227"/>
      <c r="H252" s="231">
        <v>21.800000000000001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157</v>
      </c>
      <c r="AU252" s="237" t="s">
        <v>85</v>
      </c>
      <c r="AV252" s="13" t="s">
        <v>85</v>
      </c>
      <c r="AW252" s="13" t="s">
        <v>36</v>
      </c>
      <c r="AX252" s="13" t="s">
        <v>75</v>
      </c>
      <c r="AY252" s="237" t="s">
        <v>147</v>
      </c>
    </row>
    <row r="253" s="14" customFormat="1">
      <c r="A253" s="14"/>
      <c r="B253" s="238"/>
      <c r="C253" s="239"/>
      <c r="D253" s="228" t="s">
        <v>157</v>
      </c>
      <c r="E253" s="240" t="s">
        <v>19</v>
      </c>
      <c r="F253" s="241" t="s">
        <v>306</v>
      </c>
      <c r="G253" s="239"/>
      <c r="H253" s="240" t="s">
        <v>19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157</v>
      </c>
      <c r="AU253" s="247" t="s">
        <v>85</v>
      </c>
      <c r="AV253" s="14" t="s">
        <v>83</v>
      </c>
      <c r="AW253" s="14" t="s">
        <v>36</v>
      </c>
      <c r="AX253" s="14" t="s">
        <v>75</v>
      </c>
      <c r="AY253" s="247" t="s">
        <v>147</v>
      </c>
    </row>
    <row r="254" s="13" customFormat="1">
      <c r="A254" s="13"/>
      <c r="B254" s="226"/>
      <c r="C254" s="227"/>
      <c r="D254" s="228" t="s">
        <v>157</v>
      </c>
      <c r="E254" s="229" t="s">
        <v>19</v>
      </c>
      <c r="F254" s="230" t="s">
        <v>307</v>
      </c>
      <c r="G254" s="227"/>
      <c r="H254" s="231">
        <v>1.44</v>
      </c>
      <c r="I254" s="232"/>
      <c r="J254" s="227"/>
      <c r="K254" s="227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157</v>
      </c>
      <c r="AU254" s="237" t="s">
        <v>85</v>
      </c>
      <c r="AV254" s="13" t="s">
        <v>85</v>
      </c>
      <c r="AW254" s="13" t="s">
        <v>36</v>
      </c>
      <c r="AX254" s="13" t="s">
        <v>75</v>
      </c>
      <c r="AY254" s="237" t="s">
        <v>147</v>
      </c>
    </row>
    <row r="255" s="15" customFormat="1">
      <c r="A255" s="15"/>
      <c r="B255" s="248"/>
      <c r="C255" s="249"/>
      <c r="D255" s="228" t="s">
        <v>157</v>
      </c>
      <c r="E255" s="250" t="s">
        <v>19</v>
      </c>
      <c r="F255" s="251" t="s">
        <v>172</v>
      </c>
      <c r="G255" s="249"/>
      <c r="H255" s="252">
        <v>23.239999999999998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157</v>
      </c>
      <c r="AU255" s="258" t="s">
        <v>85</v>
      </c>
      <c r="AV255" s="15" t="s">
        <v>153</v>
      </c>
      <c r="AW255" s="15" t="s">
        <v>36</v>
      </c>
      <c r="AX255" s="15" t="s">
        <v>83</v>
      </c>
      <c r="AY255" s="258" t="s">
        <v>147</v>
      </c>
    </row>
    <row r="256" s="2" customFormat="1" ht="37.8" customHeight="1">
      <c r="A256" s="41"/>
      <c r="B256" s="42"/>
      <c r="C256" s="208" t="s">
        <v>394</v>
      </c>
      <c r="D256" s="208" t="s">
        <v>149</v>
      </c>
      <c r="E256" s="209" t="s">
        <v>395</v>
      </c>
      <c r="F256" s="210" t="s">
        <v>396</v>
      </c>
      <c r="G256" s="211" t="s">
        <v>99</v>
      </c>
      <c r="H256" s="212">
        <v>4.0800000000000001</v>
      </c>
      <c r="I256" s="213"/>
      <c r="J256" s="214">
        <f>ROUND(I256*H256,2)</f>
        <v>0</v>
      </c>
      <c r="K256" s="210" t="s">
        <v>152</v>
      </c>
      <c r="L256" s="47"/>
      <c r="M256" s="215" t="s">
        <v>19</v>
      </c>
      <c r="N256" s="216" t="s">
        <v>46</v>
      </c>
      <c r="O256" s="87"/>
      <c r="P256" s="217">
        <f>O256*H256</f>
        <v>0</v>
      </c>
      <c r="Q256" s="217">
        <v>0.17818000000000001</v>
      </c>
      <c r="R256" s="217">
        <f>Q256*H256</f>
        <v>0.72697440000000002</v>
      </c>
      <c r="S256" s="217">
        <v>0</v>
      </c>
      <c r="T256" s="218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9" t="s">
        <v>153</v>
      </c>
      <c r="AT256" s="219" t="s">
        <v>149</v>
      </c>
      <c r="AU256" s="219" t="s">
        <v>85</v>
      </c>
      <c r="AY256" s="20" t="s">
        <v>147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83</v>
      </c>
      <c r="BK256" s="220">
        <f>ROUND(I256*H256,2)</f>
        <v>0</v>
      </c>
      <c r="BL256" s="20" t="s">
        <v>153</v>
      </c>
      <c r="BM256" s="219" t="s">
        <v>397</v>
      </c>
    </row>
    <row r="257" s="2" customFormat="1">
      <c r="A257" s="41"/>
      <c r="B257" s="42"/>
      <c r="C257" s="43"/>
      <c r="D257" s="221" t="s">
        <v>155</v>
      </c>
      <c r="E257" s="43"/>
      <c r="F257" s="222" t="s">
        <v>398</v>
      </c>
      <c r="G257" s="43"/>
      <c r="H257" s="43"/>
      <c r="I257" s="223"/>
      <c r="J257" s="43"/>
      <c r="K257" s="43"/>
      <c r="L257" s="47"/>
      <c r="M257" s="224"/>
      <c r="N257" s="225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155</v>
      </c>
      <c r="AU257" s="20" t="s">
        <v>85</v>
      </c>
    </row>
    <row r="258" s="13" customFormat="1">
      <c r="A258" s="13"/>
      <c r="B258" s="226"/>
      <c r="C258" s="227"/>
      <c r="D258" s="228" t="s">
        <v>157</v>
      </c>
      <c r="E258" s="229" t="s">
        <v>19</v>
      </c>
      <c r="F258" s="230" t="s">
        <v>399</v>
      </c>
      <c r="G258" s="227"/>
      <c r="H258" s="231">
        <v>0.95999999999999996</v>
      </c>
      <c r="I258" s="232"/>
      <c r="J258" s="227"/>
      <c r="K258" s="227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157</v>
      </c>
      <c r="AU258" s="237" t="s">
        <v>85</v>
      </c>
      <c r="AV258" s="13" t="s">
        <v>85</v>
      </c>
      <c r="AW258" s="13" t="s">
        <v>36</v>
      </c>
      <c r="AX258" s="13" t="s">
        <v>75</v>
      </c>
      <c r="AY258" s="237" t="s">
        <v>147</v>
      </c>
    </row>
    <row r="259" s="13" customFormat="1">
      <c r="A259" s="13"/>
      <c r="B259" s="226"/>
      <c r="C259" s="227"/>
      <c r="D259" s="228" t="s">
        <v>157</v>
      </c>
      <c r="E259" s="229" t="s">
        <v>19</v>
      </c>
      <c r="F259" s="230" t="s">
        <v>400</v>
      </c>
      <c r="G259" s="227"/>
      <c r="H259" s="231">
        <v>2.8799999999999999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157</v>
      </c>
      <c r="AU259" s="237" t="s">
        <v>85</v>
      </c>
      <c r="AV259" s="13" t="s">
        <v>85</v>
      </c>
      <c r="AW259" s="13" t="s">
        <v>36</v>
      </c>
      <c r="AX259" s="13" t="s">
        <v>75</v>
      </c>
      <c r="AY259" s="237" t="s">
        <v>147</v>
      </c>
    </row>
    <row r="260" s="13" customFormat="1">
      <c r="A260" s="13"/>
      <c r="B260" s="226"/>
      <c r="C260" s="227"/>
      <c r="D260" s="228" t="s">
        <v>157</v>
      </c>
      <c r="E260" s="229" t="s">
        <v>19</v>
      </c>
      <c r="F260" s="230" t="s">
        <v>401</v>
      </c>
      <c r="G260" s="227"/>
      <c r="H260" s="231">
        <v>0.23999999999999999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157</v>
      </c>
      <c r="AU260" s="237" t="s">
        <v>85</v>
      </c>
      <c r="AV260" s="13" t="s">
        <v>85</v>
      </c>
      <c r="AW260" s="13" t="s">
        <v>36</v>
      </c>
      <c r="AX260" s="13" t="s">
        <v>75</v>
      </c>
      <c r="AY260" s="237" t="s">
        <v>147</v>
      </c>
    </row>
    <row r="261" s="15" customFormat="1">
      <c r="A261" s="15"/>
      <c r="B261" s="248"/>
      <c r="C261" s="249"/>
      <c r="D261" s="228" t="s">
        <v>157</v>
      </c>
      <c r="E261" s="250" t="s">
        <v>19</v>
      </c>
      <c r="F261" s="251" t="s">
        <v>172</v>
      </c>
      <c r="G261" s="249"/>
      <c r="H261" s="252">
        <v>4.0800000000000001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8" t="s">
        <v>157</v>
      </c>
      <c r="AU261" s="258" t="s">
        <v>85</v>
      </c>
      <c r="AV261" s="15" t="s">
        <v>153</v>
      </c>
      <c r="AW261" s="15" t="s">
        <v>36</v>
      </c>
      <c r="AX261" s="15" t="s">
        <v>83</v>
      </c>
      <c r="AY261" s="258" t="s">
        <v>147</v>
      </c>
    </row>
    <row r="262" s="2" customFormat="1" ht="37.8" customHeight="1">
      <c r="A262" s="41"/>
      <c r="B262" s="42"/>
      <c r="C262" s="208" t="s">
        <v>402</v>
      </c>
      <c r="D262" s="208" t="s">
        <v>149</v>
      </c>
      <c r="E262" s="209" t="s">
        <v>403</v>
      </c>
      <c r="F262" s="210" t="s">
        <v>404</v>
      </c>
      <c r="G262" s="211" t="s">
        <v>99</v>
      </c>
      <c r="H262" s="212">
        <v>6.46</v>
      </c>
      <c r="I262" s="213"/>
      <c r="J262" s="214">
        <f>ROUND(I262*H262,2)</f>
        <v>0</v>
      </c>
      <c r="K262" s="210" t="s">
        <v>152</v>
      </c>
      <c r="L262" s="47"/>
      <c r="M262" s="215" t="s">
        <v>19</v>
      </c>
      <c r="N262" s="216" t="s">
        <v>46</v>
      </c>
      <c r="O262" s="87"/>
      <c r="P262" s="217">
        <f>O262*H262</f>
        <v>0</v>
      </c>
      <c r="Q262" s="217">
        <v>0.0084100000000000008</v>
      </c>
      <c r="R262" s="217">
        <f>Q262*H262</f>
        <v>0.054328600000000005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153</v>
      </c>
      <c r="AT262" s="219" t="s">
        <v>149</v>
      </c>
      <c r="AU262" s="219" t="s">
        <v>85</v>
      </c>
      <c r="AY262" s="20" t="s">
        <v>147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83</v>
      </c>
      <c r="BK262" s="220">
        <f>ROUND(I262*H262,2)</f>
        <v>0</v>
      </c>
      <c r="BL262" s="20" t="s">
        <v>153</v>
      </c>
      <c r="BM262" s="219" t="s">
        <v>405</v>
      </c>
    </row>
    <row r="263" s="2" customFormat="1">
      <c r="A263" s="41"/>
      <c r="B263" s="42"/>
      <c r="C263" s="43"/>
      <c r="D263" s="221" t="s">
        <v>155</v>
      </c>
      <c r="E263" s="43"/>
      <c r="F263" s="222" t="s">
        <v>406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155</v>
      </c>
      <c r="AU263" s="20" t="s">
        <v>85</v>
      </c>
    </row>
    <row r="264" s="13" customFormat="1">
      <c r="A264" s="13"/>
      <c r="B264" s="226"/>
      <c r="C264" s="227"/>
      <c r="D264" s="228" t="s">
        <v>157</v>
      </c>
      <c r="E264" s="229" t="s">
        <v>19</v>
      </c>
      <c r="F264" s="230" t="s">
        <v>407</v>
      </c>
      <c r="G264" s="227"/>
      <c r="H264" s="231">
        <v>1.76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157</v>
      </c>
      <c r="AU264" s="237" t="s">
        <v>85</v>
      </c>
      <c r="AV264" s="13" t="s">
        <v>85</v>
      </c>
      <c r="AW264" s="13" t="s">
        <v>36</v>
      </c>
      <c r="AX264" s="13" t="s">
        <v>75</v>
      </c>
      <c r="AY264" s="237" t="s">
        <v>147</v>
      </c>
    </row>
    <row r="265" s="13" customFormat="1">
      <c r="A265" s="13"/>
      <c r="B265" s="226"/>
      <c r="C265" s="227"/>
      <c r="D265" s="228" t="s">
        <v>157</v>
      </c>
      <c r="E265" s="229" t="s">
        <v>19</v>
      </c>
      <c r="F265" s="230" t="s">
        <v>408</v>
      </c>
      <c r="G265" s="227"/>
      <c r="H265" s="231">
        <v>4.1399999999999997</v>
      </c>
      <c r="I265" s="232"/>
      <c r="J265" s="227"/>
      <c r="K265" s="227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157</v>
      </c>
      <c r="AU265" s="237" t="s">
        <v>85</v>
      </c>
      <c r="AV265" s="13" t="s">
        <v>85</v>
      </c>
      <c r="AW265" s="13" t="s">
        <v>36</v>
      </c>
      <c r="AX265" s="13" t="s">
        <v>75</v>
      </c>
      <c r="AY265" s="237" t="s">
        <v>147</v>
      </c>
    </row>
    <row r="266" s="13" customFormat="1">
      <c r="A266" s="13"/>
      <c r="B266" s="226"/>
      <c r="C266" s="227"/>
      <c r="D266" s="228" t="s">
        <v>157</v>
      </c>
      <c r="E266" s="229" t="s">
        <v>19</v>
      </c>
      <c r="F266" s="230" t="s">
        <v>409</v>
      </c>
      <c r="G266" s="227"/>
      <c r="H266" s="231">
        <v>0.56000000000000005</v>
      </c>
      <c r="I266" s="232"/>
      <c r="J266" s="227"/>
      <c r="K266" s="227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157</v>
      </c>
      <c r="AU266" s="237" t="s">
        <v>85</v>
      </c>
      <c r="AV266" s="13" t="s">
        <v>85</v>
      </c>
      <c r="AW266" s="13" t="s">
        <v>36</v>
      </c>
      <c r="AX266" s="13" t="s">
        <v>75</v>
      </c>
      <c r="AY266" s="237" t="s">
        <v>147</v>
      </c>
    </row>
    <row r="267" s="15" customFormat="1">
      <c r="A267" s="15"/>
      <c r="B267" s="248"/>
      <c r="C267" s="249"/>
      <c r="D267" s="228" t="s">
        <v>157</v>
      </c>
      <c r="E267" s="250" t="s">
        <v>19</v>
      </c>
      <c r="F267" s="251" t="s">
        <v>172</v>
      </c>
      <c r="G267" s="249"/>
      <c r="H267" s="252">
        <v>6.46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8" t="s">
        <v>157</v>
      </c>
      <c r="AU267" s="258" t="s">
        <v>85</v>
      </c>
      <c r="AV267" s="15" t="s">
        <v>153</v>
      </c>
      <c r="AW267" s="15" t="s">
        <v>36</v>
      </c>
      <c r="AX267" s="15" t="s">
        <v>83</v>
      </c>
      <c r="AY267" s="258" t="s">
        <v>147</v>
      </c>
    </row>
    <row r="268" s="12" customFormat="1" ht="22.8" customHeight="1">
      <c r="A268" s="12"/>
      <c r="B268" s="192"/>
      <c r="C268" s="193"/>
      <c r="D268" s="194" t="s">
        <v>74</v>
      </c>
      <c r="E268" s="206" t="s">
        <v>153</v>
      </c>
      <c r="F268" s="206" t="s">
        <v>410</v>
      </c>
      <c r="G268" s="193"/>
      <c r="H268" s="193"/>
      <c r="I268" s="196"/>
      <c r="J268" s="207">
        <f>BK268</f>
        <v>0</v>
      </c>
      <c r="K268" s="193"/>
      <c r="L268" s="198"/>
      <c r="M268" s="199"/>
      <c r="N268" s="200"/>
      <c r="O268" s="200"/>
      <c r="P268" s="201">
        <f>SUM(P269:P315)</f>
        <v>0</v>
      </c>
      <c r="Q268" s="200"/>
      <c r="R268" s="201">
        <f>SUM(R269:R315)</f>
        <v>5.7928586700000002</v>
      </c>
      <c r="S268" s="200"/>
      <c r="T268" s="202">
        <f>SUM(T269:T315)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3" t="s">
        <v>83</v>
      </c>
      <c r="AT268" s="204" t="s">
        <v>74</v>
      </c>
      <c r="AU268" s="204" t="s">
        <v>83</v>
      </c>
      <c r="AY268" s="203" t="s">
        <v>147</v>
      </c>
      <c r="BK268" s="205">
        <f>SUM(BK269:BK315)</f>
        <v>0</v>
      </c>
    </row>
    <row r="269" s="2" customFormat="1" ht="90" customHeight="1">
      <c r="A269" s="41"/>
      <c r="B269" s="42"/>
      <c r="C269" s="208" t="s">
        <v>411</v>
      </c>
      <c r="D269" s="208" t="s">
        <v>149</v>
      </c>
      <c r="E269" s="209" t="s">
        <v>412</v>
      </c>
      <c r="F269" s="210" t="s">
        <v>413</v>
      </c>
      <c r="G269" s="211" t="s">
        <v>99</v>
      </c>
      <c r="H269" s="212">
        <v>29.260000000000002</v>
      </c>
      <c r="I269" s="213"/>
      <c r="J269" s="214">
        <f>ROUND(I269*H269,2)</f>
        <v>0</v>
      </c>
      <c r="K269" s="210" t="s">
        <v>152</v>
      </c>
      <c r="L269" s="47"/>
      <c r="M269" s="215" t="s">
        <v>19</v>
      </c>
      <c r="N269" s="216" t="s">
        <v>46</v>
      </c>
      <c r="O269" s="87"/>
      <c r="P269" s="217">
        <f>O269*H269</f>
        <v>0</v>
      </c>
      <c r="Q269" s="217">
        <v>0.01128</v>
      </c>
      <c r="R269" s="217">
        <f>Q269*H269</f>
        <v>0.33005280000000004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153</v>
      </c>
      <c r="AT269" s="219" t="s">
        <v>149</v>
      </c>
      <c r="AU269" s="219" t="s">
        <v>85</v>
      </c>
      <c r="AY269" s="20" t="s">
        <v>147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83</v>
      </c>
      <c r="BK269" s="220">
        <f>ROUND(I269*H269,2)</f>
        <v>0</v>
      </c>
      <c r="BL269" s="20" t="s">
        <v>153</v>
      </c>
      <c r="BM269" s="219" t="s">
        <v>414</v>
      </c>
    </row>
    <row r="270" s="2" customFormat="1">
      <c r="A270" s="41"/>
      <c r="B270" s="42"/>
      <c r="C270" s="43"/>
      <c r="D270" s="221" t="s">
        <v>155</v>
      </c>
      <c r="E270" s="43"/>
      <c r="F270" s="222" t="s">
        <v>415</v>
      </c>
      <c r="G270" s="43"/>
      <c r="H270" s="43"/>
      <c r="I270" s="223"/>
      <c r="J270" s="43"/>
      <c r="K270" s="43"/>
      <c r="L270" s="47"/>
      <c r="M270" s="224"/>
      <c r="N270" s="225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155</v>
      </c>
      <c r="AU270" s="20" t="s">
        <v>85</v>
      </c>
    </row>
    <row r="271" s="14" customFormat="1">
      <c r="A271" s="14"/>
      <c r="B271" s="238"/>
      <c r="C271" s="239"/>
      <c r="D271" s="228" t="s">
        <v>157</v>
      </c>
      <c r="E271" s="240" t="s">
        <v>19</v>
      </c>
      <c r="F271" s="241" t="s">
        <v>416</v>
      </c>
      <c r="G271" s="239"/>
      <c r="H271" s="240" t="s">
        <v>19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157</v>
      </c>
      <c r="AU271" s="247" t="s">
        <v>85</v>
      </c>
      <c r="AV271" s="14" t="s">
        <v>83</v>
      </c>
      <c r="AW271" s="14" t="s">
        <v>36</v>
      </c>
      <c r="AX271" s="14" t="s">
        <v>75</v>
      </c>
      <c r="AY271" s="247" t="s">
        <v>147</v>
      </c>
    </row>
    <row r="272" s="13" customFormat="1">
      <c r="A272" s="13"/>
      <c r="B272" s="226"/>
      <c r="C272" s="227"/>
      <c r="D272" s="228" t="s">
        <v>157</v>
      </c>
      <c r="E272" s="229" t="s">
        <v>19</v>
      </c>
      <c r="F272" s="230" t="s">
        <v>417</v>
      </c>
      <c r="G272" s="227"/>
      <c r="H272" s="231">
        <v>29.260000000000002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157</v>
      </c>
      <c r="AU272" s="237" t="s">
        <v>85</v>
      </c>
      <c r="AV272" s="13" t="s">
        <v>85</v>
      </c>
      <c r="AW272" s="13" t="s">
        <v>36</v>
      </c>
      <c r="AX272" s="13" t="s">
        <v>83</v>
      </c>
      <c r="AY272" s="237" t="s">
        <v>147</v>
      </c>
    </row>
    <row r="273" s="2" customFormat="1" ht="37.8" customHeight="1">
      <c r="A273" s="41"/>
      <c r="B273" s="42"/>
      <c r="C273" s="208" t="s">
        <v>418</v>
      </c>
      <c r="D273" s="208" t="s">
        <v>149</v>
      </c>
      <c r="E273" s="209" t="s">
        <v>419</v>
      </c>
      <c r="F273" s="210" t="s">
        <v>420</v>
      </c>
      <c r="G273" s="211" t="s">
        <v>311</v>
      </c>
      <c r="H273" s="212">
        <v>9</v>
      </c>
      <c r="I273" s="213"/>
      <c r="J273" s="214">
        <f>ROUND(I273*H273,2)</f>
        <v>0</v>
      </c>
      <c r="K273" s="210" t="s">
        <v>152</v>
      </c>
      <c r="L273" s="47"/>
      <c r="M273" s="215" t="s">
        <v>19</v>
      </c>
      <c r="N273" s="216" t="s">
        <v>46</v>
      </c>
      <c r="O273" s="87"/>
      <c r="P273" s="217">
        <f>O273*H273</f>
        <v>0</v>
      </c>
      <c r="Q273" s="217">
        <v>0.022780000000000002</v>
      </c>
      <c r="R273" s="217">
        <f>Q273*H273</f>
        <v>0.20502000000000001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153</v>
      </c>
      <c r="AT273" s="219" t="s">
        <v>149</v>
      </c>
      <c r="AU273" s="219" t="s">
        <v>85</v>
      </c>
      <c r="AY273" s="20" t="s">
        <v>147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83</v>
      </c>
      <c r="BK273" s="220">
        <f>ROUND(I273*H273,2)</f>
        <v>0</v>
      </c>
      <c r="BL273" s="20" t="s">
        <v>153</v>
      </c>
      <c r="BM273" s="219" t="s">
        <v>421</v>
      </c>
    </row>
    <row r="274" s="2" customFormat="1">
      <c r="A274" s="41"/>
      <c r="B274" s="42"/>
      <c r="C274" s="43"/>
      <c r="D274" s="221" t="s">
        <v>155</v>
      </c>
      <c r="E274" s="43"/>
      <c r="F274" s="222" t="s">
        <v>422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155</v>
      </c>
      <c r="AU274" s="20" t="s">
        <v>85</v>
      </c>
    </row>
    <row r="275" s="13" customFormat="1">
      <c r="A275" s="13"/>
      <c r="B275" s="226"/>
      <c r="C275" s="227"/>
      <c r="D275" s="228" t="s">
        <v>157</v>
      </c>
      <c r="E275" s="229" t="s">
        <v>19</v>
      </c>
      <c r="F275" s="230" t="s">
        <v>423</v>
      </c>
      <c r="G275" s="227"/>
      <c r="H275" s="231">
        <v>6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157</v>
      </c>
      <c r="AU275" s="237" t="s">
        <v>85</v>
      </c>
      <c r="AV275" s="13" t="s">
        <v>85</v>
      </c>
      <c r="AW275" s="13" t="s">
        <v>36</v>
      </c>
      <c r="AX275" s="13" t="s">
        <v>75</v>
      </c>
      <c r="AY275" s="237" t="s">
        <v>147</v>
      </c>
    </row>
    <row r="276" s="13" customFormat="1">
      <c r="A276" s="13"/>
      <c r="B276" s="226"/>
      <c r="C276" s="227"/>
      <c r="D276" s="228" t="s">
        <v>157</v>
      </c>
      <c r="E276" s="229" t="s">
        <v>19</v>
      </c>
      <c r="F276" s="230" t="s">
        <v>424</v>
      </c>
      <c r="G276" s="227"/>
      <c r="H276" s="231">
        <v>3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157</v>
      </c>
      <c r="AU276" s="237" t="s">
        <v>85</v>
      </c>
      <c r="AV276" s="13" t="s">
        <v>85</v>
      </c>
      <c r="AW276" s="13" t="s">
        <v>36</v>
      </c>
      <c r="AX276" s="13" t="s">
        <v>75</v>
      </c>
      <c r="AY276" s="237" t="s">
        <v>147</v>
      </c>
    </row>
    <row r="277" s="15" customFormat="1">
      <c r="A277" s="15"/>
      <c r="B277" s="248"/>
      <c r="C277" s="249"/>
      <c r="D277" s="228" t="s">
        <v>157</v>
      </c>
      <c r="E277" s="250" t="s">
        <v>19</v>
      </c>
      <c r="F277" s="251" t="s">
        <v>172</v>
      </c>
      <c r="G277" s="249"/>
      <c r="H277" s="252">
        <v>9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8" t="s">
        <v>157</v>
      </c>
      <c r="AU277" s="258" t="s">
        <v>85</v>
      </c>
      <c r="AV277" s="15" t="s">
        <v>153</v>
      </c>
      <c r="AW277" s="15" t="s">
        <v>36</v>
      </c>
      <c r="AX277" s="15" t="s">
        <v>83</v>
      </c>
      <c r="AY277" s="258" t="s">
        <v>147</v>
      </c>
    </row>
    <row r="278" s="2" customFormat="1" ht="37.8" customHeight="1">
      <c r="A278" s="41"/>
      <c r="B278" s="42"/>
      <c r="C278" s="208" t="s">
        <v>425</v>
      </c>
      <c r="D278" s="208" t="s">
        <v>149</v>
      </c>
      <c r="E278" s="209" t="s">
        <v>426</v>
      </c>
      <c r="F278" s="210" t="s">
        <v>427</v>
      </c>
      <c r="G278" s="211" t="s">
        <v>233</v>
      </c>
      <c r="H278" s="212">
        <v>0.503</v>
      </c>
      <c r="I278" s="213"/>
      <c r="J278" s="214">
        <f>ROUND(I278*H278,2)</f>
        <v>0</v>
      </c>
      <c r="K278" s="210" t="s">
        <v>152</v>
      </c>
      <c r="L278" s="47"/>
      <c r="M278" s="215" t="s">
        <v>19</v>
      </c>
      <c r="N278" s="216" t="s">
        <v>46</v>
      </c>
      <c r="O278" s="87"/>
      <c r="P278" s="217">
        <f>O278*H278</f>
        <v>0</v>
      </c>
      <c r="Q278" s="217">
        <v>0.017090000000000001</v>
      </c>
      <c r="R278" s="217">
        <f>Q278*H278</f>
        <v>0.0085962700000000013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153</v>
      </c>
      <c r="AT278" s="219" t="s">
        <v>149</v>
      </c>
      <c r="AU278" s="219" t="s">
        <v>85</v>
      </c>
      <c r="AY278" s="20" t="s">
        <v>147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83</v>
      </c>
      <c r="BK278" s="220">
        <f>ROUND(I278*H278,2)</f>
        <v>0</v>
      </c>
      <c r="BL278" s="20" t="s">
        <v>153</v>
      </c>
      <c r="BM278" s="219" t="s">
        <v>428</v>
      </c>
    </row>
    <row r="279" s="2" customFormat="1">
      <c r="A279" s="41"/>
      <c r="B279" s="42"/>
      <c r="C279" s="43"/>
      <c r="D279" s="221" t="s">
        <v>155</v>
      </c>
      <c r="E279" s="43"/>
      <c r="F279" s="222" t="s">
        <v>429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155</v>
      </c>
      <c r="AU279" s="20" t="s">
        <v>85</v>
      </c>
    </row>
    <row r="280" s="2" customFormat="1" ht="24.15" customHeight="1">
      <c r="A280" s="41"/>
      <c r="B280" s="42"/>
      <c r="C280" s="259" t="s">
        <v>430</v>
      </c>
      <c r="D280" s="259" t="s">
        <v>245</v>
      </c>
      <c r="E280" s="260" t="s">
        <v>431</v>
      </c>
      <c r="F280" s="261" t="s">
        <v>432</v>
      </c>
      <c r="G280" s="262" t="s">
        <v>233</v>
      </c>
      <c r="H280" s="263">
        <v>0.57799999999999996</v>
      </c>
      <c r="I280" s="264"/>
      <c r="J280" s="265">
        <f>ROUND(I280*H280,2)</f>
        <v>0</v>
      </c>
      <c r="K280" s="261" t="s">
        <v>152</v>
      </c>
      <c r="L280" s="266"/>
      <c r="M280" s="267" t="s">
        <v>19</v>
      </c>
      <c r="N280" s="268" t="s">
        <v>46</v>
      </c>
      <c r="O280" s="87"/>
      <c r="P280" s="217">
        <f>O280*H280</f>
        <v>0</v>
      </c>
      <c r="Q280" s="217">
        <v>1</v>
      </c>
      <c r="R280" s="217">
        <f>Q280*H280</f>
        <v>0.57799999999999996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197</v>
      </c>
      <c r="AT280" s="219" t="s">
        <v>245</v>
      </c>
      <c r="AU280" s="219" t="s">
        <v>85</v>
      </c>
      <c r="AY280" s="20" t="s">
        <v>147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83</v>
      </c>
      <c r="BK280" s="220">
        <f>ROUND(I280*H280,2)</f>
        <v>0</v>
      </c>
      <c r="BL280" s="20" t="s">
        <v>153</v>
      </c>
      <c r="BM280" s="219" t="s">
        <v>433</v>
      </c>
    </row>
    <row r="281" s="13" customFormat="1">
      <c r="A281" s="13"/>
      <c r="B281" s="226"/>
      <c r="C281" s="227"/>
      <c r="D281" s="228" t="s">
        <v>157</v>
      </c>
      <c r="E281" s="229" t="s">
        <v>19</v>
      </c>
      <c r="F281" s="230" t="s">
        <v>434</v>
      </c>
      <c r="G281" s="227"/>
      <c r="H281" s="231">
        <v>0.39700000000000002</v>
      </c>
      <c r="I281" s="232"/>
      <c r="J281" s="227"/>
      <c r="K281" s="227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157</v>
      </c>
      <c r="AU281" s="237" t="s">
        <v>85</v>
      </c>
      <c r="AV281" s="13" t="s">
        <v>85</v>
      </c>
      <c r="AW281" s="13" t="s">
        <v>36</v>
      </c>
      <c r="AX281" s="13" t="s">
        <v>75</v>
      </c>
      <c r="AY281" s="237" t="s">
        <v>147</v>
      </c>
    </row>
    <row r="282" s="13" customFormat="1">
      <c r="A282" s="13"/>
      <c r="B282" s="226"/>
      <c r="C282" s="227"/>
      <c r="D282" s="228" t="s">
        <v>157</v>
      </c>
      <c r="E282" s="229" t="s">
        <v>19</v>
      </c>
      <c r="F282" s="230" t="s">
        <v>435</v>
      </c>
      <c r="G282" s="227"/>
      <c r="H282" s="231">
        <v>0.106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157</v>
      </c>
      <c r="AU282" s="237" t="s">
        <v>85</v>
      </c>
      <c r="AV282" s="13" t="s">
        <v>85</v>
      </c>
      <c r="AW282" s="13" t="s">
        <v>36</v>
      </c>
      <c r="AX282" s="13" t="s">
        <v>75</v>
      </c>
      <c r="AY282" s="237" t="s">
        <v>147</v>
      </c>
    </row>
    <row r="283" s="15" customFormat="1">
      <c r="A283" s="15"/>
      <c r="B283" s="248"/>
      <c r="C283" s="249"/>
      <c r="D283" s="228" t="s">
        <v>157</v>
      </c>
      <c r="E283" s="250" t="s">
        <v>19</v>
      </c>
      <c r="F283" s="251" t="s">
        <v>172</v>
      </c>
      <c r="G283" s="249"/>
      <c r="H283" s="252">
        <v>0.503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157</v>
      </c>
      <c r="AU283" s="258" t="s">
        <v>85</v>
      </c>
      <c r="AV283" s="15" t="s">
        <v>153</v>
      </c>
      <c r="AW283" s="15" t="s">
        <v>36</v>
      </c>
      <c r="AX283" s="15" t="s">
        <v>83</v>
      </c>
      <c r="AY283" s="258" t="s">
        <v>147</v>
      </c>
    </row>
    <row r="284" s="13" customFormat="1">
      <c r="A284" s="13"/>
      <c r="B284" s="226"/>
      <c r="C284" s="227"/>
      <c r="D284" s="228" t="s">
        <v>157</v>
      </c>
      <c r="E284" s="227"/>
      <c r="F284" s="230" t="s">
        <v>436</v>
      </c>
      <c r="G284" s="227"/>
      <c r="H284" s="231">
        <v>0.57799999999999996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157</v>
      </c>
      <c r="AU284" s="237" t="s">
        <v>85</v>
      </c>
      <c r="AV284" s="13" t="s">
        <v>85</v>
      </c>
      <c r="AW284" s="13" t="s">
        <v>4</v>
      </c>
      <c r="AX284" s="13" t="s">
        <v>83</v>
      </c>
      <c r="AY284" s="237" t="s">
        <v>147</v>
      </c>
    </row>
    <row r="285" s="2" customFormat="1" ht="24.15" customHeight="1">
      <c r="A285" s="41"/>
      <c r="B285" s="42"/>
      <c r="C285" s="208" t="s">
        <v>437</v>
      </c>
      <c r="D285" s="208" t="s">
        <v>149</v>
      </c>
      <c r="E285" s="209" t="s">
        <v>438</v>
      </c>
      <c r="F285" s="210" t="s">
        <v>439</v>
      </c>
      <c r="G285" s="211" t="s">
        <v>166</v>
      </c>
      <c r="H285" s="212">
        <v>0.65600000000000003</v>
      </c>
      <c r="I285" s="213"/>
      <c r="J285" s="214">
        <f>ROUND(I285*H285,2)</f>
        <v>0</v>
      </c>
      <c r="K285" s="210" t="s">
        <v>152</v>
      </c>
      <c r="L285" s="47"/>
      <c r="M285" s="215" t="s">
        <v>19</v>
      </c>
      <c r="N285" s="216" t="s">
        <v>46</v>
      </c>
      <c r="O285" s="87"/>
      <c r="P285" s="217">
        <f>O285*H285</f>
        <v>0</v>
      </c>
      <c r="Q285" s="217">
        <v>2.5019800000000001</v>
      </c>
      <c r="R285" s="217">
        <f>Q285*H285</f>
        <v>1.6412988800000001</v>
      </c>
      <c r="S285" s="217">
        <v>0</v>
      </c>
      <c r="T285" s="218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153</v>
      </c>
      <c r="AT285" s="219" t="s">
        <v>149</v>
      </c>
      <c r="AU285" s="219" t="s">
        <v>85</v>
      </c>
      <c r="AY285" s="20" t="s">
        <v>147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83</v>
      </c>
      <c r="BK285" s="220">
        <f>ROUND(I285*H285,2)</f>
        <v>0</v>
      </c>
      <c r="BL285" s="20" t="s">
        <v>153</v>
      </c>
      <c r="BM285" s="219" t="s">
        <v>440</v>
      </c>
    </row>
    <row r="286" s="2" customFormat="1">
      <c r="A286" s="41"/>
      <c r="B286" s="42"/>
      <c r="C286" s="43"/>
      <c r="D286" s="221" t="s">
        <v>155</v>
      </c>
      <c r="E286" s="43"/>
      <c r="F286" s="222" t="s">
        <v>441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155</v>
      </c>
      <c r="AU286" s="20" t="s">
        <v>85</v>
      </c>
    </row>
    <row r="287" s="13" customFormat="1">
      <c r="A287" s="13"/>
      <c r="B287" s="226"/>
      <c r="C287" s="227"/>
      <c r="D287" s="228" t="s">
        <v>157</v>
      </c>
      <c r="E287" s="229" t="s">
        <v>19</v>
      </c>
      <c r="F287" s="230" t="s">
        <v>442</v>
      </c>
      <c r="G287" s="227"/>
      <c r="H287" s="231">
        <v>0.16800000000000001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157</v>
      </c>
      <c r="AU287" s="237" t="s">
        <v>85</v>
      </c>
      <c r="AV287" s="13" t="s">
        <v>85</v>
      </c>
      <c r="AW287" s="13" t="s">
        <v>36</v>
      </c>
      <c r="AX287" s="13" t="s">
        <v>75</v>
      </c>
      <c r="AY287" s="237" t="s">
        <v>147</v>
      </c>
    </row>
    <row r="288" s="13" customFormat="1">
      <c r="A288" s="13"/>
      <c r="B288" s="226"/>
      <c r="C288" s="227"/>
      <c r="D288" s="228" t="s">
        <v>157</v>
      </c>
      <c r="E288" s="229" t="s">
        <v>19</v>
      </c>
      <c r="F288" s="230" t="s">
        <v>443</v>
      </c>
      <c r="G288" s="227"/>
      <c r="H288" s="231">
        <v>0.34799999999999998</v>
      </c>
      <c r="I288" s="232"/>
      <c r="J288" s="227"/>
      <c r="K288" s="227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157</v>
      </c>
      <c r="AU288" s="237" t="s">
        <v>85</v>
      </c>
      <c r="AV288" s="13" t="s">
        <v>85</v>
      </c>
      <c r="AW288" s="13" t="s">
        <v>36</v>
      </c>
      <c r="AX288" s="13" t="s">
        <v>75</v>
      </c>
      <c r="AY288" s="237" t="s">
        <v>147</v>
      </c>
    </row>
    <row r="289" s="13" customFormat="1">
      <c r="A289" s="13"/>
      <c r="B289" s="226"/>
      <c r="C289" s="227"/>
      <c r="D289" s="228" t="s">
        <v>157</v>
      </c>
      <c r="E289" s="229" t="s">
        <v>19</v>
      </c>
      <c r="F289" s="230" t="s">
        <v>444</v>
      </c>
      <c r="G289" s="227"/>
      <c r="H289" s="231">
        <v>0.14000000000000001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157</v>
      </c>
      <c r="AU289" s="237" t="s">
        <v>85</v>
      </c>
      <c r="AV289" s="13" t="s">
        <v>85</v>
      </c>
      <c r="AW289" s="13" t="s">
        <v>36</v>
      </c>
      <c r="AX289" s="13" t="s">
        <v>75</v>
      </c>
      <c r="AY289" s="237" t="s">
        <v>147</v>
      </c>
    </row>
    <row r="290" s="15" customFormat="1">
      <c r="A290" s="15"/>
      <c r="B290" s="248"/>
      <c r="C290" s="249"/>
      <c r="D290" s="228" t="s">
        <v>157</v>
      </c>
      <c r="E290" s="250" t="s">
        <v>19</v>
      </c>
      <c r="F290" s="251" t="s">
        <v>172</v>
      </c>
      <c r="G290" s="249"/>
      <c r="H290" s="252">
        <v>0.65600000000000003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157</v>
      </c>
      <c r="AU290" s="258" t="s">
        <v>85</v>
      </c>
      <c r="AV290" s="15" t="s">
        <v>153</v>
      </c>
      <c r="AW290" s="15" t="s">
        <v>36</v>
      </c>
      <c r="AX290" s="15" t="s">
        <v>83</v>
      </c>
      <c r="AY290" s="258" t="s">
        <v>147</v>
      </c>
    </row>
    <row r="291" s="2" customFormat="1" ht="24.15" customHeight="1">
      <c r="A291" s="41"/>
      <c r="B291" s="42"/>
      <c r="C291" s="208" t="s">
        <v>445</v>
      </c>
      <c r="D291" s="208" t="s">
        <v>149</v>
      </c>
      <c r="E291" s="209" t="s">
        <v>446</v>
      </c>
      <c r="F291" s="210" t="s">
        <v>447</v>
      </c>
      <c r="G291" s="211" t="s">
        <v>99</v>
      </c>
      <c r="H291" s="212">
        <v>7.96</v>
      </c>
      <c r="I291" s="213"/>
      <c r="J291" s="214">
        <f>ROUND(I291*H291,2)</f>
        <v>0</v>
      </c>
      <c r="K291" s="210" t="s">
        <v>152</v>
      </c>
      <c r="L291" s="47"/>
      <c r="M291" s="215" t="s">
        <v>19</v>
      </c>
      <c r="N291" s="216" t="s">
        <v>46</v>
      </c>
      <c r="O291" s="87"/>
      <c r="P291" s="217">
        <f>O291*H291</f>
        <v>0</v>
      </c>
      <c r="Q291" s="217">
        <v>0.011169999999999999</v>
      </c>
      <c r="R291" s="217">
        <f>Q291*H291</f>
        <v>0.088913199999999998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153</v>
      </c>
      <c r="AT291" s="219" t="s">
        <v>149</v>
      </c>
      <c r="AU291" s="219" t="s">
        <v>85</v>
      </c>
      <c r="AY291" s="20" t="s">
        <v>147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83</v>
      </c>
      <c r="BK291" s="220">
        <f>ROUND(I291*H291,2)</f>
        <v>0</v>
      </c>
      <c r="BL291" s="20" t="s">
        <v>153</v>
      </c>
      <c r="BM291" s="219" t="s">
        <v>448</v>
      </c>
    </row>
    <row r="292" s="2" customFormat="1">
      <c r="A292" s="41"/>
      <c r="B292" s="42"/>
      <c r="C292" s="43"/>
      <c r="D292" s="221" t="s">
        <v>155</v>
      </c>
      <c r="E292" s="43"/>
      <c r="F292" s="222" t="s">
        <v>449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155</v>
      </c>
      <c r="AU292" s="20" t="s">
        <v>85</v>
      </c>
    </row>
    <row r="293" s="13" customFormat="1">
      <c r="A293" s="13"/>
      <c r="B293" s="226"/>
      <c r="C293" s="227"/>
      <c r="D293" s="228" t="s">
        <v>157</v>
      </c>
      <c r="E293" s="229" t="s">
        <v>19</v>
      </c>
      <c r="F293" s="230" t="s">
        <v>450</v>
      </c>
      <c r="G293" s="227"/>
      <c r="H293" s="231">
        <v>1.6799999999999999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157</v>
      </c>
      <c r="AU293" s="237" t="s">
        <v>85</v>
      </c>
      <c r="AV293" s="13" t="s">
        <v>85</v>
      </c>
      <c r="AW293" s="13" t="s">
        <v>36</v>
      </c>
      <c r="AX293" s="13" t="s">
        <v>75</v>
      </c>
      <c r="AY293" s="237" t="s">
        <v>147</v>
      </c>
    </row>
    <row r="294" s="13" customFormat="1">
      <c r="A294" s="13"/>
      <c r="B294" s="226"/>
      <c r="C294" s="227"/>
      <c r="D294" s="228" t="s">
        <v>157</v>
      </c>
      <c r="E294" s="229" t="s">
        <v>19</v>
      </c>
      <c r="F294" s="230" t="s">
        <v>451</v>
      </c>
      <c r="G294" s="227"/>
      <c r="H294" s="231">
        <v>3.48</v>
      </c>
      <c r="I294" s="232"/>
      <c r="J294" s="227"/>
      <c r="K294" s="227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157</v>
      </c>
      <c r="AU294" s="237" t="s">
        <v>85</v>
      </c>
      <c r="AV294" s="13" t="s">
        <v>85</v>
      </c>
      <c r="AW294" s="13" t="s">
        <v>36</v>
      </c>
      <c r="AX294" s="13" t="s">
        <v>75</v>
      </c>
      <c r="AY294" s="237" t="s">
        <v>147</v>
      </c>
    </row>
    <row r="295" s="13" customFormat="1">
      <c r="A295" s="13"/>
      <c r="B295" s="226"/>
      <c r="C295" s="227"/>
      <c r="D295" s="228" t="s">
        <v>157</v>
      </c>
      <c r="E295" s="229" t="s">
        <v>19</v>
      </c>
      <c r="F295" s="230" t="s">
        <v>452</v>
      </c>
      <c r="G295" s="227"/>
      <c r="H295" s="231">
        <v>2.7999999999999998</v>
      </c>
      <c r="I295" s="232"/>
      <c r="J295" s="227"/>
      <c r="K295" s="227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157</v>
      </c>
      <c r="AU295" s="237" t="s">
        <v>85</v>
      </c>
      <c r="AV295" s="13" t="s">
        <v>85</v>
      </c>
      <c r="AW295" s="13" t="s">
        <v>36</v>
      </c>
      <c r="AX295" s="13" t="s">
        <v>75</v>
      </c>
      <c r="AY295" s="237" t="s">
        <v>147</v>
      </c>
    </row>
    <row r="296" s="15" customFormat="1">
      <c r="A296" s="15"/>
      <c r="B296" s="248"/>
      <c r="C296" s="249"/>
      <c r="D296" s="228" t="s">
        <v>157</v>
      </c>
      <c r="E296" s="250" t="s">
        <v>19</v>
      </c>
      <c r="F296" s="251" t="s">
        <v>172</v>
      </c>
      <c r="G296" s="249"/>
      <c r="H296" s="252">
        <v>7.96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8" t="s">
        <v>157</v>
      </c>
      <c r="AU296" s="258" t="s">
        <v>85</v>
      </c>
      <c r="AV296" s="15" t="s">
        <v>153</v>
      </c>
      <c r="AW296" s="15" t="s">
        <v>36</v>
      </c>
      <c r="AX296" s="15" t="s">
        <v>83</v>
      </c>
      <c r="AY296" s="258" t="s">
        <v>147</v>
      </c>
    </row>
    <row r="297" s="2" customFormat="1" ht="24.15" customHeight="1">
      <c r="A297" s="41"/>
      <c r="B297" s="42"/>
      <c r="C297" s="208" t="s">
        <v>453</v>
      </c>
      <c r="D297" s="208" t="s">
        <v>149</v>
      </c>
      <c r="E297" s="209" t="s">
        <v>454</v>
      </c>
      <c r="F297" s="210" t="s">
        <v>455</v>
      </c>
      <c r="G297" s="211" t="s">
        <v>99</v>
      </c>
      <c r="H297" s="212">
        <v>7.96</v>
      </c>
      <c r="I297" s="213"/>
      <c r="J297" s="214">
        <f>ROUND(I297*H297,2)</f>
        <v>0</v>
      </c>
      <c r="K297" s="210" t="s">
        <v>152</v>
      </c>
      <c r="L297" s="47"/>
      <c r="M297" s="215" t="s">
        <v>19</v>
      </c>
      <c r="N297" s="216" t="s">
        <v>46</v>
      </c>
      <c r="O297" s="87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153</v>
      </c>
      <c r="AT297" s="219" t="s">
        <v>149</v>
      </c>
      <c r="AU297" s="219" t="s">
        <v>85</v>
      </c>
      <c r="AY297" s="20" t="s">
        <v>147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83</v>
      </c>
      <c r="BK297" s="220">
        <f>ROUND(I297*H297,2)</f>
        <v>0</v>
      </c>
      <c r="BL297" s="20" t="s">
        <v>153</v>
      </c>
      <c r="BM297" s="219" t="s">
        <v>456</v>
      </c>
    </row>
    <row r="298" s="2" customFormat="1">
      <c r="A298" s="41"/>
      <c r="B298" s="42"/>
      <c r="C298" s="43"/>
      <c r="D298" s="221" t="s">
        <v>155</v>
      </c>
      <c r="E298" s="43"/>
      <c r="F298" s="222" t="s">
        <v>457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155</v>
      </c>
      <c r="AU298" s="20" t="s">
        <v>85</v>
      </c>
    </row>
    <row r="299" s="2" customFormat="1" ht="24.15" customHeight="1">
      <c r="A299" s="41"/>
      <c r="B299" s="42"/>
      <c r="C299" s="208" t="s">
        <v>458</v>
      </c>
      <c r="D299" s="208" t="s">
        <v>149</v>
      </c>
      <c r="E299" s="209" t="s">
        <v>459</v>
      </c>
      <c r="F299" s="210" t="s">
        <v>460</v>
      </c>
      <c r="G299" s="211" t="s">
        <v>233</v>
      </c>
      <c r="H299" s="212">
        <v>0.071999999999999995</v>
      </c>
      <c r="I299" s="213"/>
      <c r="J299" s="214">
        <f>ROUND(I299*H299,2)</f>
        <v>0</v>
      </c>
      <c r="K299" s="210" t="s">
        <v>152</v>
      </c>
      <c r="L299" s="47"/>
      <c r="M299" s="215" t="s">
        <v>19</v>
      </c>
      <c r="N299" s="216" t="s">
        <v>46</v>
      </c>
      <c r="O299" s="87"/>
      <c r="P299" s="217">
        <f>O299*H299</f>
        <v>0</v>
      </c>
      <c r="Q299" s="217">
        <v>1.05291</v>
      </c>
      <c r="R299" s="217">
        <f>Q299*H299</f>
        <v>0.075809519999999991</v>
      </c>
      <c r="S299" s="217">
        <v>0</v>
      </c>
      <c r="T299" s="218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9" t="s">
        <v>153</v>
      </c>
      <c r="AT299" s="219" t="s">
        <v>149</v>
      </c>
      <c r="AU299" s="219" t="s">
        <v>85</v>
      </c>
      <c r="AY299" s="20" t="s">
        <v>147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0" t="s">
        <v>83</v>
      </c>
      <c r="BK299" s="220">
        <f>ROUND(I299*H299,2)</f>
        <v>0</v>
      </c>
      <c r="BL299" s="20" t="s">
        <v>153</v>
      </c>
      <c r="BM299" s="219" t="s">
        <v>461</v>
      </c>
    </row>
    <row r="300" s="2" customFormat="1">
      <c r="A300" s="41"/>
      <c r="B300" s="42"/>
      <c r="C300" s="43"/>
      <c r="D300" s="221" t="s">
        <v>155</v>
      </c>
      <c r="E300" s="43"/>
      <c r="F300" s="222" t="s">
        <v>462</v>
      </c>
      <c r="G300" s="43"/>
      <c r="H300" s="43"/>
      <c r="I300" s="223"/>
      <c r="J300" s="43"/>
      <c r="K300" s="43"/>
      <c r="L300" s="47"/>
      <c r="M300" s="224"/>
      <c r="N300" s="225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155</v>
      </c>
      <c r="AU300" s="20" t="s">
        <v>85</v>
      </c>
    </row>
    <row r="301" s="14" customFormat="1">
      <c r="A301" s="14"/>
      <c r="B301" s="238"/>
      <c r="C301" s="239"/>
      <c r="D301" s="228" t="s">
        <v>157</v>
      </c>
      <c r="E301" s="240" t="s">
        <v>19</v>
      </c>
      <c r="F301" s="241" t="s">
        <v>463</v>
      </c>
      <c r="G301" s="239"/>
      <c r="H301" s="240" t="s">
        <v>19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157</v>
      </c>
      <c r="AU301" s="247" t="s">
        <v>85</v>
      </c>
      <c r="AV301" s="14" t="s">
        <v>83</v>
      </c>
      <c r="AW301" s="14" t="s">
        <v>36</v>
      </c>
      <c r="AX301" s="14" t="s">
        <v>75</v>
      </c>
      <c r="AY301" s="247" t="s">
        <v>147</v>
      </c>
    </row>
    <row r="302" s="13" customFormat="1">
      <c r="A302" s="13"/>
      <c r="B302" s="226"/>
      <c r="C302" s="227"/>
      <c r="D302" s="228" t="s">
        <v>157</v>
      </c>
      <c r="E302" s="229" t="s">
        <v>19</v>
      </c>
      <c r="F302" s="230" t="s">
        <v>464</v>
      </c>
      <c r="G302" s="227"/>
      <c r="H302" s="231">
        <v>0.048000000000000001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157</v>
      </c>
      <c r="AU302" s="237" t="s">
        <v>85</v>
      </c>
      <c r="AV302" s="13" t="s">
        <v>85</v>
      </c>
      <c r="AW302" s="13" t="s">
        <v>36</v>
      </c>
      <c r="AX302" s="13" t="s">
        <v>75</v>
      </c>
      <c r="AY302" s="237" t="s">
        <v>147</v>
      </c>
    </row>
    <row r="303" s="13" customFormat="1">
      <c r="A303" s="13"/>
      <c r="B303" s="226"/>
      <c r="C303" s="227"/>
      <c r="D303" s="228" t="s">
        <v>157</v>
      </c>
      <c r="E303" s="229" t="s">
        <v>19</v>
      </c>
      <c r="F303" s="230" t="s">
        <v>465</v>
      </c>
      <c r="G303" s="227"/>
      <c r="H303" s="231">
        <v>0.014999999999999999</v>
      </c>
      <c r="I303" s="232"/>
      <c r="J303" s="227"/>
      <c r="K303" s="227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157</v>
      </c>
      <c r="AU303" s="237" t="s">
        <v>85</v>
      </c>
      <c r="AV303" s="13" t="s">
        <v>85</v>
      </c>
      <c r="AW303" s="13" t="s">
        <v>36</v>
      </c>
      <c r="AX303" s="13" t="s">
        <v>75</v>
      </c>
      <c r="AY303" s="237" t="s">
        <v>147</v>
      </c>
    </row>
    <row r="304" s="15" customFormat="1">
      <c r="A304" s="15"/>
      <c r="B304" s="248"/>
      <c r="C304" s="249"/>
      <c r="D304" s="228" t="s">
        <v>157</v>
      </c>
      <c r="E304" s="250" t="s">
        <v>19</v>
      </c>
      <c r="F304" s="251" t="s">
        <v>172</v>
      </c>
      <c r="G304" s="249"/>
      <c r="H304" s="252">
        <v>0.063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8" t="s">
        <v>157</v>
      </c>
      <c r="AU304" s="258" t="s">
        <v>85</v>
      </c>
      <c r="AV304" s="15" t="s">
        <v>153</v>
      </c>
      <c r="AW304" s="15" t="s">
        <v>36</v>
      </c>
      <c r="AX304" s="15" t="s">
        <v>83</v>
      </c>
      <c r="AY304" s="258" t="s">
        <v>147</v>
      </c>
    </row>
    <row r="305" s="13" customFormat="1">
      <c r="A305" s="13"/>
      <c r="B305" s="226"/>
      <c r="C305" s="227"/>
      <c r="D305" s="228" t="s">
        <v>157</v>
      </c>
      <c r="E305" s="227"/>
      <c r="F305" s="230" t="s">
        <v>466</v>
      </c>
      <c r="G305" s="227"/>
      <c r="H305" s="231">
        <v>0.071999999999999995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157</v>
      </c>
      <c r="AU305" s="237" t="s">
        <v>85</v>
      </c>
      <c r="AV305" s="13" t="s">
        <v>85</v>
      </c>
      <c r="AW305" s="13" t="s">
        <v>4</v>
      </c>
      <c r="AX305" s="13" t="s">
        <v>83</v>
      </c>
      <c r="AY305" s="237" t="s">
        <v>147</v>
      </c>
    </row>
    <row r="306" s="2" customFormat="1" ht="33" customHeight="1">
      <c r="A306" s="41"/>
      <c r="B306" s="42"/>
      <c r="C306" s="208" t="s">
        <v>467</v>
      </c>
      <c r="D306" s="208" t="s">
        <v>149</v>
      </c>
      <c r="E306" s="209" t="s">
        <v>468</v>
      </c>
      <c r="F306" s="210" t="s">
        <v>469</v>
      </c>
      <c r="G306" s="211" t="s">
        <v>233</v>
      </c>
      <c r="H306" s="212">
        <v>0.058999999999999997</v>
      </c>
      <c r="I306" s="213"/>
      <c r="J306" s="214">
        <f>ROUND(I306*H306,2)</f>
        <v>0</v>
      </c>
      <c r="K306" s="210" t="s">
        <v>152</v>
      </c>
      <c r="L306" s="47"/>
      <c r="M306" s="215" t="s">
        <v>19</v>
      </c>
      <c r="N306" s="216" t="s">
        <v>46</v>
      </c>
      <c r="O306" s="87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9" t="s">
        <v>153</v>
      </c>
      <c r="AT306" s="219" t="s">
        <v>149</v>
      </c>
      <c r="AU306" s="219" t="s">
        <v>85</v>
      </c>
      <c r="AY306" s="20" t="s">
        <v>147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0" t="s">
        <v>83</v>
      </c>
      <c r="BK306" s="220">
        <f>ROUND(I306*H306,2)</f>
        <v>0</v>
      </c>
      <c r="BL306" s="20" t="s">
        <v>153</v>
      </c>
      <c r="BM306" s="219" t="s">
        <v>470</v>
      </c>
    </row>
    <row r="307" s="2" customFormat="1">
      <c r="A307" s="41"/>
      <c r="B307" s="42"/>
      <c r="C307" s="43"/>
      <c r="D307" s="221" t="s">
        <v>155</v>
      </c>
      <c r="E307" s="43"/>
      <c r="F307" s="222" t="s">
        <v>471</v>
      </c>
      <c r="G307" s="43"/>
      <c r="H307" s="43"/>
      <c r="I307" s="223"/>
      <c r="J307" s="43"/>
      <c r="K307" s="43"/>
      <c r="L307" s="47"/>
      <c r="M307" s="224"/>
      <c r="N307" s="225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155</v>
      </c>
      <c r="AU307" s="20" t="s">
        <v>85</v>
      </c>
    </row>
    <row r="308" s="2" customFormat="1" ht="24.15" customHeight="1">
      <c r="A308" s="41"/>
      <c r="B308" s="42"/>
      <c r="C308" s="259" t="s">
        <v>472</v>
      </c>
      <c r="D308" s="259" t="s">
        <v>245</v>
      </c>
      <c r="E308" s="260" t="s">
        <v>473</v>
      </c>
      <c r="F308" s="261" t="s">
        <v>474</v>
      </c>
      <c r="G308" s="262" t="s">
        <v>233</v>
      </c>
      <c r="H308" s="263">
        <v>0.068000000000000005</v>
      </c>
      <c r="I308" s="264"/>
      <c r="J308" s="265">
        <f>ROUND(I308*H308,2)</f>
        <v>0</v>
      </c>
      <c r="K308" s="261" t="s">
        <v>152</v>
      </c>
      <c r="L308" s="266"/>
      <c r="M308" s="267" t="s">
        <v>19</v>
      </c>
      <c r="N308" s="268" t="s">
        <v>46</v>
      </c>
      <c r="O308" s="87"/>
      <c r="P308" s="217">
        <f>O308*H308</f>
        <v>0</v>
      </c>
      <c r="Q308" s="217">
        <v>1</v>
      </c>
      <c r="R308" s="217">
        <f>Q308*H308</f>
        <v>0.068000000000000005</v>
      </c>
      <c r="S308" s="217">
        <v>0</v>
      </c>
      <c r="T308" s="218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9" t="s">
        <v>197</v>
      </c>
      <c r="AT308" s="219" t="s">
        <v>245</v>
      </c>
      <c r="AU308" s="219" t="s">
        <v>85</v>
      </c>
      <c r="AY308" s="20" t="s">
        <v>147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83</v>
      </c>
      <c r="BK308" s="220">
        <f>ROUND(I308*H308,2)</f>
        <v>0</v>
      </c>
      <c r="BL308" s="20" t="s">
        <v>153</v>
      </c>
      <c r="BM308" s="219" t="s">
        <v>475</v>
      </c>
    </row>
    <row r="309" s="13" customFormat="1">
      <c r="A309" s="13"/>
      <c r="B309" s="226"/>
      <c r="C309" s="227"/>
      <c r="D309" s="228" t="s">
        <v>157</v>
      </c>
      <c r="E309" s="229" t="s">
        <v>19</v>
      </c>
      <c r="F309" s="230" t="s">
        <v>476</v>
      </c>
      <c r="G309" s="227"/>
      <c r="H309" s="231">
        <v>0.058999999999999997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157</v>
      </c>
      <c r="AU309" s="237" t="s">
        <v>85</v>
      </c>
      <c r="AV309" s="13" t="s">
        <v>85</v>
      </c>
      <c r="AW309" s="13" t="s">
        <v>36</v>
      </c>
      <c r="AX309" s="13" t="s">
        <v>83</v>
      </c>
      <c r="AY309" s="237" t="s">
        <v>147</v>
      </c>
    </row>
    <row r="310" s="13" customFormat="1">
      <c r="A310" s="13"/>
      <c r="B310" s="226"/>
      <c r="C310" s="227"/>
      <c r="D310" s="228" t="s">
        <v>157</v>
      </c>
      <c r="E310" s="227"/>
      <c r="F310" s="230" t="s">
        <v>477</v>
      </c>
      <c r="G310" s="227"/>
      <c r="H310" s="231">
        <v>0.068000000000000005</v>
      </c>
      <c r="I310" s="232"/>
      <c r="J310" s="227"/>
      <c r="K310" s="227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157</v>
      </c>
      <c r="AU310" s="237" t="s">
        <v>85</v>
      </c>
      <c r="AV310" s="13" t="s">
        <v>85</v>
      </c>
      <c r="AW310" s="13" t="s">
        <v>4</v>
      </c>
      <c r="AX310" s="13" t="s">
        <v>83</v>
      </c>
      <c r="AY310" s="237" t="s">
        <v>147</v>
      </c>
    </row>
    <row r="311" s="2" customFormat="1" ht="44.25" customHeight="1">
      <c r="A311" s="41"/>
      <c r="B311" s="42"/>
      <c r="C311" s="208" t="s">
        <v>478</v>
      </c>
      <c r="D311" s="208" t="s">
        <v>149</v>
      </c>
      <c r="E311" s="209" t="s">
        <v>479</v>
      </c>
      <c r="F311" s="210" t="s">
        <v>480</v>
      </c>
      <c r="G311" s="211" t="s">
        <v>99</v>
      </c>
      <c r="H311" s="212">
        <v>138.19999999999999</v>
      </c>
      <c r="I311" s="213"/>
      <c r="J311" s="214">
        <f>ROUND(I311*H311,2)</f>
        <v>0</v>
      </c>
      <c r="K311" s="210" t="s">
        <v>152</v>
      </c>
      <c r="L311" s="47"/>
      <c r="M311" s="215" t="s">
        <v>19</v>
      </c>
      <c r="N311" s="216" t="s">
        <v>46</v>
      </c>
      <c r="O311" s="87"/>
      <c r="P311" s="217">
        <f>O311*H311</f>
        <v>0</v>
      </c>
      <c r="Q311" s="217">
        <v>0.020240000000000001</v>
      </c>
      <c r="R311" s="217">
        <f>Q311*H311</f>
        <v>2.7971680000000001</v>
      </c>
      <c r="S311" s="217">
        <v>0</v>
      </c>
      <c r="T311" s="218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9" t="s">
        <v>153</v>
      </c>
      <c r="AT311" s="219" t="s">
        <v>149</v>
      </c>
      <c r="AU311" s="219" t="s">
        <v>85</v>
      </c>
      <c r="AY311" s="20" t="s">
        <v>147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0" t="s">
        <v>83</v>
      </c>
      <c r="BK311" s="220">
        <f>ROUND(I311*H311,2)</f>
        <v>0</v>
      </c>
      <c r="BL311" s="20" t="s">
        <v>153</v>
      </c>
      <c r="BM311" s="219" t="s">
        <v>481</v>
      </c>
    </row>
    <row r="312" s="2" customFormat="1">
      <c r="A312" s="41"/>
      <c r="B312" s="42"/>
      <c r="C312" s="43"/>
      <c r="D312" s="221" t="s">
        <v>155</v>
      </c>
      <c r="E312" s="43"/>
      <c r="F312" s="222" t="s">
        <v>482</v>
      </c>
      <c r="G312" s="43"/>
      <c r="H312" s="43"/>
      <c r="I312" s="223"/>
      <c r="J312" s="43"/>
      <c r="K312" s="43"/>
      <c r="L312" s="47"/>
      <c r="M312" s="224"/>
      <c r="N312" s="225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155</v>
      </c>
      <c r="AU312" s="20" t="s">
        <v>85</v>
      </c>
    </row>
    <row r="313" s="2" customFormat="1">
      <c r="A313" s="41"/>
      <c r="B313" s="42"/>
      <c r="C313" s="43"/>
      <c r="D313" s="228" t="s">
        <v>483</v>
      </c>
      <c r="E313" s="43"/>
      <c r="F313" s="269" t="s">
        <v>484</v>
      </c>
      <c r="G313" s="43"/>
      <c r="H313" s="43"/>
      <c r="I313" s="223"/>
      <c r="J313" s="43"/>
      <c r="K313" s="43"/>
      <c r="L313" s="47"/>
      <c r="M313" s="224"/>
      <c r="N313" s="225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483</v>
      </c>
      <c r="AU313" s="20" t="s">
        <v>85</v>
      </c>
    </row>
    <row r="314" s="13" customFormat="1">
      <c r="A314" s="13"/>
      <c r="B314" s="226"/>
      <c r="C314" s="227"/>
      <c r="D314" s="228" t="s">
        <v>157</v>
      </c>
      <c r="E314" s="229" t="s">
        <v>19</v>
      </c>
      <c r="F314" s="230" t="s">
        <v>485</v>
      </c>
      <c r="G314" s="227"/>
      <c r="H314" s="231">
        <v>69.099999999999994</v>
      </c>
      <c r="I314" s="232"/>
      <c r="J314" s="227"/>
      <c r="K314" s="227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157</v>
      </c>
      <c r="AU314" s="237" t="s">
        <v>85</v>
      </c>
      <c r="AV314" s="13" t="s">
        <v>85</v>
      </c>
      <c r="AW314" s="13" t="s">
        <v>36</v>
      </c>
      <c r="AX314" s="13" t="s">
        <v>83</v>
      </c>
      <c r="AY314" s="237" t="s">
        <v>147</v>
      </c>
    </row>
    <row r="315" s="13" customFormat="1">
      <c r="A315" s="13"/>
      <c r="B315" s="226"/>
      <c r="C315" s="227"/>
      <c r="D315" s="228" t="s">
        <v>157</v>
      </c>
      <c r="E315" s="227"/>
      <c r="F315" s="230" t="s">
        <v>486</v>
      </c>
      <c r="G315" s="227"/>
      <c r="H315" s="231">
        <v>138.19999999999999</v>
      </c>
      <c r="I315" s="232"/>
      <c r="J315" s="227"/>
      <c r="K315" s="227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157</v>
      </c>
      <c r="AU315" s="237" t="s">
        <v>85</v>
      </c>
      <c r="AV315" s="13" t="s">
        <v>85</v>
      </c>
      <c r="AW315" s="13" t="s">
        <v>4</v>
      </c>
      <c r="AX315" s="13" t="s">
        <v>83</v>
      </c>
      <c r="AY315" s="237" t="s">
        <v>147</v>
      </c>
    </row>
    <row r="316" s="12" customFormat="1" ht="22.8" customHeight="1">
      <c r="A316" s="12"/>
      <c r="B316" s="192"/>
      <c r="C316" s="193"/>
      <c r="D316" s="194" t="s">
        <v>74</v>
      </c>
      <c r="E316" s="206" t="s">
        <v>178</v>
      </c>
      <c r="F316" s="206" t="s">
        <v>487</v>
      </c>
      <c r="G316" s="193"/>
      <c r="H316" s="193"/>
      <c r="I316" s="196"/>
      <c r="J316" s="207">
        <f>BK316</f>
        <v>0</v>
      </c>
      <c r="K316" s="193"/>
      <c r="L316" s="198"/>
      <c r="M316" s="199"/>
      <c r="N316" s="200"/>
      <c r="O316" s="200"/>
      <c r="P316" s="201">
        <f>SUM(P317:P324)</f>
        <v>0</v>
      </c>
      <c r="Q316" s="200"/>
      <c r="R316" s="201">
        <f>SUM(R317:R324)</f>
        <v>54.896495000000002</v>
      </c>
      <c r="S316" s="200"/>
      <c r="T316" s="202">
        <f>SUM(T317:T324)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3" t="s">
        <v>83</v>
      </c>
      <c r="AT316" s="204" t="s">
        <v>74</v>
      </c>
      <c r="AU316" s="204" t="s">
        <v>83</v>
      </c>
      <c r="AY316" s="203" t="s">
        <v>147</v>
      </c>
      <c r="BK316" s="205">
        <f>SUM(BK317:BK324)</f>
        <v>0</v>
      </c>
    </row>
    <row r="317" s="2" customFormat="1" ht="33" customHeight="1">
      <c r="A317" s="41"/>
      <c r="B317" s="42"/>
      <c r="C317" s="208" t="s">
        <v>488</v>
      </c>
      <c r="D317" s="208" t="s">
        <v>149</v>
      </c>
      <c r="E317" s="209" t="s">
        <v>489</v>
      </c>
      <c r="F317" s="210" t="s">
        <v>490</v>
      </c>
      <c r="G317" s="211" t="s">
        <v>99</v>
      </c>
      <c r="H317" s="212">
        <v>69.099999999999994</v>
      </c>
      <c r="I317" s="213"/>
      <c r="J317" s="214">
        <f>ROUND(I317*H317,2)</f>
        <v>0</v>
      </c>
      <c r="K317" s="210" t="s">
        <v>152</v>
      </c>
      <c r="L317" s="47"/>
      <c r="M317" s="215" t="s">
        <v>19</v>
      </c>
      <c r="N317" s="216" t="s">
        <v>46</v>
      </c>
      <c r="O317" s="87"/>
      <c r="P317" s="217">
        <f>O317*H317</f>
        <v>0</v>
      </c>
      <c r="Q317" s="217">
        <v>0.57499999999999996</v>
      </c>
      <c r="R317" s="217">
        <f>Q317*H317</f>
        <v>39.732499999999995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153</v>
      </c>
      <c r="AT317" s="219" t="s">
        <v>149</v>
      </c>
      <c r="AU317" s="219" t="s">
        <v>85</v>
      </c>
      <c r="AY317" s="20" t="s">
        <v>147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83</v>
      </c>
      <c r="BK317" s="220">
        <f>ROUND(I317*H317,2)</f>
        <v>0</v>
      </c>
      <c r="BL317" s="20" t="s">
        <v>153</v>
      </c>
      <c r="BM317" s="219" t="s">
        <v>491</v>
      </c>
    </row>
    <row r="318" s="2" customFormat="1">
      <c r="A318" s="41"/>
      <c r="B318" s="42"/>
      <c r="C318" s="43"/>
      <c r="D318" s="221" t="s">
        <v>155</v>
      </c>
      <c r="E318" s="43"/>
      <c r="F318" s="222" t="s">
        <v>492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155</v>
      </c>
      <c r="AU318" s="20" t="s">
        <v>85</v>
      </c>
    </row>
    <row r="319" s="13" customFormat="1">
      <c r="A319" s="13"/>
      <c r="B319" s="226"/>
      <c r="C319" s="227"/>
      <c r="D319" s="228" t="s">
        <v>157</v>
      </c>
      <c r="E319" s="229" t="s">
        <v>19</v>
      </c>
      <c r="F319" s="230" t="s">
        <v>485</v>
      </c>
      <c r="G319" s="227"/>
      <c r="H319" s="231">
        <v>69.099999999999994</v>
      </c>
      <c r="I319" s="232"/>
      <c r="J319" s="227"/>
      <c r="K319" s="227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157</v>
      </c>
      <c r="AU319" s="237" t="s">
        <v>85</v>
      </c>
      <c r="AV319" s="13" t="s">
        <v>85</v>
      </c>
      <c r="AW319" s="13" t="s">
        <v>36</v>
      </c>
      <c r="AX319" s="13" t="s">
        <v>83</v>
      </c>
      <c r="AY319" s="237" t="s">
        <v>147</v>
      </c>
    </row>
    <row r="320" s="2" customFormat="1" ht="78" customHeight="1">
      <c r="A320" s="41"/>
      <c r="B320" s="42"/>
      <c r="C320" s="208" t="s">
        <v>493</v>
      </c>
      <c r="D320" s="208" t="s">
        <v>149</v>
      </c>
      <c r="E320" s="209" t="s">
        <v>494</v>
      </c>
      <c r="F320" s="210" t="s">
        <v>495</v>
      </c>
      <c r="G320" s="211" t="s">
        <v>99</v>
      </c>
      <c r="H320" s="212">
        <v>69.099999999999994</v>
      </c>
      <c r="I320" s="213"/>
      <c r="J320" s="214">
        <f>ROUND(I320*H320,2)</f>
        <v>0</v>
      </c>
      <c r="K320" s="210" t="s">
        <v>152</v>
      </c>
      <c r="L320" s="47"/>
      <c r="M320" s="215" t="s">
        <v>19</v>
      </c>
      <c r="N320" s="216" t="s">
        <v>46</v>
      </c>
      <c r="O320" s="87"/>
      <c r="P320" s="217">
        <f>O320*H320</f>
        <v>0</v>
      </c>
      <c r="Q320" s="217">
        <v>0.10100000000000001</v>
      </c>
      <c r="R320" s="217">
        <f>Q320*H320</f>
        <v>6.9790999999999999</v>
      </c>
      <c r="S320" s="217">
        <v>0</v>
      </c>
      <c r="T320" s="218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9" t="s">
        <v>153</v>
      </c>
      <c r="AT320" s="219" t="s">
        <v>149</v>
      </c>
      <c r="AU320" s="219" t="s">
        <v>85</v>
      </c>
      <c r="AY320" s="20" t="s">
        <v>147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0" t="s">
        <v>83</v>
      </c>
      <c r="BK320" s="220">
        <f>ROUND(I320*H320,2)</f>
        <v>0</v>
      </c>
      <c r="BL320" s="20" t="s">
        <v>153</v>
      </c>
      <c r="BM320" s="219" t="s">
        <v>496</v>
      </c>
    </row>
    <row r="321" s="2" customFormat="1">
      <c r="A321" s="41"/>
      <c r="B321" s="42"/>
      <c r="C321" s="43"/>
      <c r="D321" s="221" t="s">
        <v>155</v>
      </c>
      <c r="E321" s="43"/>
      <c r="F321" s="222" t="s">
        <v>497</v>
      </c>
      <c r="G321" s="43"/>
      <c r="H321" s="43"/>
      <c r="I321" s="223"/>
      <c r="J321" s="43"/>
      <c r="K321" s="43"/>
      <c r="L321" s="47"/>
      <c r="M321" s="224"/>
      <c r="N321" s="225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155</v>
      </c>
      <c r="AU321" s="20" t="s">
        <v>85</v>
      </c>
    </row>
    <row r="322" s="13" customFormat="1">
      <c r="A322" s="13"/>
      <c r="B322" s="226"/>
      <c r="C322" s="227"/>
      <c r="D322" s="228" t="s">
        <v>157</v>
      </c>
      <c r="E322" s="229" t="s">
        <v>19</v>
      </c>
      <c r="F322" s="230" t="s">
        <v>485</v>
      </c>
      <c r="G322" s="227"/>
      <c r="H322" s="231">
        <v>69.099999999999994</v>
      </c>
      <c r="I322" s="232"/>
      <c r="J322" s="227"/>
      <c r="K322" s="227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157</v>
      </c>
      <c r="AU322" s="237" t="s">
        <v>85</v>
      </c>
      <c r="AV322" s="13" t="s">
        <v>85</v>
      </c>
      <c r="AW322" s="13" t="s">
        <v>36</v>
      </c>
      <c r="AX322" s="13" t="s">
        <v>83</v>
      </c>
      <c r="AY322" s="237" t="s">
        <v>147</v>
      </c>
    </row>
    <row r="323" s="2" customFormat="1" ht="24.15" customHeight="1">
      <c r="A323" s="41"/>
      <c r="B323" s="42"/>
      <c r="C323" s="259" t="s">
        <v>498</v>
      </c>
      <c r="D323" s="259" t="s">
        <v>245</v>
      </c>
      <c r="E323" s="260" t="s">
        <v>499</v>
      </c>
      <c r="F323" s="261" t="s">
        <v>500</v>
      </c>
      <c r="G323" s="262" t="s">
        <v>99</v>
      </c>
      <c r="H323" s="263">
        <v>71.173000000000002</v>
      </c>
      <c r="I323" s="264"/>
      <c r="J323" s="265">
        <f>ROUND(I323*H323,2)</f>
        <v>0</v>
      </c>
      <c r="K323" s="261" t="s">
        <v>152</v>
      </c>
      <c r="L323" s="266"/>
      <c r="M323" s="267" t="s">
        <v>19</v>
      </c>
      <c r="N323" s="268" t="s">
        <v>46</v>
      </c>
      <c r="O323" s="87"/>
      <c r="P323" s="217">
        <f>O323*H323</f>
        <v>0</v>
      </c>
      <c r="Q323" s="217">
        <v>0.11500000000000001</v>
      </c>
      <c r="R323" s="217">
        <f>Q323*H323</f>
        <v>8.1848950000000009</v>
      </c>
      <c r="S323" s="217">
        <v>0</v>
      </c>
      <c r="T323" s="218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9" t="s">
        <v>197</v>
      </c>
      <c r="AT323" s="219" t="s">
        <v>245</v>
      </c>
      <c r="AU323" s="219" t="s">
        <v>85</v>
      </c>
      <c r="AY323" s="20" t="s">
        <v>147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0" t="s">
        <v>83</v>
      </c>
      <c r="BK323" s="220">
        <f>ROUND(I323*H323,2)</f>
        <v>0</v>
      </c>
      <c r="BL323" s="20" t="s">
        <v>153</v>
      </c>
      <c r="BM323" s="219" t="s">
        <v>501</v>
      </c>
    </row>
    <row r="324" s="13" customFormat="1">
      <c r="A324" s="13"/>
      <c r="B324" s="226"/>
      <c r="C324" s="227"/>
      <c r="D324" s="228" t="s">
        <v>157</v>
      </c>
      <c r="E324" s="227"/>
      <c r="F324" s="230" t="s">
        <v>502</v>
      </c>
      <c r="G324" s="227"/>
      <c r="H324" s="231">
        <v>71.173000000000002</v>
      </c>
      <c r="I324" s="232"/>
      <c r="J324" s="227"/>
      <c r="K324" s="227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157</v>
      </c>
      <c r="AU324" s="237" t="s">
        <v>85</v>
      </c>
      <c r="AV324" s="13" t="s">
        <v>85</v>
      </c>
      <c r="AW324" s="13" t="s">
        <v>4</v>
      </c>
      <c r="AX324" s="13" t="s">
        <v>83</v>
      </c>
      <c r="AY324" s="237" t="s">
        <v>147</v>
      </c>
    </row>
    <row r="325" s="12" customFormat="1" ht="22.8" customHeight="1">
      <c r="A325" s="12"/>
      <c r="B325" s="192"/>
      <c r="C325" s="193"/>
      <c r="D325" s="194" t="s">
        <v>74</v>
      </c>
      <c r="E325" s="206" t="s">
        <v>185</v>
      </c>
      <c r="F325" s="206" t="s">
        <v>503</v>
      </c>
      <c r="G325" s="193"/>
      <c r="H325" s="193"/>
      <c r="I325" s="196"/>
      <c r="J325" s="207">
        <f>BK325</f>
        <v>0</v>
      </c>
      <c r="K325" s="193"/>
      <c r="L325" s="198"/>
      <c r="M325" s="199"/>
      <c r="N325" s="200"/>
      <c r="O325" s="200"/>
      <c r="P325" s="201">
        <f>SUM(P326:P501)</f>
        <v>0</v>
      </c>
      <c r="Q325" s="200"/>
      <c r="R325" s="201">
        <f>SUM(R326:R501)</f>
        <v>47.066752189999995</v>
      </c>
      <c r="S325" s="200"/>
      <c r="T325" s="202">
        <f>SUM(T326:T501)</f>
        <v>13.724480000000002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3" t="s">
        <v>83</v>
      </c>
      <c r="AT325" s="204" t="s">
        <v>74</v>
      </c>
      <c r="AU325" s="204" t="s">
        <v>83</v>
      </c>
      <c r="AY325" s="203" t="s">
        <v>147</v>
      </c>
      <c r="BK325" s="205">
        <f>SUM(BK326:BK501)</f>
        <v>0</v>
      </c>
    </row>
    <row r="326" s="2" customFormat="1" ht="49.05" customHeight="1">
      <c r="A326" s="41"/>
      <c r="B326" s="42"/>
      <c r="C326" s="208" t="s">
        <v>504</v>
      </c>
      <c r="D326" s="208" t="s">
        <v>149</v>
      </c>
      <c r="E326" s="209" t="s">
        <v>505</v>
      </c>
      <c r="F326" s="210" t="s">
        <v>506</v>
      </c>
      <c r="G326" s="211" t="s">
        <v>99</v>
      </c>
      <c r="H326" s="212">
        <v>46.200000000000003</v>
      </c>
      <c r="I326" s="213"/>
      <c r="J326" s="214">
        <f>ROUND(I326*H326,2)</f>
        <v>0</v>
      </c>
      <c r="K326" s="210" t="s">
        <v>152</v>
      </c>
      <c r="L326" s="47"/>
      <c r="M326" s="215" t="s">
        <v>19</v>
      </c>
      <c r="N326" s="216" t="s">
        <v>46</v>
      </c>
      <c r="O326" s="87"/>
      <c r="P326" s="217">
        <f>O326*H326</f>
        <v>0</v>
      </c>
      <c r="Q326" s="217">
        <v>0.017399999999999999</v>
      </c>
      <c r="R326" s="217">
        <f>Q326*H326</f>
        <v>0.80388000000000004</v>
      </c>
      <c r="S326" s="217">
        <v>0</v>
      </c>
      <c r="T326" s="218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9" t="s">
        <v>153</v>
      </c>
      <c r="AT326" s="219" t="s">
        <v>149</v>
      </c>
      <c r="AU326" s="219" t="s">
        <v>85</v>
      </c>
      <c r="AY326" s="20" t="s">
        <v>147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20" t="s">
        <v>83</v>
      </c>
      <c r="BK326" s="220">
        <f>ROUND(I326*H326,2)</f>
        <v>0</v>
      </c>
      <c r="BL326" s="20" t="s">
        <v>153</v>
      </c>
      <c r="BM326" s="219" t="s">
        <v>507</v>
      </c>
    </row>
    <row r="327" s="2" customFormat="1">
      <c r="A327" s="41"/>
      <c r="B327" s="42"/>
      <c r="C327" s="43"/>
      <c r="D327" s="221" t="s">
        <v>155</v>
      </c>
      <c r="E327" s="43"/>
      <c r="F327" s="222" t="s">
        <v>508</v>
      </c>
      <c r="G327" s="43"/>
      <c r="H327" s="43"/>
      <c r="I327" s="223"/>
      <c r="J327" s="43"/>
      <c r="K327" s="43"/>
      <c r="L327" s="47"/>
      <c r="M327" s="224"/>
      <c r="N327" s="225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155</v>
      </c>
      <c r="AU327" s="20" t="s">
        <v>85</v>
      </c>
    </row>
    <row r="328" s="14" customFormat="1">
      <c r="A328" s="14"/>
      <c r="B328" s="238"/>
      <c r="C328" s="239"/>
      <c r="D328" s="228" t="s">
        <v>157</v>
      </c>
      <c r="E328" s="240" t="s">
        <v>19</v>
      </c>
      <c r="F328" s="241" t="s">
        <v>509</v>
      </c>
      <c r="G328" s="239"/>
      <c r="H328" s="240" t="s">
        <v>19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157</v>
      </c>
      <c r="AU328" s="247" t="s">
        <v>85</v>
      </c>
      <c r="AV328" s="14" t="s">
        <v>83</v>
      </c>
      <c r="AW328" s="14" t="s">
        <v>36</v>
      </c>
      <c r="AX328" s="14" t="s">
        <v>75</v>
      </c>
      <c r="AY328" s="247" t="s">
        <v>147</v>
      </c>
    </row>
    <row r="329" s="13" customFormat="1">
      <c r="A329" s="13"/>
      <c r="B329" s="226"/>
      <c r="C329" s="227"/>
      <c r="D329" s="228" t="s">
        <v>157</v>
      </c>
      <c r="E329" s="229" t="s">
        <v>19</v>
      </c>
      <c r="F329" s="230" t="s">
        <v>510</v>
      </c>
      <c r="G329" s="227"/>
      <c r="H329" s="231">
        <v>37.899999999999999</v>
      </c>
      <c r="I329" s="232"/>
      <c r="J329" s="227"/>
      <c r="K329" s="227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157</v>
      </c>
      <c r="AU329" s="237" t="s">
        <v>85</v>
      </c>
      <c r="AV329" s="13" t="s">
        <v>85</v>
      </c>
      <c r="AW329" s="13" t="s">
        <v>36</v>
      </c>
      <c r="AX329" s="13" t="s">
        <v>75</v>
      </c>
      <c r="AY329" s="237" t="s">
        <v>147</v>
      </c>
    </row>
    <row r="330" s="13" customFormat="1">
      <c r="A330" s="13"/>
      <c r="B330" s="226"/>
      <c r="C330" s="227"/>
      <c r="D330" s="228" t="s">
        <v>157</v>
      </c>
      <c r="E330" s="229" t="s">
        <v>19</v>
      </c>
      <c r="F330" s="230" t="s">
        <v>511</v>
      </c>
      <c r="G330" s="227"/>
      <c r="H330" s="231">
        <v>8.3000000000000007</v>
      </c>
      <c r="I330" s="232"/>
      <c r="J330" s="227"/>
      <c r="K330" s="227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157</v>
      </c>
      <c r="AU330" s="237" t="s">
        <v>85</v>
      </c>
      <c r="AV330" s="13" t="s">
        <v>85</v>
      </c>
      <c r="AW330" s="13" t="s">
        <v>36</v>
      </c>
      <c r="AX330" s="13" t="s">
        <v>75</v>
      </c>
      <c r="AY330" s="237" t="s">
        <v>147</v>
      </c>
    </row>
    <row r="331" s="15" customFormat="1">
      <c r="A331" s="15"/>
      <c r="B331" s="248"/>
      <c r="C331" s="249"/>
      <c r="D331" s="228" t="s">
        <v>157</v>
      </c>
      <c r="E331" s="250" t="s">
        <v>19</v>
      </c>
      <c r="F331" s="251" t="s">
        <v>172</v>
      </c>
      <c r="G331" s="249"/>
      <c r="H331" s="252">
        <v>46.200000000000003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8" t="s">
        <v>157</v>
      </c>
      <c r="AU331" s="258" t="s">
        <v>85</v>
      </c>
      <c r="AV331" s="15" t="s">
        <v>153</v>
      </c>
      <c r="AW331" s="15" t="s">
        <v>36</v>
      </c>
      <c r="AX331" s="15" t="s">
        <v>83</v>
      </c>
      <c r="AY331" s="258" t="s">
        <v>147</v>
      </c>
    </row>
    <row r="332" s="2" customFormat="1" ht="33" customHeight="1">
      <c r="A332" s="41"/>
      <c r="B332" s="42"/>
      <c r="C332" s="208" t="s">
        <v>512</v>
      </c>
      <c r="D332" s="208" t="s">
        <v>149</v>
      </c>
      <c r="E332" s="209" t="s">
        <v>513</v>
      </c>
      <c r="F332" s="210" t="s">
        <v>514</v>
      </c>
      <c r="G332" s="211" t="s">
        <v>99</v>
      </c>
      <c r="H332" s="212">
        <v>80.709999999999994</v>
      </c>
      <c r="I332" s="213"/>
      <c r="J332" s="214">
        <f>ROUND(I332*H332,2)</f>
        <v>0</v>
      </c>
      <c r="K332" s="210" t="s">
        <v>152</v>
      </c>
      <c r="L332" s="47"/>
      <c r="M332" s="215" t="s">
        <v>19</v>
      </c>
      <c r="N332" s="216" t="s">
        <v>46</v>
      </c>
      <c r="O332" s="87"/>
      <c r="P332" s="217">
        <f>O332*H332</f>
        <v>0</v>
      </c>
      <c r="Q332" s="217">
        <v>0.0064999999999999997</v>
      </c>
      <c r="R332" s="217">
        <f>Q332*H332</f>
        <v>0.52461499999999994</v>
      </c>
      <c r="S332" s="217">
        <v>0</v>
      </c>
      <c r="T332" s="218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9" t="s">
        <v>153</v>
      </c>
      <c r="AT332" s="219" t="s">
        <v>149</v>
      </c>
      <c r="AU332" s="219" t="s">
        <v>85</v>
      </c>
      <c r="AY332" s="20" t="s">
        <v>147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20" t="s">
        <v>83</v>
      </c>
      <c r="BK332" s="220">
        <f>ROUND(I332*H332,2)</f>
        <v>0</v>
      </c>
      <c r="BL332" s="20" t="s">
        <v>153</v>
      </c>
      <c r="BM332" s="219" t="s">
        <v>515</v>
      </c>
    </row>
    <row r="333" s="2" customFormat="1">
      <c r="A333" s="41"/>
      <c r="B333" s="42"/>
      <c r="C333" s="43"/>
      <c r="D333" s="221" t="s">
        <v>155</v>
      </c>
      <c r="E333" s="43"/>
      <c r="F333" s="222" t="s">
        <v>516</v>
      </c>
      <c r="G333" s="43"/>
      <c r="H333" s="43"/>
      <c r="I333" s="223"/>
      <c r="J333" s="43"/>
      <c r="K333" s="43"/>
      <c r="L333" s="47"/>
      <c r="M333" s="224"/>
      <c r="N333" s="225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155</v>
      </c>
      <c r="AU333" s="20" t="s">
        <v>85</v>
      </c>
    </row>
    <row r="334" s="14" customFormat="1">
      <c r="A334" s="14"/>
      <c r="B334" s="238"/>
      <c r="C334" s="239"/>
      <c r="D334" s="228" t="s">
        <v>157</v>
      </c>
      <c r="E334" s="240" t="s">
        <v>19</v>
      </c>
      <c r="F334" s="241" t="s">
        <v>327</v>
      </c>
      <c r="G334" s="239"/>
      <c r="H334" s="240" t="s">
        <v>19</v>
      </c>
      <c r="I334" s="242"/>
      <c r="J334" s="239"/>
      <c r="K334" s="239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157</v>
      </c>
      <c r="AU334" s="247" t="s">
        <v>85</v>
      </c>
      <c r="AV334" s="14" t="s">
        <v>83</v>
      </c>
      <c r="AW334" s="14" t="s">
        <v>36</v>
      </c>
      <c r="AX334" s="14" t="s">
        <v>75</v>
      </c>
      <c r="AY334" s="247" t="s">
        <v>147</v>
      </c>
    </row>
    <row r="335" s="13" customFormat="1">
      <c r="A335" s="13"/>
      <c r="B335" s="226"/>
      <c r="C335" s="227"/>
      <c r="D335" s="228" t="s">
        <v>157</v>
      </c>
      <c r="E335" s="229" t="s">
        <v>19</v>
      </c>
      <c r="F335" s="230" t="s">
        <v>517</v>
      </c>
      <c r="G335" s="227"/>
      <c r="H335" s="231">
        <v>10</v>
      </c>
      <c r="I335" s="232"/>
      <c r="J335" s="227"/>
      <c r="K335" s="227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157</v>
      </c>
      <c r="AU335" s="237" t="s">
        <v>85</v>
      </c>
      <c r="AV335" s="13" t="s">
        <v>85</v>
      </c>
      <c r="AW335" s="13" t="s">
        <v>36</v>
      </c>
      <c r="AX335" s="13" t="s">
        <v>75</v>
      </c>
      <c r="AY335" s="237" t="s">
        <v>147</v>
      </c>
    </row>
    <row r="336" s="13" customFormat="1">
      <c r="A336" s="13"/>
      <c r="B336" s="226"/>
      <c r="C336" s="227"/>
      <c r="D336" s="228" t="s">
        <v>157</v>
      </c>
      <c r="E336" s="229" t="s">
        <v>19</v>
      </c>
      <c r="F336" s="230" t="s">
        <v>518</v>
      </c>
      <c r="G336" s="227"/>
      <c r="H336" s="231">
        <v>21.5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157</v>
      </c>
      <c r="AU336" s="237" t="s">
        <v>85</v>
      </c>
      <c r="AV336" s="13" t="s">
        <v>85</v>
      </c>
      <c r="AW336" s="13" t="s">
        <v>36</v>
      </c>
      <c r="AX336" s="13" t="s">
        <v>75</v>
      </c>
      <c r="AY336" s="237" t="s">
        <v>147</v>
      </c>
    </row>
    <row r="337" s="14" customFormat="1">
      <c r="A337" s="14"/>
      <c r="B337" s="238"/>
      <c r="C337" s="239"/>
      <c r="D337" s="228" t="s">
        <v>157</v>
      </c>
      <c r="E337" s="240" t="s">
        <v>19</v>
      </c>
      <c r="F337" s="241" t="s">
        <v>519</v>
      </c>
      <c r="G337" s="239"/>
      <c r="H337" s="240" t="s">
        <v>19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157</v>
      </c>
      <c r="AU337" s="247" t="s">
        <v>85</v>
      </c>
      <c r="AV337" s="14" t="s">
        <v>83</v>
      </c>
      <c r="AW337" s="14" t="s">
        <v>36</v>
      </c>
      <c r="AX337" s="14" t="s">
        <v>75</v>
      </c>
      <c r="AY337" s="247" t="s">
        <v>147</v>
      </c>
    </row>
    <row r="338" s="13" customFormat="1">
      <c r="A338" s="13"/>
      <c r="B338" s="226"/>
      <c r="C338" s="227"/>
      <c r="D338" s="228" t="s">
        <v>157</v>
      </c>
      <c r="E338" s="229" t="s">
        <v>19</v>
      </c>
      <c r="F338" s="230" t="s">
        <v>520</v>
      </c>
      <c r="G338" s="227"/>
      <c r="H338" s="231">
        <v>31</v>
      </c>
      <c r="I338" s="232"/>
      <c r="J338" s="227"/>
      <c r="K338" s="227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157</v>
      </c>
      <c r="AU338" s="237" t="s">
        <v>85</v>
      </c>
      <c r="AV338" s="13" t="s">
        <v>85</v>
      </c>
      <c r="AW338" s="13" t="s">
        <v>36</v>
      </c>
      <c r="AX338" s="13" t="s">
        <v>75</v>
      </c>
      <c r="AY338" s="237" t="s">
        <v>147</v>
      </c>
    </row>
    <row r="339" s="14" customFormat="1">
      <c r="A339" s="14"/>
      <c r="B339" s="238"/>
      <c r="C339" s="239"/>
      <c r="D339" s="228" t="s">
        <v>157</v>
      </c>
      <c r="E339" s="240" t="s">
        <v>19</v>
      </c>
      <c r="F339" s="241" t="s">
        <v>384</v>
      </c>
      <c r="G339" s="239"/>
      <c r="H339" s="240" t="s">
        <v>19</v>
      </c>
      <c r="I339" s="242"/>
      <c r="J339" s="239"/>
      <c r="K339" s="239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157</v>
      </c>
      <c r="AU339" s="247" t="s">
        <v>85</v>
      </c>
      <c r="AV339" s="14" t="s">
        <v>83</v>
      </c>
      <c r="AW339" s="14" t="s">
        <v>36</v>
      </c>
      <c r="AX339" s="14" t="s">
        <v>75</v>
      </c>
      <c r="AY339" s="247" t="s">
        <v>147</v>
      </c>
    </row>
    <row r="340" s="13" customFormat="1">
      <c r="A340" s="13"/>
      <c r="B340" s="226"/>
      <c r="C340" s="227"/>
      <c r="D340" s="228" t="s">
        <v>157</v>
      </c>
      <c r="E340" s="229" t="s">
        <v>19</v>
      </c>
      <c r="F340" s="230" t="s">
        <v>521</v>
      </c>
      <c r="G340" s="227"/>
      <c r="H340" s="231">
        <v>6.8099999999999996</v>
      </c>
      <c r="I340" s="232"/>
      <c r="J340" s="227"/>
      <c r="K340" s="227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157</v>
      </c>
      <c r="AU340" s="237" t="s">
        <v>85</v>
      </c>
      <c r="AV340" s="13" t="s">
        <v>85</v>
      </c>
      <c r="AW340" s="13" t="s">
        <v>36</v>
      </c>
      <c r="AX340" s="13" t="s">
        <v>75</v>
      </c>
      <c r="AY340" s="237" t="s">
        <v>147</v>
      </c>
    </row>
    <row r="341" s="14" customFormat="1">
      <c r="A341" s="14"/>
      <c r="B341" s="238"/>
      <c r="C341" s="239"/>
      <c r="D341" s="228" t="s">
        <v>157</v>
      </c>
      <c r="E341" s="240" t="s">
        <v>19</v>
      </c>
      <c r="F341" s="241" t="s">
        <v>377</v>
      </c>
      <c r="G341" s="239"/>
      <c r="H341" s="240" t="s">
        <v>19</v>
      </c>
      <c r="I341" s="242"/>
      <c r="J341" s="239"/>
      <c r="K341" s="239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157</v>
      </c>
      <c r="AU341" s="247" t="s">
        <v>85</v>
      </c>
      <c r="AV341" s="14" t="s">
        <v>83</v>
      </c>
      <c r="AW341" s="14" t="s">
        <v>36</v>
      </c>
      <c r="AX341" s="14" t="s">
        <v>75</v>
      </c>
      <c r="AY341" s="247" t="s">
        <v>147</v>
      </c>
    </row>
    <row r="342" s="13" customFormat="1">
      <c r="A342" s="13"/>
      <c r="B342" s="226"/>
      <c r="C342" s="227"/>
      <c r="D342" s="228" t="s">
        <v>157</v>
      </c>
      <c r="E342" s="229" t="s">
        <v>19</v>
      </c>
      <c r="F342" s="230" t="s">
        <v>522</v>
      </c>
      <c r="G342" s="227"/>
      <c r="H342" s="231">
        <v>11.4</v>
      </c>
      <c r="I342" s="232"/>
      <c r="J342" s="227"/>
      <c r="K342" s="227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157</v>
      </c>
      <c r="AU342" s="237" t="s">
        <v>85</v>
      </c>
      <c r="AV342" s="13" t="s">
        <v>85</v>
      </c>
      <c r="AW342" s="13" t="s">
        <v>36</v>
      </c>
      <c r="AX342" s="13" t="s">
        <v>75</v>
      </c>
      <c r="AY342" s="237" t="s">
        <v>147</v>
      </c>
    </row>
    <row r="343" s="15" customFormat="1">
      <c r="A343" s="15"/>
      <c r="B343" s="248"/>
      <c r="C343" s="249"/>
      <c r="D343" s="228" t="s">
        <v>157</v>
      </c>
      <c r="E343" s="250" t="s">
        <v>19</v>
      </c>
      <c r="F343" s="251" t="s">
        <v>172</v>
      </c>
      <c r="G343" s="249"/>
      <c r="H343" s="252">
        <v>80.709999999999994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8" t="s">
        <v>157</v>
      </c>
      <c r="AU343" s="258" t="s">
        <v>85</v>
      </c>
      <c r="AV343" s="15" t="s">
        <v>153</v>
      </c>
      <c r="AW343" s="15" t="s">
        <v>36</v>
      </c>
      <c r="AX343" s="15" t="s">
        <v>83</v>
      </c>
      <c r="AY343" s="258" t="s">
        <v>147</v>
      </c>
    </row>
    <row r="344" s="2" customFormat="1" ht="44.25" customHeight="1">
      <c r="A344" s="41"/>
      <c r="B344" s="42"/>
      <c r="C344" s="208" t="s">
        <v>523</v>
      </c>
      <c r="D344" s="208" t="s">
        <v>149</v>
      </c>
      <c r="E344" s="209" t="s">
        <v>524</v>
      </c>
      <c r="F344" s="210" t="s">
        <v>525</v>
      </c>
      <c r="G344" s="211" t="s">
        <v>99</v>
      </c>
      <c r="H344" s="212">
        <v>80.709999999999994</v>
      </c>
      <c r="I344" s="213"/>
      <c r="J344" s="214">
        <f>ROUND(I344*H344,2)</f>
        <v>0</v>
      </c>
      <c r="K344" s="210" t="s">
        <v>152</v>
      </c>
      <c r="L344" s="47"/>
      <c r="M344" s="215" t="s">
        <v>19</v>
      </c>
      <c r="N344" s="216" t="s">
        <v>46</v>
      </c>
      <c r="O344" s="87"/>
      <c r="P344" s="217">
        <f>O344*H344</f>
        <v>0</v>
      </c>
      <c r="Q344" s="217">
        <v>0.017330000000000002</v>
      </c>
      <c r="R344" s="217">
        <f>Q344*H344</f>
        <v>1.3987043000000001</v>
      </c>
      <c r="S344" s="217">
        <v>0</v>
      </c>
      <c r="T344" s="218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9" t="s">
        <v>153</v>
      </c>
      <c r="AT344" s="219" t="s">
        <v>149</v>
      </c>
      <c r="AU344" s="219" t="s">
        <v>85</v>
      </c>
      <c r="AY344" s="20" t="s">
        <v>147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20" t="s">
        <v>83</v>
      </c>
      <c r="BK344" s="220">
        <f>ROUND(I344*H344,2)</f>
        <v>0</v>
      </c>
      <c r="BL344" s="20" t="s">
        <v>153</v>
      </c>
      <c r="BM344" s="219" t="s">
        <v>526</v>
      </c>
    </row>
    <row r="345" s="2" customFormat="1">
      <c r="A345" s="41"/>
      <c r="B345" s="42"/>
      <c r="C345" s="43"/>
      <c r="D345" s="221" t="s">
        <v>155</v>
      </c>
      <c r="E345" s="43"/>
      <c r="F345" s="222" t="s">
        <v>527</v>
      </c>
      <c r="G345" s="43"/>
      <c r="H345" s="43"/>
      <c r="I345" s="223"/>
      <c r="J345" s="43"/>
      <c r="K345" s="43"/>
      <c r="L345" s="47"/>
      <c r="M345" s="224"/>
      <c r="N345" s="225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155</v>
      </c>
      <c r="AU345" s="20" t="s">
        <v>85</v>
      </c>
    </row>
    <row r="346" s="14" customFormat="1">
      <c r="A346" s="14"/>
      <c r="B346" s="238"/>
      <c r="C346" s="239"/>
      <c r="D346" s="228" t="s">
        <v>157</v>
      </c>
      <c r="E346" s="240" t="s">
        <v>19</v>
      </c>
      <c r="F346" s="241" t="s">
        <v>327</v>
      </c>
      <c r="G346" s="239"/>
      <c r="H346" s="240" t="s">
        <v>19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157</v>
      </c>
      <c r="AU346" s="247" t="s">
        <v>85</v>
      </c>
      <c r="AV346" s="14" t="s">
        <v>83</v>
      </c>
      <c r="AW346" s="14" t="s">
        <v>36</v>
      </c>
      <c r="AX346" s="14" t="s">
        <v>75</v>
      </c>
      <c r="AY346" s="247" t="s">
        <v>147</v>
      </c>
    </row>
    <row r="347" s="13" customFormat="1">
      <c r="A347" s="13"/>
      <c r="B347" s="226"/>
      <c r="C347" s="227"/>
      <c r="D347" s="228" t="s">
        <v>157</v>
      </c>
      <c r="E347" s="229" t="s">
        <v>19</v>
      </c>
      <c r="F347" s="230" t="s">
        <v>517</v>
      </c>
      <c r="G347" s="227"/>
      <c r="H347" s="231">
        <v>10</v>
      </c>
      <c r="I347" s="232"/>
      <c r="J347" s="227"/>
      <c r="K347" s="227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157</v>
      </c>
      <c r="AU347" s="237" t="s">
        <v>85</v>
      </c>
      <c r="AV347" s="13" t="s">
        <v>85</v>
      </c>
      <c r="AW347" s="13" t="s">
        <v>36</v>
      </c>
      <c r="AX347" s="13" t="s">
        <v>75</v>
      </c>
      <c r="AY347" s="237" t="s">
        <v>147</v>
      </c>
    </row>
    <row r="348" s="13" customFormat="1">
      <c r="A348" s="13"/>
      <c r="B348" s="226"/>
      <c r="C348" s="227"/>
      <c r="D348" s="228" t="s">
        <v>157</v>
      </c>
      <c r="E348" s="229" t="s">
        <v>19</v>
      </c>
      <c r="F348" s="230" t="s">
        <v>518</v>
      </c>
      <c r="G348" s="227"/>
      <c r="H348" s="231">
        <v>21.5</v>
      </c>
      <c r="I348" s="232"/>
      <c r="J348" s="227"/>
      <c r="K348" s="227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157</v>
      </c>
      <c r="AU348" s="237" t="s">
        <v>85</v>
      </c>
      <c r="AV348" s="13" t="s">
        <v>85</v>
      </c>
      <c r="AW348" s="13" t="s">
        <v>36</v>
      </c>
      <c r="AX348" s="13" t="s">
        <v>75</v>
      </c>
      <c r="AY348" s="237" t="s">
        <v>147</v>
      </c>
    </row>
    <row r="349" s="14" customFormat="1">
      <c r="A349" s="14"/>
      <c r="B349" s="238"/>
      <c r="C349" s="239"/>
      <c r="D349" s="228" t="s">
        <v>157</v>
      </c>
      <c r="E349" s="240" t="s">
        <v>19</v>
      </c>
      <c r="F349" s="241" t="s">
        <v>519</v>
      </c>
      <c r="G349" s="239"/>
      <c r="H349" s="240" t="s">
        <v>19</v>
      </c>
      <c r="I349" s="242"/>
      <c r="J349" s="239"/>
      <c r="K349" s="239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157</v>
      </c>
      <c r="AU349" s="247" t="s">
        <v>85</v>
      </c>
      <c r="AV349" s="14" t="s">
        <v>83</v>
      </c>
      <c r="AW349" s="14" t="s">
        <v>36</v>
      </c>
      <c r="AX349" s="14" t="s">
        <v>75</v>
      </c>
      <c r="AY349" s="247" t="s">
        <v>147</v>
      </c>
    </row>
    <row r="350" s="13" customFormat="1">
      <c r="A350" s="13"/>
      <c r="B350" s="226"/>
      <c r="C350" s="227"/>
      <c r="D350" s="228" t="s">
        <v>157</v>
      </c>
      <c r="E350" s="229" t="s">
        <v>19</v>
      </c>
      <c r="F350" s="230" t="s">
        <v>520</v>
      </c>
      <c r="G350" s="227"/>
      <c r="H350" s="231">
        <v>31</v>
      </c>
      <c r="I350" s="232"/>
      <c r="J350" s="227"/>
      <c r="K350" s="227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157</v>
      </c>
      <c r="AU350" s="237" t="s">
        <v>85</v>
      </c>
      <c r="AV350" s="13" t="s">
        <v>85</v>
      </c>
      <c r="AW350" s="13" t="s">
        <v>36</v>
      </c>
      <c r="AX350" s="13" t="s">
        <v>75</v>
      </c>
      <c r="AY350" s="237" t="s">
        <v>147</v>
      </c>
    </row>
    <row r="351" s="14" customFormat="1">
      <c r="A351" s="14"/>
      <c r="B351" s="238"/>
      <c r="C351" s="239"/>
      <c r="D351" s="228" t="s">
        <v>157</v>
      </c>
      <c r="E351" s="240" t="s">
        <v>19</v>
      </c>
      <c r="F351" s="241" t="s">
        <v>384</v>
      </c>
      <c r="G351" s="239"/>
      <c r="H351" s="240" t="s">
        <v>19</v>
      </c>
      <c r="I351" s="242"/>
      <c r="J351" s="239"/>
      <c r="K351" s="239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157</v>
      </c>
      <c r="AU351" s="247" t="s">
        <v>85</v>
      </c>
      <c r="AV351" s="14" t="s">
        <v>83</v>
      </c>
      <c r="AW351" s="14" t="s">
        <v>36</v>
      </c>
      <c r="AX351" s="14" t="s">
        <v>75</v>
      </c>
      <c r="AY351" s="247" t="s">
        <v>147</v>
      </c>
    </row>
    <row r="352" s="13" customFormat="1">
      <c r="A352" s="13"/>
      <c r="B352" s="226"/>
      <c r="C352" s="227"/>
      <c r="D352" s="228" t="s">
        <v>157</v>
      </c>
      <c r="E352" s="229" t="s">
        <v>19</v>
      </c>
      <c r="F352" s="230" t="s">
        <v>521</v>
      </c>
      <c r="G352" s="227"/>
      <c r="H352" s="231">
        <v>6.8099999999999996</v>
      </c>
      <c r="I352" s="232"/>
      <c r="J352" s="227"/>
      <c r="K352" s="227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157</v>
      </c>
      <c r="AU352" s="237" t="s">
        <v>85</v>
      </c>
      <c r="AV352" s="13" t="s">
        <v>85</v>
      </c>
      <c r="AW352" s="13" t="s">
        <v>36</v>
      </c>
      <c r="AX352" s="13" t="s">
        <v>75</v>
      </c>
      <c r="AY352" s="237" t="s">
        <v>147</v>
      </c>
    </row>
    <row r="353" s="14" customFormat="1">
      <c r="A353" s="14"/>
      <c r="B353" s="238"/>
      <c r="C353" s="239"/>
      <c r="D353" s="228" t="s">
        <v>157</v>
      </c>
      <c r="E353" s="240" t="s">
        <v>19</v>
      </c>
      <c r="F353" s="241" t="s">
        <v>377</v>
      </c>
      <c r="G353" s="239"/>
      <c r="H353" s="240" t="s">
        <v>19</v>
      </c>
      <c r="I353" s="242"/>
      <c r="J353" s="239"/>
      <c r="K353" s="239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157</v>
      </c>
      <c r="AU353" s="247" t="s">
        <v>85</v>
      </c>
      <c r="AV353" s="14" t="s">
        <v>83</v>
      </c>
      <c r="AW353" s="14" t="s">
        <v>36</v>
      </c>
      <c r="AX353" s="14" t="s">
        <v>75</v>
      </c>
      <c r="AY353" s="247" t="s">
        <v>147</v>
      </c>
    </row>
    <row r="354" s="13" customFormat="1">
      <c r="A354" s="13"/>
      <c r="B354" s="226"/>
      <c r="C354" s="227"/>
      <c r="D354" s="228" t="s">
        <v>157</v>
      </c>
      <c r="E354" s="229" t="s">
        <v>19</v>
      </c>
      <c r="F354" s="230" t="s">
        <v>522</v>
      </c>
      <c r="G354" s="227"/>
      <c r="H354" s="231">
        <v>11.4</v>
      </c>
      <c r="I354" s="232"/>
      <c r="J354" s="227"/>
      <c r="K354" s="227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157</v>
      </c>
      <c r="AU354" s="237" t="s">
        <v>85</v>
      </c>
      <c r="AV354" s="13" t="s">
        <v>85</v>
      </c>
      <c r="AW354" s="13" t="s">
        <v>36</v>
      </c>
      <c r="AX354" s="13" t="s">
        <v>75</v>
      </c>
      <c r="AY354" s="237" t="s">
        <v>147</v>
      </c>
    </row>
    <row r="355" s="15" customFormat="1">
      <c r="A355" s="15"/>
      <c r="B355" s="248"/>
      <c r="C355" s="249"/>
      <c r="D355" s="228" t="s">
        <v>157</v>
      </c>
      <c r="E355" s="250" t="s">
        <v>19</v>
      </c>
      <c r="F355" s="251" t="s">
        <v>172</v>
      </c>
      <c r="G355" s="249"/>
      <c r="H355" s="252">
        <v>80.709999999999994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8" t="s">
        <v>157</v>
      </c>
      <c r="AU355" s="258" t="s">
        <v>85</v>
      </c>
      <c r="AV355" s="15" t="s">
        <v>153</v>
      </c>
      <c r="AW355" s="15" t="s">
        <v>36</v>
      </c>
      <c r="AX355" s="15" t="s">
        <v>83</v>
      </c>
      <c r="AY355" s="258" t="s">
        <v>147</v>
      </c>
    </row>
    <row r="356" s="2" customFormat="1" ht="44.25" customHeight="1">
      <c r="A356" s="41"/>
      <c r="B356" s="42"/>
      <c r="C356" s="208" t="s">
        <v>528</v>
      </c>
      <c r="D356" s="208" t="s">
        <v>149</v>
      </c>
      <c r="E356" s="209" t="s">
        <v>529</v>
      </c>
      <c r="F356" s="210" t="s">
        <v>530</v>
      </c>
      <c r="G356" s="211" t="s">
        <v>99</v>
      </c>
      <c r="H356" s="212">
        <v>242.13</v>
      </c>
      <c r="I356" s="213"/>
      <c r="J356" s="214">
        <f>ROUND(I356*H356,2)</f>
        <v>0</v>
      </c>
      <c r="K356" s="210" t="s">
        <v>152</v>
      </c>
      <c r="L356" s="47"/>
      <c r="M356" s="215" t="s">
        <v>19</v>
      </c>
      <c r="N356" s="216" t="s">
        <v>46</v>
      </c>
      <c r="O356" s="87"/>
      <c r="P356" s="217">
        <f>O356*H356</f>
        <v>0</v>
      </c>
      <c r="Q356" s="217">
        <v>0.0073499999999999998</v>
      </c>
      <c r="R356" s="217">
        <f>Q356*H356</f>
        <v>1.7796554999999998</v>
      </c>
      <c r="S356" s="217">
        <v>0</v>
      </c>
      <c r="T356" s="218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9" t="s">
        <v>153</v>
      </c>
      <c r="AT356" s="219" t="s">
        <v>149</v>
      </c>
      <c r="AU356" s="219" t="s">
        <v>85</v>
      </c>
      <c r="AY356" s="20" t="s">
        <v>147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20" t="s">
        <v>83</v>
      </c>
      <c r="BK356" s="220">
        <f>ROUND(I356*H356,2)</f>
        <v>0</v>
      </c>
      <c r="BL356" s="20" t="s">
        <v>153</v>
      </c>
      <c r="BM356" s="219" t="s">
        <v>531</v>
      </c>
    </row>
    <row r="357" s="2" customFormat="1">
      <c r="A357" s="41"/>
      <c r="B357" s="42"/>
      <c r="C357" s="43"/>
      <c r="D357" s="221" t="s">
        <v>155</v>
      </c>
      <c r="E357" s="43"/>
      <c r="F357" s="222" t="s">
        <v>532</v>
      </c>
      <c r="G357" s="43"/>
      <c r="H357" s="43"/>
      <c r="I357" s="223"/>
      <c r="J357" s="43"/>
      <c r="K357" s="43"/>
      <c r="L357" s="47"/>
      <c r="M357" s="224"/>
      <c r="N357" s="225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155</v>
      </c>
      <c r="AU357" s="20" t="s">
        <v>85</v>
      </c>
    </row>
    <row r="358" s="2" customFormat="1">
      <c r="A358" s="41"/>
      <c r="B358" s="42"/>
      <c r="C358" s="43"/>
      <c r="D358" s="228" t="s">
        <v>483</v>
      </c>
      <c r="E358" s="43"/>
      <c r="F358" s="269" t="s">
        <v>533</v>
      </c>
      <c r="G358" s="43"/>
      <c r="H358" s="43"/>
      <c r="I358" s="223"/>
      <c r="J358" s="43"/>
      <c r="K358" s="43"/>
      <c r="L358" s="47"/>
      <c r="M358" s="224"/>
      <c r="N358" s="225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483</v>
      </c>
      <c r="AU358" s="20" t="s">
        <v>85</v>
      </c>
    </row>
    <row r="359" s="13" customFormat="1">
      <c r="A359" s="13"/>
      <c r="B359" s="226"/>
      <c r="C359" s="227"/>
      <c r="D359" s="228" t="s">
        <v>157</v>
      </c>
      <c r="E359" s="227"/>
      <c r="F359" s="230" t="s">
        <v>534</v>
      </c>
      <c r="G359" s="227"/>
      <c r="H359" s="231">
        <v>242.13</v>
      </c>
      <c r="I359" s="232"/>
      <c r="J359" s="227"/>
      <c r="K359" s="227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157</v>
      </c>
      <c r="AU359" s="237" t="s">
        <v>85</v>
      </c>
      <c r="AV359" s="13" t="s">
        <v>85</v>
      </c>
      <c r="AW359" s="13" t="s">
        <v>4</v>
      </c>
      <c r="AX359" s="13" t="s">
        <v>83</v>
      </c>
      <c r="AY359" s="237" t="s">
        <v>147</v>
      </c>
    </row>
    <row r="360" s="2" customFormat="1" ht="44.25" customHeight="1">
      <c r="A360" s="41"/>
      <c r="B360" s="42"/>
      <c r="C360" s="208" t="s">
        <v>535</v>
      </c>
      <c r="D360" s="208" t="s">
        <v>149</v>
      </c>
      <c r="E360" s="209" t="s">
        <v>536</v>
      </c>
      <c r="F360" s="210" t="s">
        <v>537</v>
      </c>
      <c r="G360" s="211" t="s">
        <v>99</v>
      </c>
      <c r="H360" s="212">
        <v>98.319999999999993</v>
      </c>
      <c r="I360" s="213"/>
      <c r="J360" s="214">
        <f>ROUND(I360*H360,2)</f>
        <v>0</v>
      </c>
      <c r="K360" s="210" t="s">
        <v>152</v>
      </c>
      <c r="L360" s="47"/>
      <c r="M360" s="215" t="s">
        <v>19</v>
      </c>
      <c r="N360" s="216" t="s">
        <v>46</v>
      </c>
      <c r="O360" s="87"/>
      <c r="P360" s="217">
        <f>O360*H360</f>
        <v>0</v>
      </c>
      <c r="Q360" s="217">
        <v>0.017399999999999999</v>
      </c>
      <c r="R360" s="217">
        <f>Q360*H360</f>
        <v>1.7107679999999998</v>
      </c>
      <c r="S360" s="217">
        <v>0</v>
      </c>
      <c r="T360" s="218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9" t="s">
        <v>153</v>
      </c>
      <c r="AT360" s="219" t="s">
        <v>149</v>
      </c>
      <c r="AU360" s="219" t="s">
        <v>85</v>
      </c>
      <c r="AY360" s="20" t="s">
        <v>147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20" t="s">
        <v>83</v>
      </c>
      <c r="BK360" s="220">
        <f>ROUND(I360*H360,2)</f>
        <v>0</v>
      </c>
      <c r="BL360" s="20" t="s">
        <v>153</v>
      </c>
      <c r="BM360" s="219" t="s">
        <v>538</v>
      </c>
    </row>
    <row r="361" s="2" customFormat="1">
      <c r="A361" s="41"/>
      <c r="B361" s="42"/>
      <c r="C361" s="43"/>
      <c r="D361" s="221" t="s">
        <v>155</v>
      </c>
      <c r="E361" s="43"/>
      <c r="F361" s="222" t="s">
        <v>539</v>
      </c>
      <c r="G361" s="43"/>
      <c r="H361" s="43"/>
      <c r="I361" s="223"/>
      <c r="J361" s="43"/>
      <c r="K361" s="43"/>
      <c r="L361" s="47"/>
      <c r="M361" s="224"/>
      <c r="N361" s="225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155</v>
      </c>
      <c r="AU361" s="20" t="s">
        <v>85</v>
      </c>
    </row>
    <row r="362" s="14" customFormat="1">
      <c r="A362" s="14"/>
      <c r="B362" s="238"/>
      <c r="C362" s="239"/>
      <c r="D362" s="228" t="s">
        <v>157</v>
      </c>
      <c r="E362" s="240" t="s">
        <v>19</v>
      </c>
      <c r="F362" s="241" t="s">
        <v>540</v>
      </c>
      <c r="G362" s="239"/>
      <c r="H362" s="240" t="s">
        <v>19</v>
      </c>
      <c r="I362" s="242"/>
      <c r="J362" s="239"/>
      <c r="K362" s="239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157</v>
      </c>
      <c r="AU362" s="247" t="s">
        <v>85</v>
      </c>
      <c r="AV362" s="14" t="s">
        <v>83</v>
      </c>
      <c r="AW362" s="14" t="s">
        <v>36</v>
      </c>
      <c r="AX362" s="14" t="s">
        <v>75</v>
      </c>
      <c r="AY362" s="247" t="s">
        <v>147</v>
      </c>
    </row>
    <row r="363" s="13" customFormat="1">
      <c r="A363" s="13"/>
      <c r="B363" s="226"/>
      <c r="C363" s="227"/>
      <c r="D363" s="228" t="s">
        <v>157</v>
      </c>
      <c r="E363" s="229" t="s">
        <v>19</v>
      </c>
      <c r="F363" s="230" t="s">
        <v>541</v>
      </c>
      <c r="G363" s="227"/>
      <c r="H363" s="231">
        <v>61.380000000000003</v>
      </c>
      <c r="I363" s="232"/>
      <c r="J363" s="227"/>
      <c r="K363" s="227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157</v>
      </c>
      <c r="AU363" s="237" t="s">
        <v>85</v>
      </c>
      <c r="AV363" s="13" t="s">
        <v>85</v>
      </c>
      <c r="AW363" s="13" t="s">
        <v>36</v>
      </c>
      <c r="AX363" s="13" t="s">
        <v>75</v>
      </c>
      <c r="AY363" s="237" t="s">
        <v>147</v>
      </c>
    </row>
    <row r="364" s="13" customFormat="1">
      <c r="A364" s="13"/>
      <c r="B364" s="226"/>
      <c r="C364" s="227"/>
      <c r="D364" s="228" t="s">
        <v>157</v>
      </c>
      <c r="E364" s="229" t="s">
        <v>19</v>
      </c>
      <c r="F364" s="230" t="s">
        <v>542</v>
      </c>
      <c r="G364" s="227"/>
      <c r="H364" s="231">
        <v>7.8399999999999999</v>
      </c>
      <c r="I364" s="232"/>
      <c r="J364" s="227"/>
      <c r="K364" s="227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157</v>
      </c>
      <c r="AU364" s="237" t="s">
        <v>85</v>
      </c>
      <c r="AV364" s="13" t="s">
        <v>85</v>
      </c>
      <c r="AW364" s="13" t="s">
        <v>36</v>
      </c>
      <c r="AX364" s="13" t="s">
        <v>75</v>
      </c>
      <c r="AY364" s="237" t="s">
        <v>147</v>
      </c>
    </row>
    <row r="365" s="13" customFormat="1">
      <c r="A365" s="13"/>
      <c r="B365" s="226"/>
      <c r="C365" s="227"/>
      <c r="D365" s="228" t="s">
        <v>157</v>
      </c>
      <c r="E365" s="229" t="s">
        <v>19</v>
      </c>
      <c r="F365" s="230" t="s">
        <v>543</v>
      </c>
      <c r="G365" s="227"/>
      <c r="H365" s="231">
        <v>29.100000000000001</v>
      </c>
      <c r="I365" s="232"/>
      <c r="J365" s="227"/>
      <c r="K365" s="227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157</v>
      </c>
      <c r="AU365" s="237" t="s">
        <v>85</v>
      </c>
      <c r="AV365" s="13" t="s">
        <v>85</v>
      </c>
      <c r="AW365" s="13" t="s">
        <v>36</v>
      </c>
      <c r="AX365" s="13" t="s">
        <v>75</v>
      </c>
      <c r="AY365" s="237" t="s">
        <v>147</v>
      </c>
    </row>
    <row r="366" s="15" customFormat="1">
      <c r="A366" s="15"/>
      <c r="B366" s="248"/>
      <c r="C366" s="249"/>
      <c r="D366" s="228" t="s">
        <v>157</v>
      </c>
      <c r="E366" s="250" t="s">
        <v>19</v>
      </c>
      <c r="F366" s="251" t="s">
        <v>172</v>
      </c>
      <c r="G366" s="249"/>
      <c r="H366" s="252">
        <v>98.319999999999993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8" t="s">
        <v>157</v>
      </c>
      <c r="AU366" s="258" t="s">
        <v>85</v>
      </c>
      <c r="AV366" s="15" t="s">
        <v>153</v>
      </c>
      <c r="AW366" s="15" t="s">
        <v>36</v>
      </c>
      <c r="AX366" s="15" t="s">
        <v>83</v>
      </c>
      <c r="AY366" s="258" t="s">
        <v>147</v>
      </c>
    </row>
    <row r="367" s="2" customFormat="1" ht="37.8" customHeight="1">
      <c r="A367" s="41"/>
      <c r="B367" s="42"/>
      <c r="C367" s="208" t="s">
        <v>544</v>
      </c>
      <c r="D367" s="208" t="s">
        <v>149</v>
      </c>
      <c r="E367" s="209" t="s">
        <v>545</v>
      </c>
      <c r="F367" s="210" t="s">
        <v>546</v>
      </c>
      <c r="G367" s="211" t="s">
        <v>311</v>
      </c>
      <c r="H367" s="212">
        <v>1</v>
      </c>
      <c r="I367" s="213"/>
      <c r="J367" s="214">
        <f>ROUND(I367*H367,2)</f>
        <v>0</v>
      </c>
      <c r="K367" s="210" t="s">
        <v>152</v>
      </c>
      <c r="L367" s="47"/>
      <c r="M367" s="215" t="s">
        <v>19</v>
      </c>
      <c r="N367" s="216" t="s">
        <v>46</v>
      </c>
      <c r="O367" s="87"/>
      <c r="P367" s="217">
        <f>O367*H367</f>
        <v>0</v>
      </c>
      <c r="Q367" s="217">
        <v>0.010699999999999999</v>
      </c>
      <c r="R367" s="217">
        <f>Q367*H367</f>
        <v>0.010699999999999999</v>
      </c>
      <c r="S367" s="217">
        <v>0</v>
      </c>
      <c r="T367" s="218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9" t="s">
        <v>153</v>
      </c>
      <c r="AT367" s="219" t="s">
        <v>149</v>
      </c>
      <c r="AU367" s="219" t="s">
        <v>85</v>
      </c>
      <c r="AY367" s="20" t="s">
        <v>147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83</v>
      </c>
      <c r="BK367" s="220">
        <f>ROUND(I367*H367,2)</f>
        <v>0</v>
      </c>
      <c r="BL367" s="20" t="s">
        <v>153</v>
      </c>
      <c r="BM367" s="219" t="s">
        <v>547</v>
      </c>
    </row>
    <row r="368" s="2" customFormat="1">
      <c r="A368" s="41"/>
      <c r="B368" s="42"/>
      <c r="C368" s="43"/>
      <c r="D368" s="221" t="s">
        <v>155</v>
      </c>
      <c r="E368" s="43"/>
      <c r="F368" s="222" t="s">
        <v>548</v>
      </c>
      <c r="G368" s="43"/>
      <c r="H368" s="43"/>
      <c r="I368" s="223"/>
      <c r="J368" s="43"/>
      <c r="K368" s="43"/>
      <c r="L368" s="47"/>
      <c r="M368" s="224"/>
      <c r="N368" s="225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155</v>
      </c>
      <c r="AU368" s="20" t="s">
        <v>85</v>
      </c>
    </row>
    <row r="369" s="13" customFormat="1">
      <c r="A369" s="13"/>
      <c r="B369" s="226"/>
      <c r="C369" s="227"/>
      <c r="D369" s="228" t="s">
        <v>157</v>
      </c>
      <c r="E369" s="229" t="s">
        <v>19</v>
      </c>
      <c r="F369" s="230" t="s">
        <v>314</v>
      </c>
      <c r="G369" s="227"/>
      <c r="H369" s="231">
        <v>1</v>
      </c>
      <c r="I369" s="232"/>
      <c r="J369" s="227"/>
      <c r="K369" s="227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157</v>
      </c>
      <c r="AU369" s="237" t="s">
        <v>85</v>
      </c>
      <c r="AV369" s="13" t="s">
        <v>85</v>
      </c>
      <c r="AW369" s="13" t="s">
        <v>36</v>
      </c>
      <c r="AX369" s="13" t="s">
        <v>83</v>
      </c>
      <c r="AY369" s="237" t="s">
        <v>147</v>
      </c>
    </row>
    <row r="370" s="2" customFormat="1" ht="24.15" customHeight="1">
      <c r="A370" s="41"/>
      <c r="B370" s="42"/>
      <c r="C370" s="208" t="s">
        <v>549</v>
      </c>
      <c r="D370" s="208" t="s">
        <v>149</v>
      </c>
      <c r="E370" s="209" t="s">
        <v>550</v>
      </c>
      <c r="F370" s="210" t="s">
        <v>551</v>
      </c>
      <c r="G370" s="211" t="s">
        <v>389</v>
      </c>
      <c r="H370" s="212">
        <v>17.399999999999999</v>
      </c>
      <c r="I370" s="213"/>
      <c r="J370" s="214">
        <f>ROUND(I370*H370,2)</f>
        <v>0</v>
      </c>
      <c r="K370" s="210" t="s">
        <v>152</v>
      </c>
      <c r="L370" s="47"/>
      <c r="M370" s="215" t="s">
        <v>19</v>
      </c>
      <c r="N370" s="216" t="s">
        <v>46</v>
      </c>
      <c r="O370" s="87"/>
      <c r="P370" s="217">
        <f>O370*H370</f>
        <v>0</v>
      </c>
      <c r="Q370" s="217">
        <v>0.0015</v>
      </c>
      <c r="R370" s="217">
        <f>Q370*H370</f>
        <v>0.026099999999999998</v>
      </c>
      <c r="S370" s="217">
        <v>0</v>
      </c>
      <c r="T370" s="218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9" t="s">
        <v>153</v>
      </c>
      <c r="AT370" s="219" t="s">
        <v>149</v>
      </c>
      <c r="AU370" s="219" t="s">
        <v>85</v>
      </c>
      <c r="AY370" s="20" t="s">
        <v>147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20" t="s">
        <v>83</v>
      </c>
      <c r="BK370" s="220">
        <f>ROUND(I370*H370,2)</f>
        <v>0</v>
      </c>
      <c r="BL370" s="20" t="s">
        <v>153</v>
      </c>
      <c r="BM370" s="219" t="s">
        <v>552</v>
      </c>
    </row>
    <row r="371" s="2" customFormat="1">
      <c r="A371" s="41"/>
      <c r="B371" s="42"/>
      <c r="C371" s="43"/>
      <c r="D371" s="221" t="s">
        <v>155</v>
      </c>
      <c r="E371" s="43"/>
      <c r="F371" s="222" t="s">
        <v>553</v>
      </c>
      <c r="G371" s="43"/>
      <c r="H371" s="43"/>
      <c r="I371" s="223"/>
      <c r="J371" s="43"/>
      <c r="K371" s="43"/>
      <c r="L371" s="47"/>
      <c r="M371" s="224"/>
      <c r="N371" s="225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155</v>
      </c>
      <c r="AU371" s="20" t="s">
        <v>85</v>
      </c>
    </row>
    <row r="372" s="14" customFormat="1">
      <c r="A372" s="14"/>
      <c r="B372" s="238"/>
      <c r="C372" s="239"/>
      <c r="D372" s="228" t="s">
        <v>157</v>
      </c>
      <c r="E372" s="240" t="s">
        <v>19</v>
      </c>
      <c r="F372" s="241" t="s">
        <v>554</v>
      </c>
      <c r="G372" s="239"/>
      <c r="H372" s="240" t="s">
        <v>19</v>
      </c>
      <c r="I372" s="242"/>
      <c r="J372" s="239"/>
      <c r="K372" s="239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157</v>
      </c>
      <c r="AU372" s="247" t="s">
        <v>85</v>
      </c>
      <c r="AV372" s="14" t="s">
        <v>83</v>
      </c>
      <c r="AW372" s="14" t="s">
        <v>36</v>
      </c>
      <c r="AX372" s="14" t="s">
        <v>75</v>
      </c>
      <c r="AY372" s="247" t="s">
        <v>147</v>
      </c>
    </row>
    <row r="373" s="13" customFormat="1">
      <c r="A373" s="13"/>
      <c r="B373" s="226"/>
      <c r="C373" s="227"/>
      <c r="D373" s="228" t="s">
        <v>157</v>
      </c>
      <c r="E373" s="229" t="s">
        <v>19</v>
      </c>
      <c r="F373" s="230" t="s">
        <v>555</v>
      </c>
      <c r="G373" s="227"/>
      <c r="H373" s="231">
        <v>17.399999999999999</v>
      </c>
      <c r="I373" s="232"/>
      <c r="J373" s="227"/>
      <c r="K373" s="227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157</v>
      </c>
      <c r="AU373" s="237" t="s">
        <v>85</v>
      </c>
      <c r="AV373" s="13" t="s">
        <v>85</v>
      </c>
      <c r="AW373" s="13" t="s">
        <v>36</v>
      </c>
      <c r="AX373" s="13" t="s">
        <v>75</v>
      </c>
      <c r="AY373" s="237" t="s">
        <v>147</v>
      </c>
    </row>
    <row r="374" s="15" customFormat="1">
      <c r="A374" s="15"/>
      <c r="B374" s="248"/>
      <c r="C374" s="249"/>
      <c r="D374" s="228" t="s">
        <v>157</v>
      </c>
      <c r="E374" s="250" t="s">
        <v>19</v>
      </c>
      <c r="F374" s="251" t="s">
        <v>172</v>
      </c>
      <c r="G374" s="249"/>
      <c r="H374" s="252">
        <v>17.399999999999999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8" t="s">
        <v>157</v>
      </c>
      <c r="AU374" s="258" t="s">
        <v>85</v>
      </c>
      <c r="AV374" s="15" t="s">
        <v>153</v>
      </c>
      <c r="AW374" s="15" t="s">
        <v>36</v>
      </c>
      <c r="AX374" s="15" t="s">
        <v>83</v>
      </c>
      <c r="AY374" s="258" t="s">
        <v>147</v>
      </c>
    </row>
    <row r="375" s="2" customFormat="1" ht="37.8" customHeight="1">
      <c r="A375" s="41"/>
      <c r="B375" s="42"/>
      <c r="C375" s="208" t="s">
        <v>556</v>
      </c>
      <c r="D375" s="208" t="s">
        <v>149</v>
      </c>
      <c r="E375" s="209" t="s">
        <v>557</v>
      </c>
      <c r="F375" s="210" t="s">
        <v>558</v>
      </c>
      <c r="G375" s="211" t="s">
        <v>99</v>
      </c>
      <c r="H375" s="212">
        <v>119.68000000000001</v>
      </c>
      <c r="I375" s="213"/>
      <c r="J375" s="214">
        <f>ROUND(I375*H375,2)</f>
        <v>0</v>
      </c>
      <c r="K375" s="210" t="s">
        <v>152</v>
      </c>
      <c r="L375" s="47"/>
      <c r="M375" s="215" t="s">
        <v>19</v>
      </c>
      <c r="N375" s="216" t="s">
        <v>46</v>
      </c>
      <c r="O375" s="87"/>
      <c r="P375" s="217">
        <f>O375*H375</f>
        <v>0</v>
      </c>
      <c r="Q375" s="217">
        <v>0.041840000000000002</v>
      </c>
      <c r="R375" s="217">
        <f>Q375*H375</f>
        <v>5.0074112000000008</v>
      </c>
      <c r="S375" s="217">
        <v>0.042000000000000003</v>
      </c>
      <c r="T375" s="218">
        <f>S375*H375</f>
        <v>5.0265600000000008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9" t="s">
        <v>153</v>
      </c>
      <c r="AT375" s="219" t="s">
        <v>149</v>
      </c>
      <c r="AU375" s="219" t="s">
        <v>85</v>
      </c>
      <c r="AY375" s="20" t="s">
        <v>147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20" t="s">
        <v>83</v>
      </c>
      <c r="BK375" s="220">
        <f>ROUND(I375*H375,2)</f>
        <v>0</v>
      </c>
      <c r="BL375" s="20" t="s">
        <v>153</v>
      </c>
      <c r="BM375" s="219" t="s">
        <v>559</v>
      </c>
    </row>
    <row r="376" s="2" customFormat="1">
      <c r="A376" s="41"/>
      <c r="B376" s="42"/>
      <c r="C376" s="43"/>
      <c r="D376" s="221" t="s">
        <v>155</v>
      </c>
      <c r="E376" s="43"/>
      <c r="F376" s="222" t="s">
        <v>560</v>
      </c>
      <c r="G376" s="43"/>
      <c r="H376" s="43"/>
      <c r="I376" s="223"/>
      <c r="J376" s="43"/>
      <c r="K376" s="43"/>
      <c r="L376" s="47"/>
      <c r="M376" s="224"/>
      <c r="N376" s="225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155</v>
      </c>
      <c r="AU376" s="20" t="s">
        <v>85</v>
      </c>
    </row>
    <row r="377" s="13" customFormat="1">
      <c r="A377" s="13"/>
      <c r="B377" s="226"/>
      <c r="C377" s="227"/>
      <c r="D377" s="228" t="s">
        <v>157</v>
      </c>
      <c r="E377" s="229" t="s">
        <v>19</v>
      </c>
      <c r="F377" s="230" t="s">
        <v>561</v>
      </c>
      <c r="G377" s="227"/>
      <c r="H377" s="231">
        <v>83.599999999999994</v>
      </c>
      <c r="I377" s="232"/>
      <c r="J377" s="227"/>
      <c r="K377" s="227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157</v>
      </c>
      <c r="AU377" s="237" t="s">
        <v>85</v>
      </c>
      <c r="AV377" s="13" t="s">
        <v>85</v>
      </c>
      <c r="AW377" s="13" t="s">
        <v>36</v>
      </c>
      <c r="AX377" s="13" t="s">
        <v>75</v>
      </c>
      <c r="AY377" s="237" t="s">
        <v>147</v>
      </c>
    </row>
    <row r="378" s="13" customFormat="1">
      <c r="A378" s="13"/>
      <c r="B378" s="226"/>
      <c r="C378" s="227"/>
      <c r="D378" s="228" t="s">
        <v>157</v>
      </c>
      <c r="E378" s="229" t="s">
        <v>19</v>
      </c>
      <c r="F378" s="230" t="s">
        <v>562</v>
      </c>
      <c r="G378" s="227"/>
      <c r="H378" s="231">
        <v>36.079999999999998</v>
      </c>
      <c r="I378" s="232"/>
      <c r="J378" s="227"/>
      <c r="K378" s="227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157</v>
      </c>
      <c r="AU378" s="237" t="s">
        <v>85</v>
      </c>
      <c r="AV378" s="13" t="s">
        <v>85</v>
      </c>
      <c r="AW378" s="13" t="s">
        <v>36</v>
      </c>
      <c r="AX378" s="13" t="s">
        <v>75</v>
      </c>
      <c r="AY378" s="237" t="s">
        <v>147</v>
      </c>
    </row>
    <row r="379" s="15" customFormat="1">
      <c r="A379" s="15"/>
      <c r="B379" s="248"/>
      <c r="C379" s="249"/>
      <c r="D379" s="228" t="s">
        <v>157</v>
      </c>
      <c r="E379" s="250" t="s">
        <v>19</v>
      </c>
      <c r="F379" s="251" t="s">
        <v>172</v>
      </c>
      <c r="G379" s="249"/>
      <c r="H379" s="252">
        <v>119.68000000000001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157</v>
      </c>
      <c r="AU379" s="258" t="s">
        <v>85</v>
      </c>
      <c r="AV379" s="15" t="s">
        <v>153</v>
      </c>
      <c r="AW379" s="15" t="s">
        <v>36</v>
      </c>
      <c r="AX379" s="15" t="s">
        <v>83</v>
      </c>
      <c r="AY379" s="258" t="s">
        <v>147</v>
      </c>
    </row>
    <row r="380" s="2" customFormat="1" ht="37.8" customHeight="1">
      <c r="A380" s="41"/>
      <c r="B380" s="42"/>
      <c r="C380" s="208" t="s">
        <v>563</v>
      </c>
      <c r="D380" s="208" t="s">
        <v>149</v>
      </c>
      <c r="E380" s="209" t="s">
        <v>564</v>
      </c>
      <c r="F380" s="210" t="s">
        <v>565</v>
      </c>
      <c r="G380" s="211" t="s">
        <v>99</v>
      </c>
      <c r="H380" s="212">
        <v>119.68000000000001</v>
      </c>
      <c r="I380" s="213"/>
      <c r="J380" s="214">
        <f>ROUND(I380*H380,2)</f>
        <v>0</v>
      </c>
      <c r="K380" s="210" t="s">
        <v>152</v>
      </c>
      <c r="L380" s="47"/>
      <c r="M380" s="215" t="s">
        <v>19</v>
      </c>
      <c r="N380" s="216" t="s">
        <v>46</v>
      </c>
      <c r="O380" s="87"/>
      <c r="P380" s="217">
        <f>O380*H380</f>
        <v>0</v>
      </c>
      <c r="Q380" s="217">
        <v>0.026440000000000002</v>
      </c>
      <c r="R380" s="217">
        <f>Q380*H380</f>
        <v>3.1643392000000006</v>
      </c>
      <c r="S380" s="217">
        <v>0.025999999999999999</v>
      </c>
      <c r="T380" s="218">
        <f>S380*H380</f>
        <v>3.1116800000000002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9" t="s">
        <v>153</v>
      </c>
      <c r="AT380" s="219" t="s">
        <v>149</v>
      </c>
      <c r="AU380" s="219" t="s">
        <v>85</v>
      </c>
      <c r="AY380" s="20" t="s">
        <v>147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20" t="s">
        <v>83</v>
      </c>
      <c r="BK380" s="220">
        <f>ROUND(I380*H380,2)</f>
        <v>0</v>
      </c>
      <c r="BL380" s="20" t="s">
        <v>153</v>
      </c>
      <c r="BM380" s="219" t="s">
        <v>566</v>
      </c>
    </row>
    <row r="381" s="2" customFormat="1">
      <c r="A381" s="41"/>
      <c r="B381" s="42"/>
      <c r="C381" s="43"/>
      <c r="D381" s="221" t="s">
        <v>155</v>
      </c>
      <c r="E381" s="43"/>
      <c r="F381" s="222" t="s">
        <v>567</v>
      </c>
      <c r="G381" s="43"/>
      <c r="H381" s="43"/>
      <c r="I381" s="223"/>
      <c r="J381" s="43"/>
      <c r="K381" s="43"/>
      <c r="L381" s="47"/>
      <c r="M381" s="224"/>
      <c r="N381" s="225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155</v>
      </c>
      <c r="AU381" s="20" t="s">
        <v>85</v>
      </c>
    </row>
    <row r="382" s="13" customFormat="1">
      <c r="A382" s="13"/>
      <c r="B382" s="226"/>
      <c r="C382" s="227"/>
      <c r="D382" s="228" t="s">
        <v>157</v>
      </c>
      <c r="E382" s="229" t="s">
        <v>19</v>
      </c>
      <c r="F382" s="230" t="s">
        <v>561</v>
      </c>
      <c r="G382" s="227"/>
      <c r="H382" s="231">
        <v>83.599999999999994</v>
      </c>
      <c r="I382" s="232"/>
      <c r="J382" s="227"/>
      <c r="K382" s="227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157</v>
      </c>
      <c r="AU382" s="237" t="s">
        <v>85</v>
      </c>
      <c r="AV382" s="13" t="s">
        <v>85</v>
      </c>
      <c r="AW382" s="13" t="s">
        <v>36</v>
      </c>
      <c r="AX382" s="13" t="s">
        <v>75</v>
      </c>
      <c r="AY382" s="237" t="s">
        <v>147</v>
      </c>
    </row>
    <row r="383" s="13" customFormat="1">
      <c r="A383" s="13"/>
      <c r="B383" s="226"/>
      <c r="C383" s="227"/>
      <c r="D383" s="228" t="s">
        <v>157</v>
      </c>
      <c r="E383" s="229" t="s">
        <v>19</v>
      </c>
      <c r="F383" s="230" t="s">
        <v>562</v>
      </c>
      <c r="G383" s="227"/>
      <c r="H383" s="231">
        <v>36.079999999999998</v>
      </c>
      <c r="I383" s="232"/>
      <c r="J383" s="227"/>
      <c r="K383" s="227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157</v>
      </c>
      <c r="AU383" s="237" t="s">
        <v>85</v>
      </c>
      <c r="AV383" s="13" t="s">
        <v>85</v>
      </c>
      <c r="AW383" s="13" t="s">
        <v>36</v>
      </c>
      <c r="AX383" s="13" t="s">
        <v>75</v>
      </c>
      <c r="AY383" s="237" t="s">
        <v>147</v>
      </c>
    </row>
    <row r="384" s="15" customFormat="1">
      <c r="A384" s="15"/>
      <c r="B384" s="248"/>
      <c r="C384" s="249"/>
      <c r="D384" s="228" t="s">
        <v>157</v>
      </c>
      <c r="E384" s="250" t="s">
        <v>19</v>
      </c>
      <c r="F384" s="251" t="s">
        <v>172</v>
      </c>
      <c r="G384" s="249"/>
      <c r="H384" s="252">
        <v>119.68000000000001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8" t="s">
        <v>157</v>
      </c>
      <c r="AU384" s="258" t="s">
        <v>85</v>
      </c>
      <c r="AV384" s="15" t="s">
        <v>153</v>
      </c>
      <c r="AW384" s="15" t="s">
        <v>36</v>
      </c>
      <c r="AX384" s="15" t="s">
        <v>83</v>
      </c>
      <c r="AY384" s="258" t="s">
        <v>147</v>
      </c>
    </row>
    <row r="385" s="2" customFormat="1" ht="37.8" customHeight="1">
      <c r="A385" s="41"/>
      <c r="B385" s="42"/>
      <c r="C385" s="208" t="s">
        <v>568</v>
      </c>
      <c r="D385" s="208" t="s">
        <v>149</v>
      </c>
      <c r="E385" s="209" t="s">
        <v>569</v>
      </c>
      <c r="F385" s="210" t="s">
        <v>570</v>
      </c>
      <c r="G385" s="211" t="s">
        <v>99</v>
      </c>
      <c r="H385" s="212">
        <v>232.16</v>
      </c>
      <c r="I385" s="213"/>
      <c r="J385" s="214">
        <f>ROUND(I385*H385,2)</f>
        <v>0</v>
      </c>
      <c r="K385" s="210" t="s">
        <v>152</v>
      </c>
      <c r="L385" s="47"/>
      <c r="M385" s="215" t="s">
        <v>19</v>
      </c>
      <c r="N385" s="216" t="s">
        <v>46</v>
      </c>
      <c r="O385" s="87"/>
      <c r="P385" s="217">
        <f>O385*H385</f>
        <v>0</v>
      </c>
      <c r="Q385" s="217">
        <v>0.019290000000000002</v>
      </c>
      <c r="R385" s="217">
        <f>Q385*H385</f>
        <v>4.4783664000000005</v>
      </c>
      <c r="S385" s="217">
        <v>0.02</v>
      </c>
      <c r="T385" s="218">
        <f>S385*H385</f>
        <v>4.6432000000000002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9" t="s">
        <v>153</v>
      </c>
      <c r="AT385" s="219" t="s">
        <v>149</v>
      </c>
      <c r="AU385" s="219" t="s">
        <v>85</v>
      </c>
      <c r="AY385" s="20" t="s">
        <v>147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20" t="s">
        <v>83</v>
      </c>
      <c r="BK385" s="220">
        <f>ROUND(I385*H385,2)</f>
        <v>0</v>
      </c>
      <c r="BL385" s="20" t="s">
        <v>153</v>
      </c>
      <c r="BM385" s="219" t="s">
        <v>571</v>
      </c>
    </row>
    <row r="386" s="2" customFormat="1">
      <c r="A386" s="41"/>
      <c r="B386" s="42"/>
      <c r="C386" s="43"/>
      <c r="D386" s="221" t="s">
        <v>155</v>
      </c>
      <c r="E386" s="43"/>
      <c r="F386" s="222" t="s">
        <v>572</v>
      </c>
      <c r="G386" s="43"/>
      <c r="H386" s="43"/>
      <c r="I386" s="223"/>
      <c r="J386" s="43"/>
      <c r="K386" s="43"/>
      <c r="L386" s="47"/>
      <c r="M386" s="224"/>
      <c r="N386" s="225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155</v>
      </c>
      <c r="AU386" s="20" t="s">
        <v>85</v>
      </c>
    </row>
    <row r="387" s="13" customFormat="1">
      <c r="A387" s="13"/>
      <c r="B387" s="226"/>
      <c r="C387" s="227"/>
      <c r="D387" s="228" t="s">
        <v>157</v>
      </c>
      <c r="E387" s="229" t="s">
        <v>19</v>
      </c>
      <c r="F387" s="230" t="s">
        <v>573</v>
      </c>
      <c r="G387" s="227"/>
      <c r="H387" s="231">
        <v>133.75999999999999</v>
      </c>
      <c r="I387" s="232"/>
      <c r="J387" s="227"/>
      <c r="K387" s="227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157</v>
      </c>
      <c r="AU387" s="237" t="s">
        <v>85</v>
      </c>
      <c r="AV387" s="13" t="s">
        <v>85</v>
      </c>
      <c r="AW387" s="13" t="s">
        <v>36</v>
      </c>
      <c r="AX387" s="13" t="s">
        <v>75</v>
      </c>
      <c r="AY387" s="237" t="s">
        <v>147</v>
      </c>
    </row>
    <row r="388" s="13" customFormat="1">
      <c r="A388" s="13"/>
      <c r="B388" s="226"/>
      <c r="C388" s="227"/>
      <c r="D388" s="228" t="s">
        <v>157</v>
      </c>
      <c r="E388" s="229" t="s">
        <v>19</v>
      </c>
      <c r="F388" s="230" t="s">
        <v>574</v>
      </c>
      <c r="G388" s="227"/>
      <c r="H388" s="231">
        <v>98.400000000000006</v>
      </c>
      <c r="I388" s="232"/>
      <c r="J388" s="227"/>
      <c r="K388" s="227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157</v>
      </c>
      <c r="AU388" s="237" t="s">
        <v>85</v>
      </c>
      <c r="AV388" s="13" t="s">
        <v>85</v>
      </c>
      <c r="AW388" s="13" t="s">
        <v>36</v>
      </c>
      <c r="AX388" s="13" t="s">
        <v>75</v>
      </c>
      <c r="AY388" s="237" t="s">
        <v>147</v>
      </c>
    </row>
    <row r="389" s="15" customFormat="1">
      <c r="A389" s="15"/>
      <c r="B389" s="248"/>
      <c r="C389" s="249"/>
      <c r="D389" s="228" t="s">
        <v>157</v>
      </c>
      <c r="E389" s="250" t="s">
        <v>19</v>
      </c>
      <c r="F389" s="251" t="s">
        <v>172</v>
      </c>
      <c r="G389" s="249"/>
      <c r="H389" s="252">
        <v>232.16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8" t="s">
        <v>157</v>
      </c>
      <c r="AU389" s="258" t="s">
        <v>85</v>
      </c>
      <c r="AV389" s="15" t="s">
        <v>153</v>
      </c>
      <c r="AW389" s="15" t="s">
        <v>36</v>
      </c>
      <c r="AX389" s="15" t="s">
        <v>83</v>
      </c>
      <c r="AY389" s="258" t="s">
        <v>147</v>
      </c>
    </row>
    <row r="390" s="2" customFormat="1" ht="37.8" customHeight="1">
      <c r="A390" s="41"/>
      <c r="B390" s="42"/>
      <c r="C390" s="208" t="s">
        <v>575</v>
      </c>
      <c r="D390" s="208" t="s">
        <v>149</v>
      </c>
      <c r="E390" s="209" t="s">
        <v>576</v>
      </c>
      <c r="F390" s="210" t="s">
        <v>577</v>
      </c>
      <c r="G390" s="211" t="s">
        <v>99</v>
      </c>
      <c r="H390" s="212">
        <v>471.51999999999998</v>
      </c>
      <c r="I390" s="213"/>
      <c r="J390" s="214">
        <f>ROUND(I390*H390,2)</f>
        <v>0</v>
      </c>
      <c r="K390" s="210" t="s">
        <v>152</v>
      </c>
      <c r="L390" s="47"/>
      <c r="M390" s="215" t="s">
        <v>19</v>
      </c>
      <c r="N390" s="216" t="s">
        <v>46</v>
      </c>
      <c r="O390" s="87"/>
      <c r="P390" s="217">
        <f>O390*H390</f>
        <v>0</v>
      </c>
      <c r="Q390" s="217">
        <v>0.00022000000000000001</v>
      </c>
      <c r="R390" s="217">
        <f>Q390*H390</f>
        <v>0.1037344</v>
      </c>
      <c r="S390" s="217">
        <v>0.002</v>
      </c>
      <c r="T390" s="218">
        <f>S390*H390</f>
        <v>0.94303999999999999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9" t="s">
        <v>153</v>
      </c>
      <c r="AT390" s="219" t="s">
        <v>149</v>
      </c>
      <c r="AU390" s="219" t="s">
        <v>85</v>
      </c>
      <c r="AY390" s="20" t="s">
        <v>147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20" t="s">
        <v>83</v>
      </c>
      <c r="BK390" s="220">
        <f>ROUND(I390*H390,2)</f>
        <v>0</v>
      </c>
      <c r="BL390" s="20" t="s">
        <v>153</v>
      </c>
      <c r="BM390" s="219" t="s">
        <v>578</v>
      </c>
    </row>
    <row r="391" s="2" customFormat="1">
      <c r="A391" s="41"/>
      <c r="B391" s="42"/>
      <c r="C391" s="43"/>
      <c r="D391" s="221" t="s">
        <v>155</v>
      </c>
      <c r="E391" s="43"/>
      <c r="F391" s="222" t="s">
        <v>579</v>
      </c>
      <c r="G391" s="43"/>
      <c r="H391" s="43"/>
      <c r="I391" s="223"/>
      <c r="J391" s="43"/>
      <c r="K391" s="43"/>
      <c r="L391" s="47"/>
      <c r="M391" s="224"/>
      <c r="N391" s="225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155</v>
      </c>
      <c r="AU391" s="20" t="s">
        <v>85</v>
      </c>
    </row>
    <row r="392" s="13" customFormat="1">
      <c r="A392" s="13"/>
      <c r="B392" s="226"/>
      <c r="C392" s="227"/>
      <c r="D392" s="228" t="s">
        <v>157</v>
      </c>
      <c r="E392" s="229" t="s">
        <v>19</v>
      </c>
      <c r="F392" s="230" t="s">
        <v>573</v>
      </c>
      <c r="G392" s="227"/>
      <c r="H392" s="231">
        <v>133.75999999999999</v>
      </c>
      <c r="I392" s="232"/>
      <c r="J392" s="227"/>
      <c r="K392" s="227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157</v>
      </c>
      <c r="AU392" s="237" t="s">
        <v>85</v>
      </c>
      <c r="AV392" s="13" t="s">
        <v>85</v>
      </c>
      <c r="AW392" s="13" t="s">
        <v>36</v>
      </c>
      <c r="AX392" s="13" t="s">
        <v>75</v>
      </c>
      <c r="AY392" s="237" t="s">
        <v>147</v>
      </c>
    </row>
    <row r="393" s="13" customFormat="1">
      <c r="A393" s="13"/>
      <c r="B393" s="226"/>
      <c r="C393" s="227"/>
      <c r="D393" s="228" t="s">
        <v>157</v>
      </c>
      <c r="E393" s="229" t="s">
        <v>19</v>
      </c>
      <c r="F393" s="230" t="s">
        <v>574</v>
      </c>
      <c r="G393" s="227"/>
      <c r="H393" s="231">
        <v>98.400000000000006</v>
      </c>
      <c r="I393" s="232"/>
      <c r="J393" s="227"/>
      <c r="K393" s="227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157</v>
      </c>
      <c r="AU393" s="237" t="s">
        <v>85</v>
      </c>
      <c r="AV393" s="13" t="s">
        <v>85</v>
      </c>
      <c r="AW393" s="13" t="s">
        <v>36</v>
      </c>
      <c r="AX393" s="13" t="s">
        <v>75</v>
      </c>
      <c r="AY393" s="237" t="s">
        <v>147</v>
      </c>
    </row>
    <row r="394" s="13" customFormat="1">
      <c r="A394" s="13"/>
      <c r="B394" s="226"/>
      <c r="C394" s="227"/>
      <c r="D394" s="228" t="s">
        <v>157</v>
      </c>
      <c r="E394" s="229" t="s">
        <v>19</v>
      </c>
      <c r="F394" s="230" t="s">
        <v>580</v>
      </c>
      <c r="G394" s="227"/>
      <c r="H394" s="231">
        <v>167.19999999999999</v>
      </c>
      <c r="I394" s="232"/>
      <c r="J394" s="227"/>
      <c r="K394" s="227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157</v>
      </c>
      <c r="AU394" s="237" t="s">
        <v>85</v>
      </c>
      <c r="AV394" s="13" t="s">
        <v>85</v>
      </c>
      <c r="AW394" s="13" t="s">
        <v>36</v>
      </c>
      <c r="AX394" s="13" t="s">
        <v>75</v>
      </c>
      <c r="AY394" s="237" t="s">
        <v>147</v>
      </c>
    </row>
    <row r="395" s="13" customFormat="1">
      <c r="A395" s="13"/>
      <c r="B395" s="226"/>
      <c r="C395" s="227"/>
      <c r="D395" s="228" t="s">
        <v>157</v>
      </c>
      <c r="E395" s="229" t="s">
        <v>19</v>
      </c>
      <c r="F395" s="230" t="s">
        <v>581</v>
      </c>
      <c r="G395" s="227"/>
      <c r="H395" s="231">
        <v>72.159999999999997</v>
      </c>
      <c r="I395" s="232"/>
      <c r="J395" s="227"/>
      <c r="K395" s="227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157</v>
      </c>
      <c r="AU395" s="237" t="s">
        <v>85</v>
      </c>
      <c r="AV395" s="13" t="s">
        <v>85</v>
      </c>
      <c r="AW395" s="13" t="s">
        <v>36</v>
      </c>
      <c r="AX395" s="13" t="s">
        <v>75</v>
      </c>
      <c r="AY395" s="237" t="s">
        <v>147</v>
      </c>
    </row>
    <row r="396" s="15" customFormat="1">
      <c r="A396" s="15"/>
      <c r="B396" s="248"/>
      <c r="C396" s="249"/>
      <c r="D396" s="228" t="s">
        <v>157</v>
      </c>
      <c r="E396" s="250" t="s">
        <v>19</v>
      </c>
      <c r="F396" s="251" t="s">
        <v>172</v>
      </c>
      <c r="G396" s="249"/>
      <c r="H396" s="252">
        <v>471.51999999999998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8" t="s">
        <v>157</v>
      </c>
      <c r="AU396" s="258" t="s">
        <v>85</v>
      </c>
      <c r="AV396" s="15" t="s">
        <v>153</v>
      </c>
      <c r="AW396" s="15" t="s">
        <v>36</v>
      </c>
      <c r="AX396" s="15" t="s">
        <v>83</v>
      </c>
      <c r="AY396" s="258" t="s">
        <v>147</v>
      </c>
    </row>
    <row r="397" s="2" customFormat="1" ht="33" customHeight="1">
      <c r="A397" s="41"/>
      <c r="B397" s="42"/>
      <c r="C397" s="208" t="s">
        <v>582</v>
      </c>
      <c r="D397" s="208" t="s">
        <v>149</v>
      </c>
      <c r="E397" s="209" t="s">
        <v>583</v>
      </c>
      <c r="F397" s="210" t="s">
        <v>584</v>
      </c>
      <c r="G397" s="211" t="s">
        <v>99</v>
      </c>
      <c r="H397" s="212">
        <v>41.07</v>
      </c>
      <c r="I397" s="213"/>
      <c r="J397" s="214">
        <f>ROUND(I397*H397,2)</f>
        <v>0</v>
      </c>
      <c r="K397" s="210" t="s">
        <v>152</v>
      </c>
      <c r="L397" s="47"/>
      <c r="M397" s="215" t="s">
        <v>19</v>
      </c>
      <c r="N397" s="216" t="s">
        <v>46</v>
      </c>
      <c r="O397" s="87"/>
      <c r="P397" s="217">
        <f>O397*H397</f>
        <v>0</v>
      </c>
      <c r="Q397" s="217">
        <v>0.0073499999999999998</v>
      </c>
      <c r="R397" s="217">
        <f>Q397*H397</f>
        <v>0.30186449999999998</v>
      </c>
      <c r="S397" s="217">
        <v>0</v>
      </c>
      <c r="T397" s="218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9" t="s">
        <v>153</v>
      </c>
      <c r="AT397" s="219" t="s">
        <v>149</v>
      </c>
      <c r="AU397" s="219" t="s">
        <v>85</v>
      </c>
      <c r="AY397" s="20" t="s">
        <v>147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0" t="s">
        <v>83</v>
      </c>
      <c r="BK397" s="220">
        <f>ROUND(I397*H397,2)</f>
        <v>0</v>
      </c>
      <c r="BL397" s="20" t="s">
        <v>153</v>
      </c>
      <c r="BM397" s="219" t="s">
        <v>585</v>
      </c>
    </row>
    <row r="398" s="2" customFormat="1">
      <c r="A398" s="41"/>
      <c r="B398" s="42"/>
      <c r="C398" s="43"/>
      <c r="D398" s="221" t="s">
        <v>155</v>
      </c>
      <c r="E398" s="43"/>
      <c r="F398" s="222" t="s">
        <v>586</v>
      </c>
      <c r="G398" s="43"/>
      <c r="H398" s="43"/>
      <c r="I398" s="223"/>
      <c r="J398" s="43"/>
      <c r="K398" s="43"/>
      <c r="L398" s="47"/>
      <c r="M398" s="224"/>
      <c r="N398" s="225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155</v>
      </c>
      <c r="AU398" s="20" t="s">
        <v>85</v>
      </c>
    </row>
    <row r="399" s="14" customFormat="1">
      <c r="A399" s="14"/>
      <c r="B399" s="238"/>
      <c r="C399" s="239"/>
      <c r="D399" s="228" t="s">
        <v>157</v>
      </c>
      <c r="E399" s="240" t="s">
        <v>19</v>
      </c>
      <c r="F399" s="241" t="s">
        <v>327</v>
      </c>
      <c r="G399" s="239"/>
      <c r="H399" s="240" t="s">
        <v>19</v>
      </c>
      <c r="I399" s="242"/>
      <c r="J399" s="239"/>
      <c r="K399" s="239"/>
      <c r="L399" s="243"/>
      <c r="M399" s="244"/>
      <c r="N399" s="245"/>
      <c r="O399" s="245"/>
      <c r="P399" s="245"/>
      <c r="Q399" s="245"/>
      <c r="R399" s="245"/>
      <c r="S399" s="245"/>
      <c r="T399" s="24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7" t="s">
        <v>157</v>
      </c>
      <c r="AU399" s="247" t="s">
        <v>85</v>
      </c>
      <c r="AV399" s="14" t="s">
        <v>83</v>
      </c>
      <c r="AW399" s="14" t="s">
        <v>36</v>
      </c>
      <c r="AX399" s="14" t="s">
        <v>75</v>
      </c>
      <c r="AY399" s="247" t="s">
        <v>147</v>
      </c>
    </row>
    <row r="400" s="13" customFormat="1">
      <c r="A400" s="13"/>
      <c r="B400" s="226"/>
      <c r="C400" s="227"/>
      <c r="D400" s="228" t="s">
        <v>157</v>
      </c>
      <c r="E400" s="229" t="s">
        <v>19</v>
      </c>
      <c r="F400" s="230" t="s">
        <v>587</v>
      </c>
      <c r="G400" s="227"/>
      <c r="H400" s="231">
        <v>10.15</v>
      </c>
      <c r="I400" s="232"/>
      <c r="J400" s="227"/>
      <c r="K400" s="227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157</v>
      </c>
      <c r="AU400" s="237" t="s">
        <v>85</v>
      </c>
      <c r="AV400" s="13" t="s">
        <v>85</v>
      </c>
      <c r="AW400" s="13" t="s">
        <v>36</v>
      </c>
      <c r="AX400" s="13" t="s">
        <v>75</v>
      </c>
      <c r="AY400" s="237" t="s">
        <v>147</v>
      </c>
    </row>
    <row r="401" s="13" customFormat="1">
      <c r="A401" s="13"/>
      <c r="B401" s="226"/>
      <c r="C401" s="227"/>
      <c r="D401" s="228" t="s">
        <v>157</v>
      </c>
      <c r="E401" s="229" t="s">
        <v>19</v>
      </c>
      <c r="F401" s="230" t="s">
        <v>588</v>
      </c>
      <c r="G401" s="227"/>
      <c r="H401" s="231">
        <v>17.920000000000002</v>
      </c>
      <c r="I401" s="232"/>
      <c r="J401" s="227"/>
      <c r="K401" s="227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157</v>
      </c>
      <c r="AU401" s="237" t="s">
        <v>85</v>
      </c>
      <c r="AV401" s="13" t="s">
        <v>85</v>
      </c>
      <c r="AW401" s="13" t="s">
        <v>36</v>
      </c>
      <c r="AX401" s="13" t="s">
        <v>75</v>
      </c>
      <c r="AY401" s="237" t="s">
        <v>147</v>
      </c>
    </row>
    <row r="402" s="14" customFormat="1">
      <c r="A402" s="14"/>
      <c r="B402" s="238"/>
      <c r="C402" s="239"/>
      <c r="D402" s="228" t="s">
        <v>157</v>
      </c>
      <c r="E402" s="240" t="s">
        <v>19</v>
      </c>
      <c r="F402" s="241" t="s">
        <v>589</v>
      </c>
      <c r="G402" s="239"/>
      <c r="H402" s="240" t="s">
        <v>19</v>
      </c>
      <c r="I402" s="242"/>
      <c r="J402" s="239"/>
      <c r="K402" s="239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157</v>
      </c>
      <c r="AU402" s="247" t="s">
        <v>85</v>
      </c>
      <c r="AV402" s="14" t="s">
        <v>83</v>
      </c>
      <c r="AW402" s="14" t="s">
        <v>36</v>
      </c>
      <c r="AX402" s="14" t="s">
        <v>75</v>
      </c>
      <c r="AY402" s="247" t="s">
        <v>147</v>
      </c>
    </row>
    <row r="403" s="13" customFormat="1">
      <c r="A403" s="13"/>
      <c r="B403" s="226"/>
      <c r="C403" s="227"/>
      <c r="D403" s="228" t="s">
        <v>157</v>
      </c>
      <c r="E403" s="229" t="s">
        <v>19</v>
      </c>
      <c r="F403" s="230" t="s">
        <v>590</v>
      </c>
      <c r="G403" s="227"/>
      <c r="H403" s="231">
        <v>4.7000000000000002</v>
      </c>
      <c r="I403" s="232"/>
      <c r="J403" s="227"/>
      <c r="K403" s="227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157</v>
      </c>
      <c r="AU403" s="237" t="s">
        <v>85</v>
      </c>
      <c r="AV403" s="13" t="s">
        <v>85</v>
      </c>
      <c r="AW403" s="13" t="s">
        <v>36</v>
      </c>
      <c r="AX403" s="13" t="s">
        <v>75</v>
      </c>
      <c r="AY403" s="237" t="s">
        <v>147</v>
      </c>
    </row>
    <row r="404" s="13" customFormat="1">
      <c r="A404" s="13"/>
      <c r="B404" s="226"/>
      <c r="C404" s="227"/>
      <c r="D404" s="228" t="s">
        <v>157</v>
      </c>
      <c r="E404" s="229" t="s">
        <v>19</v>
      </c>
      <c r="F404" s="230" t="s">
        <v>591</v>
      </c>
      <c r="G404" s="227"/>
      <c r="H404" s="231">
        <v>8.3000000000000007</v>
      </c>
      <c r="I404" s="232"/>
      <c r="J404" s="227"/>
      <c r="K404" s="227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157</v>
      </c>
      <c r="AU404" s="237" t="s">
        <v>85</v>
      </c>
      <c r="AV404" s="13" t="s">
        <v>85</v>
      </c>
      <c r="AW404" s="13" t="s">
        <v>36</v>
      </c>
      <c r="AX404" s="13" t="s">
        <v>75</v>
      </c>
      <c r="AY404" s="237" t="s">
        <v>147</v>
      </c>
    </row>
    <row r="405" s="15" customFormat="1">
      <c r="A405" s="15"/>
      <c r="B405" s="248"/>
      <c r="C405" s="249"/>
      <c r="D405" s="228" t="s">
        <v>157</v>
      </c>
      <c r="E405" s="250" t="s">
        <v>19</v>
      </c>
      <c r="F405" s="251" t="s">
        <v>172</v>
      </c>
      <c r="G405" s="249"/>
      <c r="H405" s="252">
        <v>41.07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8" t="s">
        <v>157</v>
      </c>
      <c r="AU405" s="258" t="s">
        <v>85</v>
      </c>
      <c r="AV405" s="15" t="s">
        <v>153</v>
      </c>
      <c r="AW405" s="15" t="s">
        <v>36</v>
      </c>
      <c r="AX405" s="15" t="s">
        <v>83</v>
      </c>
      <c r="AY405" s="258" t="s">
        <v>147</v>
      </c>
    </row>
    <row r="406" s="2" customFormat="1" ht="66.75" customHeight="1">
      <c r="A406" s="41"/>
      <c r="B406" s="42"/>
      <c r="C406" s="208" t="s">
        <v>592</v>
      </c>
      <c r="D406" s="208" t="s">
        <v>149</v>
      </c>
      <c r="E406" s="209" t="s">
        <v>593</v>
      </c>
      <c r="F406" s="210" t="s">
        <v>594</v>
      </c>
      <c r="G406" s="211" t="s">
        <v>99</v>
      </c>
      <c r="H406" s="212">
        <v>27.170000000000002</v>
      </c>
      <c r="I406" s="213"/>
      <c r="J406" s="214">
        <f>ROUND(I406*H406,2)</f>
        <v>0</v>
      </c>
      <c r="K406" s="210" t="s">
        <v>152</v>
      </c>
      <c r="L406" s="47"/>
      <c r="M406" s="215" t="s">
        <v>19</v>
      </c>
      <c r="N406" s="216" t="s">
        <v>46</v>
      </c>
      <c r="O406" s="87"/>
      <c r="P406" s="217">
        <f>O406*H406</f>
        <v>0</v>
      </c>
      <c r="Q406" s="217">
        <v>0.0083499999999999998</v>
      </c>
      <c r="R406" s="217">
        <f>Q406*H406</f>
        <v>0.2268695</v>
      </c>
      <c r="S406" s="217">
        <v>0</v>
      </c>
      <c r="T406" s="218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9" t="s">
        <v>153</v>
      </c>
      <c r="AT406" s="219" t="s">
        <v>149</v>
      </c>
      <c r="AU406" s="219" t="s">
        <v>85</v>
      </c>
      <c r="AY406" s="20" t="s">
        <v>147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83</v>
      </c>
      <c r="BK406" s="220">
        <f>ROUND(I406*H406,2)</f>
        <v>0</v>
      </c>
      <c r="BL406" s="20" t="s">
        <v>153</v>
      </c>
      <c r="BM406" s="219" t="s">
        <v>595</v>
      </c>
    </row>
    <row r="407" s="2" customFormat="1">
      <c r="A407" s="41"/>
      <c r="B407" s="42"/>
      <c r="C407" s="43"/>
      <c r="D407" s="221" t="s">
        <v>155</v>
      </c>
      <c r="E407" s="43"/>
      <c r="F407" s="222" t="s">
        <v>596</v>
      </c>
      <c r="G407" s="43"/>
      <c r="H407" s="43"/>
      <c r="I407" s="223"/>
      <c r="J407" s="43"/>
      <c r="K407" s="43"/>
      <c r="L407" s="47"/>
      <c r="M407" s="224"/>
      <c r="N407" s="225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155</v>
      </c>
      <c r="AU407" s="20" t="s">
        <v>85</v>
      </c>
    </row>
    <row r="408" s="2" customFormat="1" ht="24.15" customHeight="1">
      <c r="A408" s="41"/>
      <c r="B408" s="42"/>
      <c r="C408" s="259" t="s">
        <v>597</v>
      </c>
      <c r="D408" s="259" t="s">
        <v>245</v>
      </c>
      <c r="E408" s="260" t="s">
        <v>598</v>
      </c>
      <c r="F408" s="261" t="s">
        <v>599</v>
      </c>
      <c r="G408" s="262" t="s">
        <v>99</v>
      </c>
      <c r="H408" s="263">
        <v>28.529</v>
      </c>
      <c r="I408" s="264"/>
      <c r="J408" s="265">
        <f>ROUND(I408*H408,2)</f>
        <v>0</v>
      </c>
      <c r="K408" s="261" t="s">
        <v>152</v>
      </c>
      <c r="L408" s="266"/>
      <c r="M408" s="267" t="s">
        <v>19</v>
      </c>
      <c r="N408" s="268" t="s">
        <v>46</v>
      </c>
      <c r="O408" s="87"/>
      <c r="P408" s="217">
        <f>O408*H408</f>
        <v>0</v>
      </c>
      <c r="Q408" s="217">
        <v>0.0023999999999999998</v>
      </c>
      <c r="R408" s="217">
        <f>Q408*H408</f>
        <v>0.068469599999999992</v>
      </c>
      <c r="S408" s="217">
        <v>0</v>
      </c>
      <c r="T408" s="218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9" t="s">
        <v>197</v>
      </c>
      <c r="AT408" s="219" t="s">
        <v>245</v>
      </c>
      <c r="AU408" s="219" t="s">
        <v>85</v>
      </c>
      <c r="AY408" s="20" t="s">
        <v>147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20" t="s">
        <v>83</v>
      </c>
      <c r="BK408" s="220">
        <f>ROUND(I408*H408,2)</f>
        <v>0</v>
      </c>
      <c r="BL408" s="20" t="s">
        <v>153</v>
      </c>
      <c r="BM408" s="219" t="s">
        <v>600</v>
      </c>
    </row>
    <row r="409" s="14" customFormat="1">
      <c r="A409" s="14"/>
      <c r="B409" s="238"/>
      <c r="C409" s="239"/>
      <c r="D409" s="228" t="s">
        <v>157</v>
      </c>
      <c r="E409" s="240" t="s">
        <v>19</v>
      </c>
      <c r="F409" s="241" t="s">
        <v>589</v>
      </c>
      <c r="G409" s="239"/>
      <c r="H409" s="240" t="s">
        <v>19</v>
      </c>
      <c r="I409" s="242"/>
      <c r="J409" s="239"/>
      <c r="K409" s="239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157</v>
      </c>
      <c r="AU409" s="247" t="s">
        <v>85</v>
      </c>
      <c r="AV409" s="14" t="s">
        <v>83</v>
      </c>
      <c r="AW409" s="14" t="s">
        <v>36</v>
      </c>
      <c r="AX409" s="14" t="s">
        <v>75</v>
      </c>
      <c r="AY409" s="247" t="s">
        <v>147</v>
      </c>
    </row>
    <row r="410" s="13" customFormat="1">
      <c r="A410" s="13"/>
      <c r="B410" s="226"/>
      <c r="C410" s="227"/>
      <c r="D410" s="228" t="s">
        <v>157</v>
      </c>
      <c r="E410" s="229" t="s">
        <v>19</v>
      </c>
      <c r="F410" s="230" t="s">
        <v>601</v>
      </c>
      <c r="G410" s="227"/>
      <c r="H410" s="231">
        <v>7.9199999999999999</v>
      </c>
      <c r="I410" s="232"/>
      <c r="J410" s="227"/>
      <c r="K410" s="227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157</v>
      </c>
      <c r="AU410" s="237" t="s">
        <v>85</v>
      </c>
      <c r="AV410" s="13" t="s">
        <v>85</v>
      </c>
      <c r="AW410" s="13" t="s">
        <v>36</v>
      </c>
      <c r="AX410" s="13" t="s">
        <v>75</v>
      </c>
      <c r="AY410" s="237" t="s">
        <v>147</v>
      </c>
    </row>
    <row r="411" s="13" customFormat="1">
      <c r="A411" s="13"/>
      <c r="B411" s="226"/>
      <c r="C411" s="227"/>
      <c r="D411" s="228" t="s">
        <v>157</v>
      </c>
      <c r="E411" s="229" t="s">
        <v>19</v>
      </c>
      <c r="F411" s="230" t="s">
        <v>602</v>
      </c>
      <c r="G411" s="227"/>
      <c r="H411" s="231">
        <v>15.199999999999999</v>
      </c>
      <c r="I411" s="232"/>
      <c r="J411" s="227"/>
      <c r="K411" s="227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157</v>
      </c>
      <c r="AU411" s="237" t="s">
        <v>85</v>
      </c>
      <c r="AV411" s="13" t="s">
        <v>85</v>
      </c>
      <c r="AW411" s="13" t="s">
        <v>36</v>
      </c>
      <c r="AX411" s="13" t="s">
        <v>75</v>
      </c>
      <c r="AY411" s="237" t="s">
        <v>147</v>
      </c>
    </row>
    <row r="412" s="13" customFormat="1">
      <c r="A412" s="13"/>
      <c r="B412" s="226"/>
      <c r="C412" s="227"/>
      <c r="D412" s="228" t="s">
        <v>157</v>
      </c>
      <c r="E412" s="229" t="s">
        <v>19</v>
      </c>
      <c r="F412" s="230" t="s">
        <v>603</v>
      </c>
      <c r="G412" s="227"/>
      <c r="H412" s="231">
        <v>4.0499999999999998</v>
      </c>
      <c r="I412" s="232"/>
      <c r="J412" s="227"/>
      <c r="K412" s="227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157</v>
      </c>
      <c r="AU412" s="237" t="s">
        <v>85</v>
      </c>
      <c r="AV412" s="13" t="s">
        <v>85</v>
      </c>
      <c r="AW412" s="13" t="s">
        <v>36</v>
      </c>
      <c r="AX412" s="13" t="s">
        <v>75</v>
      </c>
      <c r="AY412" s="237" t="s">
        <v>147</v>
      </c>
    </row>
    <row r="413" s="15" customFormat="1">
      <c r="A413" s="15"/>
      <c r="B413" s="248"/>
      <c r="C413" s="249"/>
      <c r="D413" s="228" t="s">
        <v>157</v>
      </c>
      <c r="E413" s="250" t="s">
        <v>19</v>
      </c>
      <c r="F413" s="251" t="s">
        <v>172</v>
      </c>
      <c r="G413" s="249"/>
      <c r="H413" s="252">
        <v>27.170000000000002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8" t="s">
        <v>157</v>
      </c>
      <c r="AU413" s="258" t="s">
        <v>85</v>
      </c>
      <c r="AV413" s="15" t="s">
        <v>153</v>
      </c>
      <c r="AW413" s="15" t="s">
        <v>36</v>
      </c>
      <c r="AX413" s="15" t="s">
        <v>83</v>
      </c>
      <c r="AY413" s="258" t="s">
        <v>147</v>
      </c>
    </row>
    <row r="414" s="13" customFormat="1">
      <c r="A414" s="13"/>
      <c r="B414" s="226"/>
      <c r="C414" s="227"/>
      <c r="D414" s="228" t="s">
        <v>157</v>
      </c>
      <c r="E414" s="227"/>
      <c r="F414" s="230" t="s">
        <v>604</v>
      </c>
      <c r="G414" s="227"/>
      <c r="H414" s="231">
        <v>28.529</v>
      </c>
      <c r="I414" s="232"/>
      <c r="J414" s="227"/>
      <c r="K414" s="227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157</v>
      </c>
      <c r="AU414" s="237" t="s">
        <v>85</v>
      </c>
      <c r="AV414" s="13" t="s">
        <v>85</v>
      </c>
      <c r="AW414" s="13" t="s">
        <v>4</v>
      </c>
      <c r="AX414" s="13" t="s">
        <v>83</v>
      </c>
      <c r="AY414" s="237" t="s">
        <v>147</v>
      </c>
    </row>
    <row r="415" s="2" customFormat="1" ht="55.5" customHeight="1">
      <c r="A415" s="41"/>
      <c r="B415" s="42"/>
      <c r="C415" s="208" t="s">
        <v>605</v>
      </c>
      <c r="D415" s="208" t="s">
        <v>149</v>
      </c>
      <c r="E415" s="209" t="s">
        <v>606</v>
      </c>
      <c r="F415" s="210" t="s">
        <v>607</v>
      </c>
      <c r="G415" s="211" t="s">
        <v>389</v>
      </c>
      <c r="H415" s="212">
        <v>2</v>
      </c>
      <c r="I415" s="213"/>
      <c r="J415" s="214">
        <f>ROUND(I415*H415,2)</f>
        <v>0</v>
      </c>
      <c r="K415" s="210" t="s">
        <v>152</v>
      </c>
      <c r="L415" s="47"/>
      <c r="M415" s="215" t="s">
        <v>19</v>
      </c>
      <c r="N415" s="216" t="s">
        <v>46</v>
      </c>
      <c r="O415" s="87"/>
      <c r="P415" s="217">
        <f>O415*H415</f>
        <v>0</v>
      </c>
      <c r="Q415" s="217">
        <v>0.0017600000000000001</v>
      </c>
      <c r="R415" s="217">
        <f>Q415*H415</f>
        <v>0.0035200000000000001</v>
      </c>
      <c r="S415" s="217">
        <v>0</v>
      </c>
      <c r="T415" s="218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9" t="s">
        <v>153</v>
      </c>
      <c r="AT415" s="219" t="s">
        <v>149</v>
      </c>
      <c r="AU415" s="219" t="s">
        <v>85</v>
      </c>
      <c r="AY415" s="20" t="s">
        <v>147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20" t="s">
        <v>83</v>
      </c>
      <c r="BK415" s="220">
        <f>ROUND(I415*H415,2)</f>
        <v>0</v>
      </c>
      <c r="BL415" s="20" t="s">
        <v>153</v>
      </c>
      <c r="BM415" s="219" t="s">
        <v>608</v>
      </c>
    </row>
    <row r="416" s="2" customFormat="1">
      <c r="A416" s="41"/>
      <c r="B416" s="42"/>
      <c r="C416" s="43"/>
      <c r="D416" s="221" t="s">
        <v>155</v>
      </c>
      <c r="E416" s="43"/>
      <c r="F416" s="222" t="s">
        <v>609</v>
      </c>
      <c r="G416" s="43"/>
      <c r="H416" s="43"/>
      <c r="I416" s="223"/>
      <c r="J416" s="43"/>
      <c r="K416" s="43"/>
      <c r="L416" s="47"/>
      <c r="M416" s="224"/>
      <c r="N416" s="225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155</v>
      </c>
      <c r="AU416" s="20" t="s">
        <v>85</v>
      </c>
    </row>
    <row r="417" s="13" customFormat="1">
      <c r="A417" s="13"/>
      <c r="B417" s="226"/>
      <c r="C417" s="227"/>
      <c r="D417" s="228" t="s">
        <v>157</v>
      </c>
      <c r="E417" s="229" t="s">
        <v>19</v>
      </c>
      <c r="F417" s="230" t="s">
        <v>610</v>
      </c>
      <c r="G417" s="227"/>
      <c r="H417" s="231">
        <v>2</v>
      </c>
      <c r="I417" s="232"/>
      <c r="J417" s="227"/>
      <c r="K417" s="227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157</v>
      </c>
      <c r="AU417" s="237" t="s">
        <v>85</v>
      </c>
      <c r="AV417" s="13" t="s">
        <v>85</v>
      </c>
      <c r="AW417" s="13" t="s">
        <v>36</v>
      </c>
      <c r="AX417" s="13" t="s">
        <v>83</v>
      </c>
      <c r="AY417" s="237" t="s">
        <v>147</v>
      </c>
    </row>
    <row r="418" s="2" customFormat="1" ht="24.15" customHeight="1">
      <c r="A418" s="41"/>
      <c r="B418" s="42"/>
      <c r="C418" s="259" t="s">
        <v>611</v>
      </c>
      <c r="D418" s="259" t="s">
        <v>245</v>
      </c>
      <c r="E418" s="260" t="s">
        <v>612</v>
      </c>
      <c r="F418" s="261" t="s">
        <v>613</v>
      </c>
      <c r="G418" s="262" t="s">
        <v>99</v>
      </c>
      <c r="H418" s="263">
        <v>0.29999999999999999</v>
      </c>
      <c r="I418" s="264"/>
      <c r="J418" s="265">
        <f>ROUND(I418*H418,2)</f>
        <v>0</v>
      </c>
      <c r="K418" s="261" t="s">
        <v>152</v>
      </c>
      <c r="L418" s="266"/>
      <c r="M418" s="267" t="s">
        <v>19</v>
      </c>
      <c r="N418" s="268" t="s">
        <v>46</v>
      </c>
      <c r="O418" s="87"/>
      <c r="P418" s="217">
        <f>O418*H418</f>
        <v>0</v>
      </c>
      <c r="Q418" s="217">
        <v>0.00089999999999999998</v>
      </c>
      <c r="R418" s="217">
        <f>Q418*H418</f>
        <v>0.00027</v>
      </c>
      <c r="S418" s="217">
        <v>0</v>
      </c>
      <c r="T418" s="218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9" t="s">
        <v>197</v>
      </c>
      <c r="AT418" s="219" t="s">
        <v>245</v>
      </c>
      <c r="AU418" s="219" t="s">
        <v>85</v>
      </c>
      <c r="AY418" s="20" t="s">
        <v>147</v>
      </c>
      <c r="BE418" s="220">
        <f>IF(N418="základní",J418,0)</f>
        <v>0</v>
      </c>
      <c r="BF418" s="220">
        <f>IF(N418="snížená",J418,0)</f>
        <v>0</v>
      </c>
      <c r="BG418" s="220">
        <f>IF(N418="zákl. přenesená",J418,0)</f>
        <v>0</v>
      </c>
      <c r="BH418" s="220">
        <f>IF(N418="sníž. přenesená",J418,0)</f>
        <v>0</v>
      </c>
      <c r="BI418" s="220">
        <f>IF(N418="nulová",J418,0)</f>
        <v>0</v>
      </c>
      <c r="BJ418" s="20" t="s">
        <v>83</v>
      </c>
      <c r="BK418" s="220">
        <f>ROUND(I418*H418,2)</f>
        <v>0</v>
      </c>
      <c r="BL418" s="20" t="s">
        <v>153</v>
      </c>
      <c r="BM418" s="219" t="s">
        <v>614</v>
      </c>
    </row>
    <row r="419" s="13" customFormat="1">
      <c r="A419" s="13"/>
      <c r="B419" s="226"/>
      <c r="C419" s="227"/>
      <c r="D419" s="228" t="s">
        <v>157</v>
      </c>
      <c r="E419" s="227"/>
      <c r="F419" s="230" t="s">
        <v>615</v>
      </c>
      <c r="G419" s="227"/>
      <c r="H419" s="231">
        <v>0.29999999999999999</v>
      </c>
      <c r="I419" s="232"/>
      <c r="J419" s="227"/>
      <c r="K419" s="227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157</v>
      </c>
      <c r="AU419" s="237" t="s">
        <v>85</v>
      </c>
      <c r="AV419" s="13" t="s">
        <v>85</v>
      </c>
      <c r="AW419" s="13" t="s">
        <v>4</v>
      </c>
      <c r="AX419" s="13" t="s">
        <v>83</v>
      </c>
      <c r="AY419" s="237" t="s">
        <v>147</v>
      </c>
    </row>
    <row r="420" s="2" customFormat="1" ht="44.25" customHeight="1">
      <c r="A420" s="41"/>
      <c r="B420" s="42"/>
      <c r="C420" s="208" t="s">
        <v>616</v>
      </c>
      <c r="D420" s="208" t="s">
        <v>149</v>
      </c>
      <c r="E420" s="209" t="s">
        <v>617</v>
      </c>
      <c r="F420" s="210" t="s">
        <v>618</v>
      </c>
      <c r="G420" s="211" t="s">
        <v>311</v>
      </c>
      <c r="H420" s="212">
        <v>2</v>
      </c>
      <c r="I420" s="213"/>
      <c r="J420" s="214">
        <f>ROUND(I420*H420,2)</f>
        <v>0</v>
      </c>
      <c r="K420" s="210" t="s">
        <v>152</v>
      </c>
      <c r="L420" s="47"/>
      <c r="M420" s="215" t="s">
        <v>19</v>
      </c>
      <c r="N420" s="216" t="s">
        <v>46</v>
      </c>
      <c r="O420" s="87"/>
      <c r="P420" s="217">
        <f>O420*H420</f>
        <v>0</v>
      </c>
      <c r="Q420" s="217">
        <v>0.0032399999999999998</v>
      </c>
      <c r="R420" s="217">
        <f>Q420*H420</f>
        <v>0.0064799999999999996</v>
      </c>
      <c r="S420" s="217">
        <v>0</v>
      </c>
      <c r="T420" s="218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9" t="s">
        <v>153</v>
      </c>
      <c r="AT420" s="219" t="s">
        <v>149</v>
      </c>
      <c r="AU420" s="219" t="s">
        <v>85</v>
      </c>
      <c r="AY420" s="20" t="s">
        <v>147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0" t="s">
        <v>83</v>
      </c>
      <c r="BK420" s="220">
        <f>ROUND(I420*H420,2)</f>
        <v>0</v>
      </c>
      <c r="BL420" s="20" t="s">
        <v>153</v>
      </c>
      <c r="BM420" s="219" t="s">
        <v>619</v>
      </c>
    </row>
    <row r="421" s="2" customFormat="1">
      <c r="A421" s="41"/>
      <c r="B421" s="42"/>
      <c r="C421" s="43"/>
      <c r="D421" s="221" t="s">
        <v>155</v>
      </c>
      <c r="E421" s="43"/>
      <c r="F421" s="222" t="s">
        <v>620</v>
      </c>
      <c r="G421" s="43"/>
      <c r="H421" s="43"/>
      <c r="I421" s="223"/>
      <c r="J421" s="43"/>
      <c r="K421" s="43"/>
      <c r="L421" s="47"/>
      <c r="M421" s="224"/>
      <c r="N421" s="225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155</v>
      </c>
      <c r="AU421" s="20" t="s">
        <v>85</v>
      </c>
    </row>
    <row r="422" s="13" customFormat="1">
      <c r="A422" s="13"/>
      <c r="B422" s="226"/>
      <c r="C422" s="227"/>
      <c r="D422" s="228" t="s">
        <v>157</v>
      </c>
      <c r="E422" s="229" t="s">
        <v>19</v>
      </c>
      <c r="F422" s="230" t="s">
        <v>621</v>
      </c>
      <c r="G422" s="227"/>
      <c r="H422" s="231">
        <v>2</v>
      </c>
      <c r="I422" s="232"/>
      <c r="J422" s="227"/>
      <c r="K422" s="227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157</v>
      </c>
      <c r="AU422" s="237" t="s">
        <v>85</v>
      </c>
      <c r="AV422" s="13" t="s">
        <v>85</v>
      </c>
      <c r="AW422" s="13" t="s">
        <v>36</v>
      </c>
      <c r="AX422" s="13" t="s">
        <v>83</v>
      </c>
      <c r="AY422" s="237" t="s">
        <v>147</v>
      </c>
    </row>
    <row r="423" s="2" customFormat="1" ht="78" customHeight="1">
      <c r="A423" s="41"/>
      <c r="B423" s="42"/>
      <c r="C423" s="208" t="s">
        <v>622</v>
      </c>
      <c r="D423" s="208" t="s">
        <v>149</v>
      </c>
      <c r="E423" s="209" t="s">
        <v>623</v>
      </c>
      <c r="F423" s="210" t="s">
        <v>624</v>
      </c>
      <c r="G423" s="211" t="s">
        <v>99</v>
      </c>
      <c r="H423" s="212">
        <v>26.789999999999999</v>
      </c>
      <c r="I423" s="213"/>
      <c r="J423" s="214">
        <f>ROUND(I423*H423,2)</f>
        <v>0</v>
      </c>
      <c r="K423" s="210" t="s">
        <v>152</v>
      </c>
      <c r="L423" s="47"/>
      <c r="M423" s="215" t="s">
        <v>19</v>
      </c>
      <c r="N423" s="216" t="s">
        <v>46</v>
      </c>
      <c r="O423" s="87"/>
      <c r="P423" s="217">
        <f>O423*H423</f>
        <v>0</v>
      </c>
      <c r="Q423" s="217">
        <v>0.011520000000000001</v>
      </c>
      <c r="R423" s="217">
        <f>Q423*H423</f>
        <v>0.30862080000000003</v>
      </c>
      <c r="S423" s="217">
        <v>0</v>
      </c>
      <c r="T423" s="218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9" t="s">
        <v>153</v>
      </c>
      <c r="AT423" s="219" t="s">
        <v>149</v>
      </c>
      <c r="AU423" s="219" t="s">
        <v>85</v>
      </c>
      <c r="AY423" s="20" t="s">
        <v>147</v>
      </c>
      <c r="BE423" s="220">
        <f>IF(N423="základní",J423,0)</f>
        <v>0</v>
      </c>
      <c r="BF423" s="220">
        <f>IF(N423="snížená",J423,0)</f>
        <v>0</v>
      </c>
      <c r="BG423" s="220">
        <f>IF(N423="zákl. přenesená",J423,0)</f>
        <v>0</v>
      </c>
      <c r="BH423" s="220">
        <f>IF(N423="sníž. přenesená",J423,0)</f>
        <v>0</v>
      </c>
      <c r="BI423" s="220">
        <f>IF(N423="nulová",J423,0)</f>
        <v>0</v>
      </c>
      <c r="BJ423" s="20" t="s">
        <v>83</v>
      </c>
      <c r="BK423" s="220">
        <f>ROUND(I423*H423,2)</f>
        <v>0</v>
      </c>
      <c r="BL423" s="20" t="s">
        <v>153</v>
      </c>
      <c r="BM423" s="219" t="s">
        <v>625</v>
      </c>
    </row>
    <row r="424" s="2" customFormat="1">
      <c r="A424" s="41"/>
      <c r="B424" s="42"/>
      <c r="C424" s="43"/>
      <c r="D424" s="221" t="s">
        <v>155</v>
      </c>
      <c r="E424" s="43"/>
      <c r="F424" s="222" t="s">
        <v>626</v>
      </c>
      <c r="G424" s="43"/>
      <c r="H424" s="43"/>
      <c r="I424" s="223"/>
      <c r="J424" s="43"/>
      <c r="K424" s="43"/>
      <c r="L424" s="47"/>
      <c r="M424" s="224"/>
      <c r="N424" s="225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155</v>
      </c>
      <c r="AU424" s="20" t="s">
        <v>85</v>
      </c>
    </row>
    <row r="425" s="2" customFormat="1" ht="24.15" customHeight="1">
      <c r="A425" s="41"/>
      <c r="B425" s="42"/>
      <c r="C425" s="259" t="s">
        <v>627</v>
      </c>
      <c r="D425" s="259" t="s">
        <v>245</v>
      </c>
      <c r="E425" s="260" t="s">
        <v>628</v>
      </c>
      <c r="F425" s="261" t="s">
        <v>629</v>
      </c>
      <c r="G425" s="262" t="s">
        <v>99</v>
      </c>
      <c r="H425" s="263">
        <v>28.129999999999999</v>
      </c>
      <c r="I425" s="264"/>
      <c r="J425" s="265">
        <f>ROUND(I425*H425,2)</f>
        <v>0</v>
      </c>
      <c r="K425" s="261" t="s">
        <v>152</v>
      </c>
      <c r="L425" s="266"/>
      <c r="M425" s="267" t="s">
        <v>19</v>
      </c>
      <c r="N425" s="268" t="s">
        <v>46</v>
      </c>
      <c r="O425" s="87"/>
      <c r="P425" s="217">
        <f>O425*H425</f>
        <v>0</v>
      </c>
      <c r="Q425" s="217">
        <v>0.0155</v>
      </c>
      <c r="R425" s="217">
        <f>Q425*H425</f>
        <v>0.43601499999999999</v>
      </c>
      <c r="S425" s="217">
        <v>0</v>
      </c>
      <c r="T425" s="218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9" t="s">
        <v>197</v>
      </c>
      <c r="AT425" s="219" t="s">
        <v>245</v>
      </c>
      <c r="AU425" s="219" t="s">
        <v>85</v>
      </c>
      <c r="AY425" s="20" t="s">
        <v>147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20" t="s">
        <v>83</v>
      </c>
      <c r="BK425" s="220">
        <f>ROUND(I425*H425,2)</f>
        <v>0</v>
      </c>
      <c r="BL425" s="20" t="s">
        <v>153</v>
      </c>
      <c r="BM425" s="219" t="s">
        <v>630</v>
      </c>
    </row>
    <row r="426" s="14" customFormat="1">
      <c r="A426" s="14"/>
      <c r="B426" s="238"/>
      <c r="C426" s="239"/>
      <c r="D426" s="228" t="s">
        <v>157</v>
      </c>
      <c r="E426" s="240" t="s">
        <v>19</v>
      </c>
      <c r="F426" s="241" t="s">
        <v>327</v>
      </c>
      <c r="G426" s="239"/>
      <c r="H426" s="240" t="s">
        <v>19</v>
      </c>
      <c r="I426" s="242"/>
      <c r="J426" s="239"/>
      <c r="K426" s="239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157</v>
      </c>
      <c r="AU426" s="247" t="s">
        <v>85</v>
      </c>
      <c r="AV426" s="14" t="s">
        <v>83</v>
      </c>
      <c r="AW426" s="14" t="s">
        <v>36</v>
      </c>
      <c r="AX426" s="14" t="s">
        <v>75</v>
      </c>
      <c r="AY426" s="247" t="s">
        <v>147</v>
      </c>
    </row>
    <row r="427" s="13" customFormat="1">
      <c r="A427" s="13"/>
      <c r="B427" s="226"/>
      <c r="C427" s="227"/>
      <c r="D427" s="228" t="s">
        <v>157</v>
      </c>
      <c r="E427" s="229" t="s">
        <v>19</v>
      </c>
      <c r="F427" s="230" t="s">
        <v>631</v>
      </c>
      <c r="G427" s="227"/>
      <c r="H427" s="231">
        <v>9.4900000000000002</v>
      </c>
      <c r="I427" s="232"/>
      <c r="J427" s="227"/>
      <c r="K427" s="227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157</v>
      </c>
      <c r="AU427" s="237" t="s">
        <v>85</v>
      </c>
      <c r="AV427" s="13" t="s">
        <v>85</v>
      </c>
      <c r="AW427" s="13" t="s">
        <v>36</v>
      </c>
      <c r="AX427" s="13" t="s">
        <v>75</v>
      </c>
      <c r="AY427" s="237" t="s">
        <v>147</v>
      </c>
    </row>
    <row r="428" s="13" customFormat="1">
      <c r="A428" s="13"/>
      <c r="B428" s="226"/>
      <c r="C428" s="227"/>
      <c r="D428" s="228" t="s">
        <v>157</v>
      </c>
      <c r="E428" s="229" t="s">
        <v>19</v>
      </c>
      <c r="F428" s="230" t="s">
        <v>632</v>
      </c>
      <c r="G428" s="227"/>
      <c r="H428" s="231">
        <v>17.300000000000001</v>
      </c>
      <c r="I428" s="232"/>
      <c r="J428" s="227"/>
      <c r="K428" s="227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157</v>
      </c>
      <c r="AU428" s="237" t="s">
        <v>85</v>
      </c>
      <c r="AV428" s="13" t="s">
        <v>85</v>
      </c>
      <c r="AW428" s="13" t="s">
        <v>36</v>
      </c>
      <c r="AX428" s="13" t="s">
        <v>75</v>
      </c>
      <c r="AY428" s="237" t="s">
        <v>147</v>
      </c>
    </row>
    <row r="429" s="15" customFormat="1">
      <c r="A429" s="15"/>
      <c r="B429" s="248"/>
      <c r="C429" s="249"/>
      <c r="D429" s="228" t="s">
        <v>157</v>
      </c>
      <c r="E429" s="250" t="s">
        <v>19</v>
      </c>
      <c r="F429" s="251" t="s">
        <v>172</v>
      </c>
      <c r="G429" s="249"/>
      <c r="H429" s="252">
        <v>26.789999999999999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8" t="s">
        <v>157</v>
      </c>
      <c r="AU429" s="258" t="s">
        <v>85</v>
      </c>
      <c r="AV429" s="15" t="s">
        <v>153</v>
      </c>
      <c r="AW429" s="15" t="s">
        <v>36</v>
      </c>
      <c r="AX429" s="15" t="s">
        <v>83</v>
      </c>
      <c r="AY429" s="258" t="s">
        <v>147</v>
      </c>
    </row>
    <row r="430" s="13" customFormat="1">
      <c r="A430" s="13"/>
      <c r="B430" s="226"/>
      <c r="C430" s="227"/>
      <c r="D430" s="228" t="s">
        <v>157</v>
      </c>
      <c r="E430" s="227"/>
      <c r="F430" s="230" t="s">
        <v>633</v>
      </c>
      <c r="G430" s="227"/>
      <c r="H430" s="231">
        <v>28.129999999999999</v>
      </c>
      <c r="I430" s="232"/>
      <c r="J430" s="227"/>
      <c r="K430" s="227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157</v>
      </c>
      <c r="AU430" s="237" t="s">
        <v>85</v>
      </c>
      <c r="AV430" s="13" t="s">
        <v>85</v>
      </c>
      <c r="AW430" s="13" t="s">
        <v>4</v>
      </c>
      <c r="AX430" s="13" t="s">
        <v>83</v>
      </c>
      <c r="AY430" s="237" t="s">
        <v>147</v>
      </c>
    </row>
    <row r="431" s="2" customFormat="1" ht="66.75" customHeight="1">
      <c r="A431" s="41"/>
      <c r="B431" s="42"/>
      <c r="C431" s="208" t="s">
        <v>634</v>
      </c>
      <c r="D431" s="208" t="s">
        <v>149</v>
      </c>
      <c r="E431" s="209" t="s">
        <v>635</v>
      </c>
      <c r="F431" s="210" t="s">
        <v>636</v>
      </c>
      <c r="G431" s="211" t="s">
        <v>389</v>
      </c>
      <c r="H431" s="212">
        <v>3.6000000000000001</v>
      </c>
      <c r="I431" s="213"/>
      <c r="J431" s="214">
        <f>ROUND(I431*H431,2)</f>
        <v>0</v>
      </c>
      <c r="K431" s="210" t="s">
        <v>152</v>
      </c>
      <c r="L431" s="47"/>
      <c r="M431" s="215" t="s">
        <v>19</v>
      </c>
      <c r="N431" s="216" t="s">
        <v>46</v>
      </c>
      <c r="O431" s="87"/>
      <c r="P431" s="217">
        <f>O431*H431</f>
        <v>0</v>
      </c>
      <c r="Q431" s="217">
        <v>0.0017600000000000001</v>
      </c>
      <c r="R431" s="217">
        <f>Q431*H431</f>
        <v>0.0063360000000000005</v>
      </c>
      <c r="S431" s="217">
        <v>0</v>
      </c>
      <c r="T431" s="218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9" t="s">
        <v>153</v>
      </c>
      <c r="AT431" s="219" t="s">
        <v>149</v>
      </c>
      <c r="AU431" s="219" t="s">
        <v>85</v>
      </c>
      <c r="AY431" s="20" t="s">
        <v>147</v>
      </c>
      <c r="BE431" s="220">
        <f>IF(N431="základní",J431,0)</f>
        <v>0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20" t="s">
        <v>83</v>
      </c>
      <c r="BK431" s="220">
        <f>ROUND(I431*H431,2)</f>
        <v>0</v>
      </c>
      <c r="BL431" s="20" t="s">
        <v>153</v>
      </c>
      <c r="BM431" s="219" t="s">
        <v>637</v>
      </c>
    </row>
    <row r="432" s="2" customFormat="1">
      <c r="A432" s="41"/>
      <c r="B432" s="42"/>
      <c r="C432" s="43"/>
      <c r="D432" s="221" t="s">
        <v>155</v>
      </c>
      <c r="E432" s="43"/>
      <c r="F432" s="222" t="s">
        <v>638</v>
      </c>
      <c r="G432" s="43"/>
      <c r="H432" s="43"/>
      <c r="I432" s="223"/>
      <c r="J432" s="43"/>
      <c r="K432" s="43"/>
      <c r="L432" s="47"/>
      <c r="M432" s="224"/>
      <c r="N432" s="225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155</v>
      </c>
      <c r="AU432" s="20" t="s">
        <v>85</v>
      </c>
    </row>
    <row r="433" s="13" customFormat="1">
      <c r="A433" s="13"/>
      <c r="B433" s="226"/>
      <c r="C433" s="227"/>
      <c r="D433" s="228" t="s">
        <v>157</v>
      </c>
      <c r="E433" s="229" t="s">
        <v>19</v>
      </c>
      <c r="F433" s="230" t="s">
        <v>639</v>
      </c>
      <c r="G433" s="227"/>
      <c r="H433" s="231">
        <v>3.6000000000000001</v>
      </c>
      <c r="I433" s="232"/>
      <c r="J433" s="227"/>
      <c r="K433" s="227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157</v>
      </c>
      <c r="AU433" s="237" t="s">
        <v>85</v>
      </c>
      <c r="AV433" s="13" t="s">
        <v>85</v>
      </c>
      <c r="AW433" s="13" t="s">
        <v>36</v>
      </c>
      <c r="AX433" s="13" t="s">
        <v>83</v>
      </c>
      <c r="AY433" s="237" t="s">
        <v>147</v>
      </c>
    </row>
    <row r="434" s="2" customFormat="1" ht="24.15" customHeight="1">
      <c r="A434" s="41"/>
      <c r="B434" s="42"/>
      <c r="C434" s="259" t="s">
        <v>640</v>
      </c>
      <c r="D434" s="259" t="s">
        <v>245</v>
      </c>
      <c r="E434" s="260" t="s">
        <v>641</v>
      </c>
      <c r="F434" s="261" t="s">
        <v>642</v>
      </c>
      <c r="G434" s="262" t="s">
        <v>99</v>
      </c>
      <c r="H434" s="263">
        <v>0.54000000000000004</v>
      </c>
      <c r="I434" s="264"/>
      <c r="J434" s="265">
        <f>ROUND(I434*H434,2)</f>
        <v>0</v>
      </c>
      <c r="K434" s="261" t="s">
        <v>152</v>
      </c>
      <c r="L434" s="266"/>
      <c r="M434" s="267" t="s">
        <v>19</v>
      </c>
      <c r="N434" s="268" t="s">
        <v>46</v>
      </c>
      <c r="O434" s="87"/>
      <c r="P434" s="217">
        <f>O434*H434</f>
        <v>0</v>
      </c>
      <c r="Q434" s="217">
        <v>0.0030000000000000001</v>
      </c>
      <c r="R434" s="217">
        <f>Q434*H434</f>
        <v>0.0016200000000000001</v>
      </c>
      <c r="S434" s="217">
        <v>0</v>
      </c>
      <c r="T434" s="218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9" t="s">
        <v>197</v>
      </c>
      <c r="AT434" s="219" t="s">
        <v>245</v>
      </c>
      <c r="AU434" s="219" t="s">
        <v>85</v>
      </c>
      <c r="AY434" s="20" t="s">
        <v>147</v>
      </c>
      <c r="BE434" s="220">
        <f>IF(N434="základní",J434,0)</f>
        <v>0</v>
      </c>
      <c r="BF434" s="220">
        <f>IF(N434="snížená",J434,0)</f>
        <v>0</v>
      </c>
      <c r="BG434" s="220">
        <f>IF(N434="zákl. přenesená",J434,0)</f>
        <v>0</v>
      </c>
      <c r="BH434" s="220">
        <f>IF(N434="sníž. přenesená",J434,0)</f>
        <v>0</v>
      </c>
      <c r="BI434" s="220">
        <f>IF(N434="nulová",J434,0)</f>
        <v>0</v>
      </c>
      <c r="BJ434" s="20" t="s">
        <v>83</v>
      </c>
      <c r="BK434" s="220">
        <f>ROUND(I434*H434,2)</f>
        <v>0</v>
      </c>
      <c r="BL434" s="20" t="s">
        <v>153</v>
      </c>
      <c r="BM434" s="219" t="s">
        <v>643</v>
      </c>
    </row>
    <row r="435" s="13" customFormat="1">
      <c r="A435" s="13"/>
      <c r="B435" s="226"/>
      <c r="C435" s="227"/>
      <c r="D435" s="228" t="s">
        <v>157</v>
      </c>
      <c r="E435" s="227"/>
      <c r="F435" s="230" t="s">
        <v>644</v>
      </c>
      <c r="G435" s="227"/>
      <c r="H435" s="231">
        <v>0.54000000000000004</v>
      </c>
      <c r="I435" s="232"/>
      <c r="J435" s="227"/>
      <c r="K435" s="227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157</v>
      </c>
      <c r="AU435" s="237" t="s">
        <v>85</v>
      </c>
      <c r="AV435" s="13" t="s">
        <v>85</v>
      </c>
      <c r="AW435" s="13" t="s">
        <v>4</v>
      </c>
      <c r="AX435" s="13" t="s">
        <v>83</v>
      </c>
      <c r="AY435" s="237" t="s">
        <v>147</v>
      </c>
    </row>
    <row r="436" s="2" customFormat="1" ht="24.15" customHeight="1">
      <c r="A436" s="41"/>
      <c r="B436" s="42"/>
      <c r="C436" s="208" t="s">
        <v>645</v>
      </c>
      <c r="D436" s="208" t="s">
        <v>149</v>
      </c>
      <c r="E436" s="209" t="s">
        <v>646</v>
      </c>
      <c r="F436" s="210" t="s">
        <v>647</v>
      </c>
      <c r="G436" s="211" t="s">
        <v>389</v>
      </c>
      <c r="H436" s="212">
        <v>12.4</v>
      </c>
      <c r="I436" s="213"/>
      <c r="J436" s="214">
        <f>ROUND(I436*H436,2)</f>
        <v>0</v>
      </c>
      <c r="K436" s="210" t="s">
        <v>152</v>
      </c>
      <c r="L436" s="47"/>
      <c r="M436" s="215" t="s">
        <v>19</v>
      </c>
      <c r="N436" s="216" t="s">
        <v>46</v>
      </c>
      <c r="O436" s="87"/>
      <c r="P436" s="217">
        <f>O436*H436</f>
        <v>0</v>
      </c>
      <c r="Q436" s="217">
        <v>5.0000000000000002E-05</v>
      </c>
      <c r="R436" s="217">
        <f>Q436*H436</f>
        <v>0.00062</v>
      </c>
      <c r="S436" s="217">
        <v>0</v>
      </c>
      <c r="T436" s="218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9" t="s">
        <v>153</v>
      </c>
      <c r="AT436" s="219" t="s">
        <v>149</v>
      </c>
      <c r="AU436" s="219" t="s">
        <v>85</v>
      </c>
      <c r="AY436" s="20" t="s">
        <v>147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20" t="s">
        <v>83</v>
      </c>
      <c r="BK436" s="220">
        <f>ROUND(I436*H436,2)</f>
        <v>0</v>
      </c>
      <c r="BL436" s="20" t="s">
        <v>153</v>
      </c>
      <c r="BM436" s="219" t="s">
        <v>648</v>
      </c>
    </row>
    <row r="437" s="2" customFormat="1">
      <c r="A437" s="41"/>
      <c r="B437" s="42"/>
      <c r="C437" s="43"/>
      <c r="D437" s="221" t="s">
        <v>155</v>
      </c>
      <c r="E437" s="43"/>
      <c r="F437" s="222" t="s">
        <v>649</v>
      </c>
      <c r="G437" s="43"/>
      <c r="H437" s="43"/>
      <c r="I437" s="223"/>
      <c r="J437" s="43"/>
      <c r="K437" s="43"/>
      <c r="L437" s="47"/>
      <c r="M437" s="224"/>
      <c r="N437" s="225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155</v>
      </c>
      <c r="AU437" s="20" t="s">
        <v>85</v>
      </c>
    </row>
    <row r="438" s="14" customFormat="1">
      <c r="A438" s="14"/>
      <c r="B438" s="238"/>
      <c r="C438" s="239"/>
      <c r="D438" s="228" t="s">
        <v>157</v>
      </c>
      <c r="E438" s="240" t="s">
        <v>19</v>
      </c>
      <c r="F438" s="241" t="s">
        <v>327</v>
      </c>
      <c r="G438" s="239"/>
      <c r="H438" s="240" t="s">
        <v>19</v>
      </c>
      <c r="I438" s="242"/>
      <c r="J438" s="239"/>
      <c r="K438" s="239"/>
      <c r="L438" s="243"/>
      <c r="M438" s="244"/>
      <c r="N438" s="245"/>
      <c r="O438" s="245"/>
      <c r="P438" s="245"/>
      <c r="Q438" s="245"/>
      <c r="R438" s="245"/>
      <c r="S438" s="245"/>
      <c r="T438" s="24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7" t="s">
        <v>157</v>
      </c>
      <c r="AU438" s="247" t="s">
        <v>85</v>
      </c>
      <c r="AV438" s="14" t="s">
        <v>83</v>
      </c>
      <c r="AW438" s="14" t="s">
        <v>36</v>
      </c>
      <c r="AX438" s="14" t="s">
        <v>75</v>
      </c>
      <c r="AY438" s="247" t="s">
        <v>147</v>
      </c>
    </row>
    <row r="439" s="13" customFormat="1">
      <c r="A439" s="13"/>
      <c r="B439" s="226"/>
      <c r="C439" s="227"/>
      <c r="D439" s="228" t="s">
        <v>157</v>
      </c>
      <c r="E439" s="229" t="s">
        <v>19</v>
      </c>
      <c r="F439" s="230" t="s">
        <v>650</v>
      </c>
      <c r="G439" s="227"/>
      <c r="H439" s="231">
        <v>4.4000000000000004</v>
      </c>
      <c r="I439" s="232"/>
      <c r="J439" s="227"/>
      <c r="K439" s="227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157</v>
      </c>
      <c r="AU439" s="237" t="s">
        <v>85</v>
      </c>
      <c r="AV439" s="13" t="s">
        <v>85</v>
      </c>
      <c r="AW439" s="13" t="s">
        <v>36</v>
      </c>
      <c r="AX439" s="13" t="s">
        <v>75</v>
      </c>
      <c r="AY439" s="237" t="s">
        <v>147</v>
      </c>
    </row>
    <row r="440" s="13" customFormat="1">
      <c r="A440" s="13"/>
      <c r="B440" s="226"/>
      <c r="C440" s="227"/>
      <c r="D440" s="228" t="s">
        <v>157</v>
      </c>
      <c r="E440" s="229" t="s">
        <v>19</v>
      </c>
      <c r="F440" s="230" t="s">
        <v>651</v>
      </c>
      <c r="G440" s="227"/>
      <c r="H440" s="231">
        <v>8</v>
      </c>
      <c r="I440" s="232"/>
      <c r="J440" s="227"/>
      <c r="K440" s="227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157</v>
      </c>
      <c r="AU440" s="237" t="s">
        <v>85</v>
      </c>
      <c r="AV440" s="13" t="s">
        <v>85</v>
      </c>
      <c r="AW440" s="13" t="s">
        <v>36</v>
      </c>
      <c r="AX440" s="13" t="s">
        <v>75</v>
      </c>
      <c r="AY440" s="237" t="s">
        <v>147</v>
      </c>
    </row>
    <row r="441" s="15" customFormat="1">
      <c r="A441" s="15"/>
      <c r="B441" s="248"/>
      <c r="C441" s="249"/>
      <c r="D441" s="228" t="s">
        <v>157</v>
      </c>
      <c r="E441" s="250" t="s">
        <v>19</v>
      </c>
      <c r="F441" s="251" t="s">
        <v>172</v>
      </c>
      <c r="G441" s="249"/>
      <c r="H441" s="252">
        <v>12.4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8" t="s">
        <v>157</v>
      </c>
      <c r="AU441" s="258" t="s">
        <v>85</v>
      </c>
      <c r="AV441" s="15" t="s">
        <v>153</v>
      </c>
      <c r="AW441" s="15" t="s">
        <v>36</v>
      </c>
      <c r="AX441" s="15" t="s">
        <v>83</v>
      </c>
      <c r="AY441" s="258" t="s">
        <v>147</v>
      </c>
    </row>
    <row r="442" s="2" customFormat="1" ht="24.15" customHeight="1">
      <c r="A442" s="41"/>
      <c r="B442" s="42"/>
      <c r="C442" s="259" t="s">
        <v>652</v>
      </c>
      <c r="D442" s="259" t="s">
        <v>245</v>
      </c>
      <c r="E442" s="260" t="s">
        <v>653</v>
      </c>
      <c r="F442" s="261" t="s">
        <v>654</v>
      </c>
      <c r="G442" s="262" t="s">
        <v>389</v>
      </c>
      <c r="H442" s="263">
        <v>13.02</v>
      </c>
      <c r="I442" s="264"/>
      <c r="J442" s="265">
        <f>ROUND(I442*H442,2)</f>
        <v>0</v>
      </c>
      <c r="K442" s="261" t="s">
        <v>152</v>
      </c>
      <c r="L442" s="266"/>
      <c r="M442" s="267" t="s">
        <v>19</v>
      </c>
      <c r="N442" s="268" t="s">
        <v>46</v>
      </c>
      <c r="O442" s="87"/>
      <c r="P442" s="217">
        <f>O442*H442</f>
        <v>0</v>
      </c>
      <c r="Q442" s="217">
        <v>0.00032000000000000003</v>
      </c>
      <c r="R442" s="217">
        <f>Q442*H442</f>
        <v>0.0041663999999999998</v>
      </c>
      <c r="S442" s="217">
        <v>0</v>
      </c>
      <c r="T442" s="218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9" t="s">
        <v>197</v>
      </c>
      <c r="AT442" s="219" t="s">
        <v>245</v>
      </c>
      <c r="AU442" s="219" t="s">
        <v>85</v>
      </c>
      <c r="AY442" s="20" t="s">
        <v>147</v>
      </c>
      <c r="BE442" s="220">
        <f>IF(N442="základní",J442,0)</f>
        <v>0</v>
      </c>
      <c r="BF442" s="220">
        <f>IF(N442="snížená",J442,0)</f>
        <v>0</v>
      </c>
      <c r="BG442" s="220">
        <f>IF(N442="zákl. přenesená",J442,0)</f>
        <v>0</v>
      </c>
      <c r="BH442" s="220">
        <f>IF(N442="sníž. přenesená",J442,0)</f>
        <v>0</v>
      </c>
      <c r="BI442" s="220">
        <f>IF(N442="nulová",J442,0)</f>
        <v>0</v>
      </c>
      <c r="BJ442" s="20" t="s">
        <v>83</v>
      </c>
      <c r="BK442" s="220">
        <f>ROUND(I442*H442,2)</f>
        <v>0</v>
      </c>
      <c r="BL442" s="20" t="s">
        <v>153</v>
      </c>
      <c r="BM442" s="219" t="s">
        <v>655</v>
      </c>
    </row>
    <row r="443" s="13" customFormat="1">
      <c r="A443" s="13"/>
      <c r="B443" s="226"/>
      <c r="C443" s="227"/>
      <c r="D443" s="228" t="s">
        <v>157</v>
      </c>
      <c r="E443" s="227"/>
      <c r="F443" s="230" t="s">
        <v>656</v>
      </c>
      <c r="G443" s="227"/>
      <c r="H443" s="231">
        <v>13.02</v>
      </c>
      <c r="I443" s="232"/>
      <c r="J443" s="227"/>
      <c r="K443" s="227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157</v>
      </c>
      <c r="AU443" s="237" t="s">
        <v>85</v>
      </c>
      <c r="AV443" s="13" t="s">
        <v>85</v>
      </c>
      <c r="AW443" s="13" t="s">
        <v>4</v>
      </c>
      <c r="AX443" s="13" t="s">
        <v>83</v>
      </c>
      <c r="AY443" s="237" t="s">
        <v>147</v>
      </c>
    </row>
    <row r="444" s="2" customFormat="1" ht="24.15" customHeight="1">
      <c r="A444" s="41"/>
      <c r="B444" s="42"/>
      <c r="C444" s="208" t="s">
        <v>657</v>
      </c>
      <c r="D444" s="208" t="s">
        <v>149</v>
      </c>
      <c r="E444" s="209" t="s">
        <v>658</v>
      </c>
      <c r="F444" s="210" t="s">
        <v>659</v>
      </c>
      <c r="G444" s="211" t="s">
        <v>389</v>
      </c>
      <c r="H444" s="212">
        <v>31.600000000000001</v>
      </c>
      <c r="I444" s="213"/>
      <c r="J444" s="214">
        <f>ROUND(I444*H444,2)</f>
        <v>0</v>
      </c>
      <c r="K444" s="210" t="s">
        <v>152</v>
      </c>
      <c r="L444" s="47"/>
      <c r="M444" s="215" t="s">
        <v>19</v>
      </c>
      <c r="N444" s="216" t="s">
        <v>46</v>
      </c>
      <c r="O444" s="87"/>
      <c r="P444" s="217">
        <f>O444*H444</f>
        <v>0</v>
      </c>
      <c r="Q444" s="217">
        <v>0</v>
      </c>
      <c r="R444" s="217">
        <f>Q444*H444</f>
        <v>0</v>
      </c>
      <c r="S444" s="217">
        <v>0</v>
      </c>
      <c r="T444" s="218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9" t="s">
        <v>153</v>
      </c>
      <c r="AT444" s="219" t="s">
        <v>149</v>
      </c>
      <c r="AU444" s="219" t="s">
        <v>85</v>
      </c>
      <c r="AY444" s="20" t="s">
        <v>147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20" t="s">
        <v>83</v>
      </c>
      <c r="BK444" s="220">
        <f>ROUND(I444*H444,2)</f>
        <v>0</v>
      </c>
      <c r="BL444" s="20" t="s">
        <v>153</v>
      </c>
      <c r="BM444" s="219" t="s">
        <v>660</v>
      </c>
    </row>
    <row r="445" s="2" customFormat="1">
      <c r="A445" s="41"/>
      <c r="B445" s="42"/>
      <c r="C445" s="43"/>
      <c r="D445" s="221" t="s">
        <v>155</v>
      </c>
      <c r="E445" s="43"/>
      <c r="F445" s="222" t="s">
        <v>661</v>
      </c>
      <c r="G445" s="43"/>
      <c r="H445" s="43"/>
      <c r="I445" s="223"/>
      <c r="J445" s="43"/>
      <c r="K445" s="43"/>
      <c r="L445" s="47"/>
      <c r="M445" s="224"/>
      <c r="N445" s="225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155</v>
      </c>
      <c r="AU445" s="20" t="s">
        <v>85</v>
      </c>
    </row>
    <row r="446" s="2" customFormat="1" ht="24.15" customHeight="1">
      <c r="A446" s="41"/>
      <c r="B446" s="42"/>
      <c r="C446" s="259" t="s">
        <v>662</v>
      </c>
      <c r="D446" s="259" t="s">
        <v>245</v>
      </c>
      <c r="E446" s="260" t="s">
        <v>663</v>
      </c>
      <c r="F446" s="261" t="s">
        <v>664</v>
      </c>
      <c r="G446" s="262" t="s">
        <v>389</v>
      </c>
      <c r="H446" s="263">
        <v>14.49</v>
      </c>
      <c r="I446" s="264"/>
      <c r="J446" s="265">
        <f>ROUND(I446*H446,2)</f>
        <v>0</v>
      </c>
      <c r="K446" s="261" t="s">
        <v>152</v>
      </c>
      <c r="L446" s="266"/>
      <c r="M446" s="267" t="s">
        <v>19</v>
      </c>
      <c r="N446" s="268" t="s">
        <v>46</v>
      </c>
      <c r="O446" s="87"/>
      <c r="P446" s="217">
        <f>O446*H446</f>
        <v>0</v>
      </c>
      <c r="Q446" s="217">
        <v>0.00010000000000000001</v>
      </c>
      <c r="R446" s="217">
        <f>Q446*H446</f>
        <v>0.001449</v>
      </c>
      <c r="S446" s="217">
        <v>0</v>
      </c>
      <c r="T446" s="218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9" t="s">
        <v>197</v>
      </c>
      <c r="AT446" s="219" t="s">
        <v>245</v>
      </c>
      <c r="AU446" s="219" t="s">
        <v>85</v>
      </c>
      <c r="AY446" s="20" t="s">
        <v>147</v>
      </c>
      <c r="BE446" s="220">
        <f>IF(N446="základní",J446,0)</f>
        <v>0</v>
      </c>
      <c r="BF446" s="220">
        <f>IF(N446="snížená",J446,0)</f>
        <v>0</v>
      </c>
      <c r="BG446" s="220">
        <f>IF(N446="zákl. přenesená",J446,0)</f>
        <v>0</v>
      </c>
      <c r="BH446" s="220">
        <f>IF(N446="sníž. přenesená",J446,0)</f>
        <v>0</v>
      </c>
      <c r="BI446" s="220">
        <f>IF(N446="nulová",J446,0)</f>
        <v>0</v>
      </c>
      <c r="BJ446" s="20" t="s">
        <v>83</v>
      </c>
      <c r="BK446" s="220">
        <f>ROUND(I446*H446,2)</f>
        <v>0</v>
      </c>
      <c r="BL446" s="20" t="s">
        <v>153</v>
      </c>
      <c r="BM446" s="219" t="s">
        <v>665</v>
      </c>
    </row>
    <row r="447" s="14" customFormat="1">
      <c r="A447" s="14"/>
      <c r="B447" s="238"/>
      <c r="C447" s="239"/>
      <c r="D447" s="228" t="s">
        <v>157</v>
      </c>
      <c r="E447" s="240" t="s">
        <v>19</v>
      </c>
      <c r="F447" s="241" t="s">
        <v>327</v>
      </c>
      <c r="G447" s="239"/>
      <c r="H447" s="240" t="s">
        <v>19</v>
      </c>
      <c r="I447" s="242"/>
      <c r="J447" s="239"/>
      <c r="K447" s="239"/>
      <c r="L447" s="243"/>
      <c r="M447" s="244"/>
      <c r="N447" s="245"/>
      <c r="O447" s="245"/>
      <c r="P447" s="245"/>
      <c r="Q447" s="245"/>
      <c r="R447" s="245"/>
      <c r="S447" s="245"/>
      <c r="T447" s="24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7" t="s">
        <v>157</v>
      </c>
      <c r="AU447" s="247" t="s">
        <v>85</v>
      </c>
      <c r="AV447" s="14" t="s">
        <v>83</v>
      </c>
      <c r="AW447" s="14" t="s">
        <v>36</v>
      </c>
      <c r="AX447" s="14" t="s">
        <v>75</v>
      </c>
      <c r="AY447" s="247" t="s">
        <v>147</v>
      </c>
    </row>
    <row r="448" s="13" customFormat="1">
      <c r="A448" s="13"/>
      <c r="B448" s="226"/>
      <c r="C448" s="227"/>
      <c r="D448" s="228" t="s">
        <v>157</v>
      </c>
      <c r="E448" s="229" t="s">
        <v>19</v>
      </c>
      <c r="F448" s="230" t="s">
        <v>666</v>
      </c>
      <c r="G448" s="227"/>
      <c r="H448" s="231">
        <v>4.5999999999999996</v>
      </c>
      <c r="I448" s="232"/>
      <c r="J448" s="227"/>
      <c r="K448" s="227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157</v>
      </c>
      <c r="AU448" s="237" t="s">
        <v>85</v>
      </c>
      <c r="AV448" s="13" t="s">
        <v>85</v>
      </c>
      <c r="AW448" s="13" t="s">
        <v>36</v>
      </c>
      <c r="AX448" s="13" t="s">
        <v>75</v>
      </c>
      <c r="AY448" s="237" t="s">
        <v>147</v>
      </c>
    </row>
    <row r="449" s="13" customFormat="1">
      <c r="A449" s="13"/>
      <c r="B449" s="226"/>
      <c r="C449" s="227"/>
      <c r="D449" s="228" t="s">
        <v>157</v>
      </c>
      <c r="E449" s="229" t="s">
        <v>19</v>
      </c>
      <c r="F449" s="230" t="s">
        <v>667</v>
      </c>
      <c r="G449" s="227"/>
      <c r="H449" s="231">
        <v>9.1999999999999993</v>
      </c>
      <c r="I449" s="232"/>
      <c r="J449" s="227"/>
      <c r="K449" s="227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157</v>
      </c>
      <c r="AU449" s="237" t="s">
        <v>85</v>
      </c>
      <c r="AV449" s="13" t="s">
        <v>85</v>
      </c>
      <c r="AW449" s="13" t="s">
        <v>36</v>
      </c>
      <c r="AX449" s="13" t="s">
        <v>75</v>
      </c>
      <c r="AY449" s="237" t="s">
        <v>147</v>
      </c>
    </row>
    <row r="450" s="15" customFormat="1">
      <c r="A450" s="15"/>
      <c r="B450" s="248"/>
      <c r="C450" s="249"/>
      <c r="D450" s="228" t="s">
        <v>157</v>
      </c>
      <c r="E450" s="250" t="s">
        <v>19</v>
      </c>
      <c r="F450" s="251" t="s">
        <v>172</v>
      </c>
      <c r="G450" s="249"/>
      <c r="H450" s="252">
        <v>13.800000000000001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8" t="s">
        <v>157</v>
      </c>
      <c r="AU450" s="258" t="s">
        <v>85</v>
      </c>
      <c r="AV450" s="15" t="s">
        <v>153</v>
      </c>
      <c r="AW450" s="15" t="s">
        <v>36</v>
      </c>
      <c r="AX450" s="15" t="s">
        <v>83</v>
      </c>
      <c r="AY450" s="258" t="s">
        <v>147</v>
      </c>
    </row>
    <row r="451" s="13" customFormat="1">
      <c r="A451" s="13"/>
      <c r="B451" s="226"/>
      <c r="C451" s="227"/>
      <c r="D451" s="228" t="s">
        <v>157</v>
      </c>
      <c r="E451" s="227"/>
      <c r="F451" s="230" t="s">
        <v>668</v>
      </c>
      <c r="G451" s="227"/>
      <c r="H451" s="231">
        <v>14.49</v>
      </c>
      <c r="I451" s="232"/>
      <c r="J451" s="227"/>
      <c r="K451" s="227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157</v>
      </c>
      <c r="AU451" s="237" t="s">
        <v>85</v>
      </c>
      <c r="AV451" s="13" t="s">
        <v>85</v>
      </c>
      <c r="AW451" s="13" t="s">
        <v>4</v>
      </c>
      <c r="AX451" s="13" t="s">
        <v>83</v>
      </c>
      <c r="AY451" s="237" t="s">
        <v>147</v>
      </c>
    </row>
    <row r="452" s="2" customFormat="1" ht="21.75" customHeight="1">
      <c r="A452" s="41"/>
      <c r="B452" s="42"/>
      <c r="C452" s="259" t="s">
        <v>669</v>
      </c>
      <c r="D452" s="259" t="s">
        <v>245</v>
      </c>
      <c r="E452" s="260" t="s">
        <v>670</v>
      </c>
      <c r="F452" s="261" t="s">
        <v>671</v>
      </c>
      <c r="G452" s="262" t="s">
        <v>389</v>
      </c>
      <c r="H452" s="263">
        <v>11.76</v>
      </c>
      <c r="I452" s="264"/>
      <c r="J452" s="265">
        <f>ROUND(I452*H452,2)</f>
        <v>0</v>
      </c>
      <c r="K452" s="261" t="s">
        <v>152</v>
      </c>
      <c r="L452" s="266"/>
      <c r="M452" s="267" t="s">
        <v>19</v>
      </c>
      <c r="N452" s="268" t="s">
        <v>46</v>
      </c>
      <c r="O452" s="87"/>
      <c r="P452" s="217">
        <f>O452*H452</f>
        <v>0</v>
      </c>
      <c r="Q452" s="217">
        <v>0.00012</v>
      </c>
      <c r="R452" s="217">
        <f>Q452*H452</f>
        <v>0.0014112</v>
      </c>
      <c r="S452" s="217">
        <v>0</v>
      </c>
      <c r="T452" s="218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9" t="s">
        <v>197</v>
      </c>
      <c r="AT452" s="219" t="s">
        <v>245</v>
      </c>
      <c r="AU452" s="219" t="s">
        <v>85</v>
      </c>
      <c r="AY452" s="20" t="s">
        <v>147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20" t="s">
        <v>83</v>
      </c>
      <c r="BK452" s="220">
        <f>ROUND(I452*H452,2)</f>
        <v>0</v>
      </c>
      <c r="BL452" s="20" t="s">
        <v>153</v>
      </c>
      <c r="BM452" s="219" t="s">
        <v>672</v>
      </c>
    </row>
    <row r="453" s="13" customFormat="1">
      <c r="A453" s="13"/>
      <c r="B453" s="226"/>
      <c r="C453" s="227"/>
      <c r="D453" s="228" t="s">
        <v>157</v>
      </c>
      <c r="E453" s="229" t="s">
        <v>19</v>
      </c>
      <c r="F453" s="230" t="s">
        <v>673</v>
      </c>
      <c r="G453" s="227"/>
      <c r="H453" s="231">
        <v>6.5999999999999996</v>
      </c>
      <c r="I453" s="232"/>
      <c r="J453" s="227"/>
      <c r="K453" s="227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157</v>
      </c>
      <c r="AU453" s="237" t="s">
        <v>85</v>
      </c>
      <c r="AV453" s="13" t="s">
        <v>85</v>
      </c>
      <c r="AW453" s="13" t="s">
        <v>36</v>
      </c>
      <c r="AX453" s="13" t="s">
        <v>75</v>
      </c>
      <c r="AY453" s="237" t="s">
        <v>147</v>
      </c>
    </row>
    <row r="454" s="13" customFormat="1">
      <c r="A454" s="13"/>
      <c r="B454" s="226"/>
      <c r="C454" s="227"/>
      <c r="D454" s="228" t="s">
        <v>157</v>
      </c>
      <c r="E454" s="229" t="s">
        <v>19</v>
      </c>
      <c r="F454" s="230" t="s">
        <v>674</v>
      </c>
      <c r="G454" s="227"/>
      <c r="H454" s="231">
        <v>4.5999999999999996</v>
      </c>
      <c r="I454" s="232"/>
      <c r="J454" s="227"/>
      <c r="K454" s="227"/>
      <c r="L454" s="233"/>
      <c r="M454" s="234"/>
      <c r="N454" s="235"/>
      <c r="O454" s="235"/>
      <c r="P454" s="235"/>
      <c r="Q454" s="235"/>
      <c r="R454" s="235"/>
      <c r="S454" s="235"/>
      <c r="T454" s="23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7" t="s">
        <v>157</v>
      </c>
      <c r="AU454" s="237" t="s">
        <v>85</v>
      </c>
      <c r="AV454" s="13" t="s">
        <v>85</v>
      </c>
      <c r="AW454" s="13" t="s">
        <v>36</v>
      </c>
      <c r="AX454" s="13" t="s">
        <v>75</v>
      </c>
      <c r="AY454" s="237" t="s">
        <v>147</v>
      </c>
    </row>
    <row r="455" s="15" customFormat="1">
      <c r="A455" s="15"/>
      <c r="B455" s="248"/>
      <c r="C455" s="249"/>
      <c r="D455" s="228" t="s">
        <v>157</v>
      </c>
      <c r="E455" s="250" t="s">
        <v>19</v>
      </c>
      <c r="F455" s="251" t="s">
        <v>172</v>
      </c>
      <c r="G455" s="249"/>
      <c r="H455" s="252">
        <v>11.199999999999999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8" t="s">
        <v>157</v>
      </c>
      <c r="AU455" s="258" t="s">
        <v>85</v>
      </c>
      <c r="AV455" s="15" t="s">
        <v>153</v>
      </c>
      <c r="AW455" s="15" t="s">
        <v>36</v>
      </c>
      <c r="AX455" s="15" t="s">
        <v>83</v>
      </c>
      <c r="AY455" s="258" t="s">
        <v>147</v>
      </c>
    </row>
    <row r="456" s="13" customFormat="1">
      <c r="A456" s="13"/>
      <c r="B456" s="226"/>
      <c r="C456" s="227"/>
      <c r="D456" s="228" t="s">
        <v>157</v>
      </c>
      <c r="E456" s="227"/>
      <c r="F456" s="230" t="s">
        <v>675</v>
      </c>
      <c r="G456" s="227"/>
      <c r="H456" s="231">
        <v>11.76</v>
      </c>
      <c r="I456" s="232"/>
      <c r="J456" s="227"/>
      <c r="K456" s="227"/>
      <c r="L456" s="233"/>
      <c r="M456" s="234"/>
      <c r="N456" s="235"/>
      <c r="O456" s="235"/>
      <c r="P456" s="235"/>
      <c r="Q456" s="235"/>
      <c r="R456" s="235"/>
      <c r="S456" s="235"/>
      <c r="T456" s="23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7" t="s">
        <v>157</v>
      </c>
      <c r="AU456" s="237" t="s">
        <v>85</v>
      </c>
      <c r="AV456" s="13" t="s">
        <v>85</v>
      </c>
      <c r="AW456" s="13" t="s">
        <v>4</v>
      </c>
      <c r="AX456" s="13" t="s">
        <v>83</v>
      </c>
      <c r="AY456" s="237" t="s">
        <v>147</v>
      </c>
    </row>
    <row r="457" s="2" customFormat="1" ht="24.15" customHeight="1">
      <c r="A457" s="41"/>
      <c r="B457" s="42"/>
      <c r="C457" s="259" t="s">
        <v>676</v>
      </c>
      <c r="D457" s="259" t="s">
        <v>245</v>
      </c>
      <c r="E457" s="260" t="s">
        <v>677</v>
      </c>
      <c r="F457" s="261" t="s">
        <v>678</v>
      </c>
      <c r="G457" s="262" t="s">
        <v>389</v>
      </c>
      <c r="H457" s="263">
        <v>5.8799999999999999</v>
      </c>
      <c r="I457" s="264"/>
      <c r="J457" s="265">
        <f>ROUND(I457*H457,2)</f>
        <v>0</v>
      </c>
      <c r="K457" s="261" t="s">
        <v>152</v>
      </c>
      <c r="L457" s="266"/>
      <c r="M457" s="267" t="s">
        <v>19</v>
      </c>
      <c r="N457" s="268" t="s">
        <v>46</v>
      </c>
      <c r="O457" s="87"/>
      <c r="P457" s="217">
        <f>O457*H457</f>
        <v>0</v>
      </c>
      <c r="Q457" s="217">
        <v>4.0000000000000003E-05</v>
      </c>
      <c r="R457" s="217">
        <f>Q457*H457</f>
        <v>0.00023520000000000003</v>
      </c>
      <c r="S457" s="217">
        <v>0</v>
      </c>
      <c r="T457" s="218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9" t="s">
        <v>197</v>
      </c>
      <c r="AT457" s="219" t="s">
        <v>245</v>
      </c>
      <c r="AU457" s="219" t="s">
        <v>85</v>
      </c>
      <c r="AY457" s="20" t="s">
        <v>147</v>
      </c>
      <c r="BE457" s="220">
        <f>IF(N457="základní",J457,0)</f>
        <v>0</v>
      </c>
      <c r="BF457" s="220">
        <f>IF(N457="snížená",J457,0)</f>
        <v>0</v>
      </c>
      <c r="BG457" s="220">
        <f>IF(N457="zákl. přenesená",J457,0)</f>
        <v>0</v>
      </c>
      <c r="BH457" s="220">
        <f>IF(N457="sníž. přenesená",J457,0)</f>
        <v>0</v>
      </c>
      <c r="BI457" s="220">
        <f>IF(N457="nulová",J457,0)</f>
        <v>0</v>
      </c>
      <c r="BJ457" s="20" t="s">
        <v>83</v>
      </c>
      <c r="BK457" s="220">
        <f>ROUND(I457*H457,2)</f>
        <v>0</v>
      </c>
      <c r="BL457" s="20" t="s">
        <v>153</v>
      </c>
      <c r="BM457" s="219" t="s">
        <v>679</v>
      </c>
    </row>
    <row r="458" s="13" customFormat="1">
      <c r="A458" s="13"/>
      <c r="B458" s="226"/>
      <c r="C458" s="227"/>
      <c r="D458" s="228" t="s">
        <v>157</v>
      </c>
      <c r="E458" s="229" t="s">
        <v>19</v>
      </c>
      <c r="F458" s="230" t="s">
        <v>680</v>
      </c>
      <c r="G458" s="227"/>
      <c r="H458" s="231">
        <v>5.5999999999999996</v>
      </c>
      <c r="I458" s="232"/>
      <c r="J458" s="227"/>
      <c r="K458" s="227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157</v>
      </c>
      <c r="AU458" s="237" t="s">
        <v>85</v>
      </c>
      <c r="AV458" s="13" t="s">
        <v>85</v>
      </c>
      <c r="AW458" s="13" t="s">
        <v>36</v>
      </c>
      <c r="AX458" s="13" t="s">
        <v>83</v>
      </c>
      <c r="AY458" s="237" t="s">
        <v>147</v>
      </c>
    </row>
    <row r="459" s="13" customFormat="1">
      <c r="A459" s="13"/>
      <c r="B459" s="226"/>
      <c r="C459" s="227"/>
      <c r="D459" s="228" t="s">
        <v>157</v>
      </c>
      <c r="E459" s="227"/>
      <c r="F459" s="230" t="s">
        <v>681</v>
      </c>
      <c r="G459" s="227"/>
      <c r="H459" s="231">
        <v>5.8799999999999999</v>
      </c>
      <c r="I459" s="232"/>
      <c r="J459" s="227"/>
      <c r="K459" s="227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157</v>
      </c>
      <c r="AU459" s="237" t="s">
        <v>85</v>
      </c>
      <c r="AV459" s="13" t="s">
        <v>85</v>
      </c>
      <c r="AW459" s="13" t="s">
        <v>4</v>
      </c>
      <c r="AX459" s="13" t="s">
        <v>83</v>
      </c>
      <c r="AY459" s="237" t="s">
        <v>147</v>
      </c>
    </row>
    <row r="460" s="2" customFormat="1" ht="24.15" customHeight="1">
      <c r="A460" s="41"/>
      <c r="B460" s="42"/>
      <c r="C460" s="259" t="s">
        <v>682</v>
      </c>
      <c r="D460" s="259" t="s">
        <v>245</v>
      </c>
      <c r="E460" s="260" t="s">
        <v>683</v>
      </c>
      <c r="F460" s="261" t="s">
        <v>684</v>
      </c>
      <c r="G460" s="262" t="s">
        <v>389</v>
      </c>
      <c r="H460" s="263">
        <v>1.05</v>
      </c>
      <c r="I460" s="264"/>
      <c r="J460" s="265">
        <f>ROUND(I460*H460,2)</f>
        <v>0</v>
      </c>
      <c r="K460" s="261" t="s">
        <v>152</v>
      </c>
      <c r="L460" s="266"/>
      <c r="M460" s="267" t="s">
        <v>19</v>
      </c>
      <c r="N460" s="268" t="s">
        <v>46</v>
      </c>
      <c r="O460" s="87"/>
      <c r="P460" s="217">
        <f>O460*H460</f>
        <v>0</v>
      </c>
      <c r="Q460" s="217">
        <v>0.00029999999999999997</v>
      </c>
      <c r="R460" s="217">
        <f>Q460*H460</f>
        <v>0.00031499999999999996</v>
      </c>
      <c r="S460" s="217">
        <v>0</v>
      </c>
      <c r="T460" s="218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9" t="s">
        <v>197</v>
      </c>
      <c r="AT460" s="219" t="s">
        <v>245</v>
      </c>
      <c r="AU460" s="219" t="s">
        <v>85</v>
      </c>
      <c r="AY460" s="20" t="s">
        <v>147</v>
      </c>
      <c r="BE460" s="220">
        <f>IF(N460="základní",J460,0)</f>
        <v>0</v>
      </c>
      <c r="BF460" s="220">
        <f>IF(N460="snížená",J460,0)</f>
        <v>0</v>
      </c>
      <c r="BG460" s="220">
        <f>IF(N460="zákl. přenesená",J460,0)</f>
        <v>0</v>
      </c>
      <c r="BH460" s="220">
        <f>IF(N460="sníž. přenesená",J460,0)</f>
        <v>0</v>
      </c>
      <c r="BI460" s="220">
        <f>IF(N460="nulová",J460,0)</f>
        <v>0</v>
      </c>
      <c r="BJ460" s="20" t="s">
        <v>83</v>
      </c>
      <c r="BK460" s="220">
        <f>ROUND(I460*H460,2)</f>
        <v>0</v>
      </c>
      <c r="BL460" s="20" t="s">
        <v>153</v>
      </c>
      <c r="BM460" s="219" t="s">
        <v>685</v>
      </c>
    </row>
    <row r="461" s="13" customFormat="1">
      <c r="A461" s="13"/>
      <c r="B461" s="226"/>
      <c r="C461" s="227"/>
      <c r="D461" s="228" t="s">
        <v>157</v>
      </c>
      <c r="E461" s="229" t="s">
        <v>19</v>
      </c>
      <c r="F461" s="230" t="s">
        <v>686</v>
      </c>
      <c r="G461" s="227"/>
      <c r="H461" s="231">
        <v>1</v>
      </c>
      <c r="I461" s="232"/>
      <c r="J461" s="227"/>
      <c r="K461" s="227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157</v>
      </c>
      <c r="AU461" s="237" t="s">
        <v>85</v>
      </c>
      <c r="AV461" s="13" t="s">
        <v>85</v>
      </c>
      <c r="AW461" s="13" t="s">
        <v>36</v>
      </c>
      <c r="AX461" s="13" t="s">
        <v>83</v>
      </c>
      <c r="AY461" s="237" t="s">
        <v>147</v>
      </c>
    </row>
    <row r="462" s="13" customFormat="1">
      <c r="A462" s="13"/>
      <c r="B462" s="226"/>
      <c r="C462" s="227"/>
      <c r="D462" s="228" t="s">
        <v>157</v>
      </c>
      <c r="E462" s="227"/>
      <c r="F462" s="230" t="s">
        <v>687</v>
      </c>
      <c r="G462" s="227"/>
      <c r="H462" s="231">
        <v>1.05</v>
      </c>
      <c r="I462" s="232"/>
      <c r="J462" s="227"/>
      <c r="K462" s="227"/>
      <c r="L462" s="233"/>
      <c r="M462" s="234"/>
      <c r="N462" s="235"/>
      <c r="O462" s="235"/>
      <c r="P462" s="235"/>
      <c r="Q462" s="235"/>
      <c r="R462" s="235"/>
      <c r="S462" s="235"/>
      <c r="T462" s="23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7" t="s">
        <v>157</v>
      </c>
      <c r="AU462" s="237" t="s">
        <v>85</v>
      </c>
      <c r="AV462" s="13" t="s">
        <v>85</v>
      </c>
      <c r="AW462" s="13" t="s">
        <v>4</v>
      </c>
      <c r="AX462" s="13" t="s">
        <v>83</v>
      </c>
      <c r="AY462" s="237" t="s">
        <v>147</v>
      </c>
    </row>
    <row r="463" s="2" customFormat="1" ht="44.25" customHeight="1">
      <c r="A463" s="41"/>
      <c r="B463" s="42"/>
      <c r="C463" s="208" t="s">
        <v>688</v>
      </c>
      <c r="D463" s="208" t="s">
        <v>149</v>
      </c>
      <c r="E463" s="209" t="s">
        <v>689</v>
      </c>
      <c r="F463" s="210" t="s">
        <v>690</v>
      </c>
      <c r="G463" s="211" t="s">
        <v>99</v>
      </c>
      <c r="H463" s="212">
        <v>41.07</v>
      </c>
      <c r="I463" s="213"/>
      <c r="J463" s="214">
        <f>ROUND(I463*H463,2)</f>
        <v>0</v>
      </c>
      <c r="K463" s="210" t="s">
        <v>152</v>
      </c>
      <c r="L463" s="47"/>
      <c r="M463" s="215" t="s">
        <v>19</v>
      </c>
      <c r="N463" s="216" t="s">
        <v>46</v>
      </c>
      <c r="O463" s="87"/>
      <c r="P463" s="217">
        <f>O463*H463</f>
        <v>0</v>
      </c>
      <c r="Q463" s="217">
        <v>0.023230000000000001</v>
      </c>
      <c r="R463" s="217">
        <f>Q463*H463</f>
        <v>0.95405610000000007</v>
      </c>
      <c r="S463" s="217">
        <v>0</v>
      </c>
      <c r="T463" s="218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9" t="s">
        <v>153</v>
      </c>
      <c r="AT463" s="219" t="s">
        <v>149</v>
      </c>
      <c r="AU463" s="219" t="s">
        <v>85</v>
      </c>
      <c r="AY463" s="20" t="s">
        <v>147</v>
      </c>
      <c r="BE463" s="220">
        <f>IF(N463="základní",J463,0)</f>
        <v>0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20" t="s">
        <v>83</v>
      </c>
      <c r="BK463" s="220">
        <f>ROUND(I463*H463,2)</f>
        <v>0</v>
      </c>
      <c r="BL463" s="20" t="s">
        <v>153</v>
      </c>
      <c r="BM463" s="219" t="s">
        <v>691</v>
      </c>
    </row>
    <row r="464" s="2" customFormat="1">
      <c r="A464" s="41"/>
      <c r="B464" s="42"/>
      <c r="C464" s="43"/>
      <c r="D464" s="221" t="s">
        <v>155</v>
      </c>
      <c r="E464" s="43"/>
      <c r="F464" s="222" t="s">
        <v>692</v>
      </c>
      <c r="G464" s="43"/>
      <c r="H464" s="43"/>
      <c r="I464" s="223"/>
      <c r="J464" s="43"/>
      <c r="K464" s="43"/>
      <c r="L464" s="47"/>
      <c r="M464" s="224"/>
      <c r="N464" s="225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155</v>
      </c>
      <c r="AU464" s="20" t="s">
        <v>85</v>
      </c>
    </row>
    <row r="465" s="14" customFormat="1">
      <c r="A465" s="14"/>
      <c r="B465" s="238"/>
      <c r="C465" s="239"/>
      <c r="D465" s="228" t="s">
        <v>157</v>
      </c>
      <c r="E465" s="240" t="s">
        <v>19</v>
      </c>
      <c r="F465" s="241" t="s">
        <v>327</v>
      </c>
      <c r="G465" s="239"/>
      <c r="H465" s="240" t="s">
        <v>19</v>
      </c>
      <c r="I465" s="242"/>
      <c r="J465" s="239"/>
      <c r="K465" s="239"/>
      <c r="L465" s="243"/>
      <c r="M465" s="244"/>
      <c r="N465" s="245"/>
      <c r="O465" s="245"/>
      <c r="P465" s="245"/>
      <c r="Q465" s="245"/>
      <c r="R465" s="245"/>
      <c r="S465" s="245"/>
      <c r="T465" s="24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7" t="s">
        <v>157</v>
      </c>
      <c r="AU465" s="247" t="s">
        <v>85</v>
      </c>
      <c r="AV465" s="14" t="s">
        <v>83</v>
      </c>
      <c r="AW465" s="14" t="s">
        <v>36</v>
      </c>
      <c r="AX465" s="14" t="s">
        <v>75</v>
      </c>
      <c r="AY465" s="247" t="s">
        <v>147</v>
      </c>
    </row>
    <row r="466" s="13" customFormat="1">
      <c r="A466" s="13"/>
      <c r="B466" s="226"/>
      <c r="C466" s="227"/>
      <c r="D466" s="228" t="s">
        <v>157</v>
      </c>
      <c r="E466" s="229" t="s">
        <v>19</v>
      </c>
      <c r="F466" s="230" t="s">
        <v>587</v>
      </c>
      <c r="G466" s="227"/>
      <c r="H466" s="231">
        <v>10.15</v>
      </c>
      <c r="I466" s="232"/>
      <c r="J466" s="227"/>
      <c r="K466" s="227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157</v>
      </c>
      <c r="AU466" s="237" t="s">
        <v>85</v>
      </c>
      <c r="AV466" s="13" t="s">
        <v>85</v>
      </c>
      <c r="AW466" s="13" t="s">
        <v>36</v>
      </c>
      <c r="AX466" s="13" t="s">
        <v>75</v>
      </c>
      <c r="AY466" s="237" t="s">
        <v>147</v>
      </c>
    </row>
    <row r="467" s="13" customFormat="1">
      <c r="A467" s="13"/>
      <c r="B467" s="226"/>
      <c r="C467" s="227"/>
      <c r="D467" s="228" t="s">
        <v>157</v>
      </c>
      <c r="E467" s="229" t="s">
        <v>19</v>
      </c>
      <c r="F467" s="230" t="s">
        <v>588</v>
      </c>
      <c r="G467" s="227"/>
      <c r="H467" s="231">
        <v>17.920000000000002</v>
      </c>
      <c r="I467" s="232"/>
      <c r="J467" s="227"/>
      <c r="K467" s="227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157</v>
      </c>
      <c r="AU467" s="237" t="s">
        <v>85</v>
      </c>
      <c r="AV467" s="13" t="s">
        <v>85</v>
      </c>
      <c r="AW467" s="13" t="s">
        <v>36</v>
      </c>
      <c r="AX467" s="13" t="s">
        <v>75</v>
      </c>
      <c r="AY467" s="237" t="s">
        <v>147</v>
      </c>
    </row>
    <row r="468" s="14" customFormat="1">
      <c r="A468" s="14"/>
      <c r="B468" s="238"/>
      <c r="C468" s="239"/>
      <c r="D468" s="228" t="s">
        <v>157</v>
      </c>
      <c r="E468" s="240" t="s">
        <v>19</v>
      </c>
      <c r="F468" s="241" t="s">
        <v>589</v>
      </c>
      <c r="G468" s="239"/>
      <c r="H468" s="240" t="s">
        <v>19</v>
      </c>
      <c r="I468" s="242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157</v>
      </c>
      <c r="AU468" s="247" t="s">
        <v>85</v>
      </c>
      <c r="AV468" s="14" t="s">
        <v>83</v>
      </c>
      <c r="AW468" s="14" t="s">
        <v>36</v>
      </c>
      <c r="AX468" s="14" t="s">
        <v>75</v>
      </c>
      <c r="AY468" s="247" t="s">
        <v>147</v>
      </c>
    </row>
    <row r="469" s="13" customFormat="1">
      <c r="A469" s="13"/>
      <c r="B469" s="226"/>
      <c r="C469" s="227"/>
      <c r="D469" s="228" t="s">
        <v>157</v>
      </c>
      <c r="E469" s="229" t="s">
        <v>19</v>
      </c>
      <c r="F469" s="230" t="s">
        <v>590</v>
      </c>
      <c r="G469" s="227"/>
      <c r="H469" s="231">
        <v>4.7000000000000002</v>
      </c>
      <c r="I469" s="232"/>
      <c r="J469" s="227"/>
      <c r="K469" s="227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157</v>
      </c>
      <c r="AU469" s="237" t="s">
        <v>85</v>
      </c>
      <c r="AV469" s="13" t="s">
        <v>85</v>
      </c>
      <c r="AW469" s="13" t="s">
        <v>36</v>
      </c>
      <c r="AX469" s="13" t="s">
        <v>75</v>
      </c>
      <c r="AY469" s="237" t="s">
        <v>147</v>
      </c>
    </row>
    <row r="470" s="13" customFormat="1">
      <c r="A470" s="13"/>
      <c r="B470" s="226"/>
      <c r="C470" s="227"/>
      <c r="D470" s="228" t="s">
        <v>157</v>
      </c>
      <c r="E470" s="229" t="s">
        <v>19</v>
      </c>
      <c r="F470" s="230" t="s">
        <v>591</v>
      </c>
      <c r="G470" s="227"/>
      <c r="H470" s="231">
        <v>8.3000000000000007</v>
      </c>
      <c r="I470" s="232"/>
      <c r="J470" s="227"/>
      <c r="K470" s="227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157</v>
      </c>
      <c r="AU470" s="237" t="s">
        <v>85</v>
      </c>
      <c r="AV470" s="13" t="s">
        <v>85</v>
      </c>
      <c r="AW470" s="13" t="s">
        <v>36</v>
      </c>
      <c r="AX470" s="13" t="s">
        <v>75</v>
      </c>
      <c r="AY470" s="237" t="s">
        <v>147</v>
      </c>
    </row>
    <row r="471" s="15" customFormat="1">
      <c r="A471" s="15"/>
      <c r="B471" s="248"/>
      <c r="C471" s="249"/>
      <c r="D471" s="228" t="s">
        <v>157</v>
      </c>
      <c r="E471" s="250" t="s">
        <v>19</v>
      </c>
      <c r="F471" s="251" t="s">
        <v>172</v>
      </c>
      <c r="G471" s="249"/>
      <c r="H471" s="252">
        <v>41.07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8" t="s">
        <v>157</v>
      </c>
      <c r="AU471" s="258" t="s">
        <v>85</v>
      </c>
      <c r="AV471" s="15" t="s">
        <v>153</v>
      </c>
      <c r="AW471" s="15" t="s">
        <v>36</v>
      </c>
      <c r="AX471" s="15" t="s">
        <v>83</v>
      </c>
      <c r="AY471" s="258" t="s">
        <v>147</v>
      </c>
    </row>
    <row r="472" s="2" customFormat="1" ht="44.25" customHeight="1">
      <c r="A472" s="41"/>
      <c r="B472" s="42"/>
      <c r="C472" s="208" t="s">
        <v>693</v>
      </c>
      <c r="D472" s="208" t="s">
        <v>149</v>
      </c>
      <c r="E472" s="209" t="s">
        <v>694</v>
      </c>
      <c r="F472" s="210" t="s">
        <v>695</v>
      </c>
      <c r="G472" s="211" t="s">
        <v>99</v>
      </c>
      <c r="H472" s="212">
        <v>164.28</v>
      </c>
      <c r="I472" s="213"/>
      <c r="J472" s="214">
        <f>ROUND(I472*H472,2)</f>
        <v>0</v>
      </c>
      <c r="K472" s="210" t="s">
        <v>152</v>
      </c>
      <c r="L472" s="47"/>
      <c r="M472" s="215" t="s">
        <v>19</v>
      </c>
      <c r="N472" s="216" t="s">
        <v>46</v>
      </c>
      <c r="O472" s="87"/>
      <c r="P472" s="217">
        <f>O472*H472</f>
        <v>0</v>
      </c>
      <c r="Q472" s="217">
        <v>0.0067999999999999996</v>
      </c>
      <c r="R472" s="217">
        <f>Q472*H472</f>
        <v>1.1171039999999999</v>
      </c>
      <c r="S472" s="217">
        <v>0</v>
      </c>
      <c r="T472" s="218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9" t="s">
        <v>153</v>
      </c>
      <c r="AT472" s="219" t="s">
        <v>149</v>
      </c>
      <c r="AU472" s="219" t="s">
        <v>85</v>
      </c>
      <c r="AY472" s="20" t="s">
        <v>147</v>
      </c>
      <c r="BE472" s="220">
        <f>IF(N472="základní",J472,0)</f>
        <v>0</v>
      </c>
      <c r="BF472" s="220">
        <f>IF(N472="snížená",J472,0)</f>
        <v>0</v>
      </c>
      <c r="BG472" s="220">
        <f>IF(N472="zákl. přenesená",J472,0)</f>
        <v>0</v>
      </c>
      <c r="BH472" s="220">
        <f>IF(N472="sníž. přenesená",J472,0)</f>
        <v>0</v>
      </c>
      <c r="BI472" s="220">
        <f>IF(N472="nulová",J472,0)</f>
        <v>0</v>
      </c>
      <c r="BJ472" s="20" t="s">
        <v>83</v>
      </c>
      <c r="BK472" s="220">
        <f>ROUND(I472*H472,2)</f>
        <v>0</v>
      </c>
      <c r="BL472" s="20" t="s">
        <v>153</v>
      </c>
      <c r="BM472" s="219" t="s">
        <v>696</v>
      </c>
    </row>
    <row r="473" s="2" customFormat="1">
      <c r="A473" s="41"/>
      <c r="B473" s="42"/>
      <c r="C473" s="43"/>
      <c r="D473" s="221" t="s">
        <v>155</v>
      </c>
      <c r="E473" s="43"/>
      <c r="F473" s="222" t="s">
        <v>697</v>
      </c>
      <c r="G473" s="43"/>
      <c r="H473" s="43"/>
      <c r="I473" s="223"/>
      <c r="J473" s="43"/>
      <c r="K473" s="43"/>
      <c r="L473" s="47"/>
      <c r="M473" s="224"/>
      <c r="N473" s="225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155</v>
      </c>
      <c r="AU473" s="20" t="s">
        <v>85</v>
      </c>
    </row>
    <row r="474" s="2" customFormat="1">
      <c r="A474" s="41"/>
      <c r="B474" s="42"/>
      <c r="C474" s="43"/>
      <c r="D474" s="228" t="s">
        <v>483</v>
      </c>
      <c r="E474" s="43"/>
      <c r="F474" s="269" t="s">
        <v>698</v>
      </c>
      <c r="G474" s="43"/>
      <c r="H474" s="43"/>
      <c r="I474" s="223"/>
      <c r="J474" s="43"/>
      <c r="K474" s="43"/>
      <c r="L474" s="47"/>
      <c r="M474" s="224"/>
      <c r="N474" s="225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483</v>
      </c>
      <c r="AU474" s="20" t="s">
        <v>85</v>
      </c>
    </row>
    <row r="475" s="13" customFormat="1">
      <c r="A475" s="13"/>
      <c r="B475" s="226"/>
      <c r="C475" s="227"/>
      <c r="D475" s="228" t="s">
        <v>157</v>
      </c>
      <c r="E475" s="227"/>
      <c r="F475" s="230" t="s">
        <v>699</v>
      </c>
      <c r="G475" s="227"/>
      <c r="H475" s="231">
        <v>164.28</v>
      </c>
      <c r="I475" s="232"/>
      <c r="J475" s="227"/>
      <c r="K475" s="227"/>
      <c r="L475" s="233"/>
      <c r="M475" s="234"/>
      <c r="N475" s="235"/>
      <c r="O475" s="235"/>
      <c r="P475" s="235"/>
      <c r="Q475" s="235"/>
      <c r="R475" s="235"/>
      <c r="S475" s="235"/>
      <c r="T475" s="23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7" t="s">
        <v>157</v>
      </c>
      <c r="AU475" s="237" t="s">
        <v>85</v>
      </c>
      <c r="AV475" s="13" t="s">
        <v>85</v>
      </c>
      <c r="AW475" s="13" t="s">
        <v>4</v>
      </c>
      <c r="AX475" s="13" t="s">
        <v>83</v>
      </c>
      <c r="AY475" s="237" t="s">
        <v>147</v>
      </c>
    </row>
    <row r="476" s="2" customFormat="1" ht="33" customHeight="1">
      <c r="A476" s="41"/>
      <c r="B476" s="42"/>
      <c r="C476" s="208" t="s">
        <v>700</v>
      </c>
      <c r="D476" s="208" t="s">
        <v>149</v>
      </c>
      <c r="E476" s="209" t="s">
        <v>701</v>
      </c>
      <c r="F476" s="210" t="s">
        <v>702</v>
      </c>
      <c r="G476" s="211" t="s">
        <v>166</v>
      </c>
      <c r="H476" s="212">
        <v>0.154</v>
      </c>
      <c r="I476" s="213"/>
      <c r="J476" s="214">
        <f>ROUND(I476*H476,2)</f>
        <v>0</v>
      </c>
      <c r="K476" s="210" t="s">
        <v>152</v>
      </c>
      <c r="L476" s="47"/>
      <c r="M476" s="215" t="s">
        <v>19</v>
      </c>
      <c r="N476" s="216" t="s">
        <v>46</v>
      </c>
      <c r="O476" s="87"/>
      <c r="P476" s="217">
        <f>O476*H476</f>
        <v>0</v>
      </c>
      <c r="Q476" s="217">
        <v>2.3010199999999998</v>
      </c>
      <c r="R476" s="217">
        <f>Q476*H476</f>
        <v>0.35435707999999999</v>
      </c>
      <c r="S476" s="217">
        <v>0</v>
      </c>
      <c r="T476" s="218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9" t="s">
        <v>153</v>
      </c>
      <c r="AT476" s="219" t="s">
        <v>149</v>
      </c>
      <c r="AU476" s="219" t="s">
        <v>85</v>
      </c>
      <c r="AY476" s="20" t="s">
        <v>147</v>
      </c>
      <c r="BE476" s="220">
        <f>IF(N476="základní",J476,0)</f>
        <v>0</v>
      </c>
      <c r="BF476" s="220">
        <f>IF(N476="snížená",J476,0)</f>
        <v>0</v>
      </c>
      <c r="BG476" s="220">
        <f>IF(N476="zákl. přenesená",J476,0)</f>
        <v>0</v>
      </c>
      <c r="BH476" s="220">
        <f>IF(N476="sníž. přenesená",J476,0)</f>
        <v>0</v>
      </c>
      <c r="BI476" s="220">
        <f>IF(N476="nulová",J476,0)</f>
        <v>0</v>
      </c>
      <c r="BJ476" s="20" t="s">
        <v>83</v>
      </c>
      <c r="BK476" s="220">
        <f>ROUND(I476*H476,2)</f>
        <v>0</v>
      </c>
      <c r="BL476" s="20" t="s">
        <v>153</v>
      </c>
      <c r="BM476" s="219" t="s">
        <v>703</v>
      </c>
    </row>
    <row r="477" s="2" customFormat="1">
      <c r="A477" s="41"/>
      <c r="B477" s="42"/>
      <c r="C477" s="43"/>
      <c r="D477" s="221" t="s">
        <v>155</v>
      </c>
      <c r="E477" s="43"/>
      <c r="F477" s="222" t="s">
        <v>704</v>
      </c>
      <c r="G477" s="43"/>
      <c r="H477" s="43"/>
      <c r="I477" s="223"/>
      <c r="J477" s="43"/>
      <c r="K477" s="43"/>
      <c r="L477" s="47"/>
      <c r="M477" s="224"/>
      <c r="N477" s="225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155</v>
      </c>
      <c r="AU477" s="20" t="s">
        <v>85</v>
      </c>
    </row>
    <row r="478" s="13" customFormat="1">
      <c r="A478" s="13"/>
      <c r="B478" s="226"/>
      <c r="C478" s="227"/>
      <c r="D478" s="228" t="s">
        <v>157</v>
      </c>
      <c r="E478" s="229" t="s">
        <v>19</v>
      </c>
      <c r="F478" s="230" t="s">
        <v>705</v>
      </c>
      <c r="G478" s="227"/>
      <c r="H478" s="231">
        <v>0.154</v>
      </c>
      <c r="I478" s="232"/>
      <c r="J478" s="227"/>
      <c r="K478" s="227"/>
      <c r="L478" s="233"/>
      <c r="M478" s="234"/>
      <c r="N478" s="235"/>
      <c r="O478" s="235"/>
      <c r="P478" s="235"/>
      <c r="Q478" s="235"/>
      <c r="R478" s="235"/>
      <c r="S478" s="235"/>
      <c r="T478" s="23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7" t="s">
        <v>157</v>
      </c>
      <c r="AU478" s="237" t="s">
        <v>85</v>
      </c>
      <c r="AV478" s="13" t="s">
        <v>85</v>
      </c>
      <c r="AW478" s="13" t="s">
        <v>36</v>
      </c>
      <c r="AX478" s="13" t="s">
        <v>83</v>
      </c>
      <c r="AY478" s="237" t="s">
        <v>147</v>
      </c>
    </row>
    <row r="479" s="2" customFormat="1" ht="33" customHeight="1">
      <c r="A479" s="41"/>
      <c r="B479" s="42"/>
      <c r="C479" s="208" t="s">
        <v>706</v>
      </c>
      <c r="D479" s="208" t="s">
        <v>149</v>
      </c>
      <c r="E479" s="209" t="s">
        <v>707</v>
      </c>
      <c r="F479" s="210" t="s">
        <v>708</v>
      </c>
      <c r="G479" s="211" t="s">
        <v>166</v>
      </c>
      <c r="H479" s="212">
        <v>9.4960000000000004</v>
      </c>
      <c r="I479" s="213"/>
      <c r="J479" s="214">
        <f>ROUND(I479*H479,2)</f>
        <v>0</v>
      </c>
      <c r="K479" s="210" t="s">
        <v>152</v>
      </c>
      <c r="L479" s="47"/>
      <c r="M479" s="215" t="s">
        <v>19</v>
      </c>
      <c r="N479" s="216" t="s">
        <v>46</v>
      </c>
      <c r="O479" s="87"/>
      <c r="P479" s="217">
        <f>O479*H479</f>
        <v>0</v>
      </c>
      <c r="Q479" s="217">
        <v>2.5018699999999998</v>
      </c>
      <c r="R479" s="217">
        <f>Q479*H479</f>
        <v>23.757757519999998</v>
      </c>
      <c r="S479" s="217">
        <v>0</v>
      </c>
      <c r="T479" s="218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9" t="s">
        <v>153</v>
      </c>
      <c r="AT479" s="219" t="s">
        <v>149</v>
      </c>
      <c r="AU479" s="219" t="s">
        <v>85</v>
      </c>
      <c r="AY479" s="20" t="s">
        <v>147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20" t="s">
        <v>83</v>
      </c>
      <c r="BK479" s="220">
        <f>ROUND(I479*H479,2)</f>
        <v>0</v>
      </c>
      <c r="BL479" s="20" t="s">
        <v>153</v>
      </c>
      <c r="BM479" s="219" t="s">
        <v>709</v>
      </c>
    </row>
    <row r="480" s="2" customFormat="1">
      <c r="A480" s="41"/>
      <c r="B480" s="42"/>
      <c r="C480" s="43"/>
      <c r="D480" s="221" t="s">
        <v>155</v>
      </c>
      <c r="E480" s="43"/>
      <c r="F480" s="222" t="s">
        <v>710</v>
      </c>
      <c r="G480" s="43"/>
      <c r="H480" s="43"/>
      <c r="I480" s="223"/>
      <c r="J480" s="43"/>
      <c r="K480" s="43"/>
      <c r="L480" s="47"/>
      <c r="M480" s="224"/>
      <c r="N480" s="225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155</v>
      </c>
      <c r="AU480" s="20" t="s">
        <v>85</v>
      </c>
    </row>
    <row r="481" s="14" customFormat="1">
      <c r="A481" s="14"/>
      <c r="B481" s="238"/>
      <c r="C481" s="239"/>
      <c r="D481" s="228" t="s">
        <v>157</v>
      </c>
      <c r="E481" s="240" t="s">
        <v>19</v>
      </c>
      <c r="F481" s="241" t="s">
        <v>711</v>
      </c>
      <c r="G481" s="239"/>
      <c r="H481" s="240" t="s">
        <v>19</v>
      </c>
      <c r="I481" s="242"/>
      <c r="J481" s="239"/>
      <c r="K481" s="239"/>
      <c r="L481" s="243"/>
      <c r="M481" s="244"/>
      <c r="N481" s="245"/>
      <c r="O481" s="245"/>
      <c r="P481" s="245"/>
      <c r="Q481" s="245"/>
      <c r="R481" s="245"/>
      <c r="S481" s="245"/>
      <c r="T481" s="24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7" t="s">
        <v>157</v>
      </c>
      <c r="AU481" s="247" t="s">
        <v>85</v>
      </c>
      <c r="AV481" s="14" t="s">
        <v>83</v>
      </c>
      <c r="AW481" s="14" t="s">
        <v>36</v>
      </c>
      <c r="AX481" s="14" t="s">
        <v>75</v>
      </c>
      <c r="AY481" s="247" t="s">
        <v>147</v>
      </c>
    </row>
    <row r="482" s="13" customFormat="1">
      <c r="A482" s="13"/>
      <c r="B482" s="226"/>
      <c r="C482" s="227"/>
      <c r="D482" s="228" t="s">
        <v>157</v>
      </c>
      <c r="E482" s="229" t="s">
        <v>19</v>
      </c>
      <c r="F482" s="230" t="s">
        <v>712</v>
      </c>
      <c r="G482" s="227"/>
      <c r="H482" s="231">
        <v>2.964</v>
      </c>
      <c r="I482" s="232"/>
      <c r="J482" s="227"/>
      <c r="K482" s="227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157</v>
      </c>
      <c r="AU482" s="237" t="s">
        <v>85</v>
      </c>
      <c r="AV482" s="13" t="s">
        <v>85</v>
      </c>
      <c r="AW482" s="13" t="s">
        <v>36</v>
      </c>
      <c r="AX482" s="13" t="s">
        <v>75</v>
      </c>
      <c r="AY482" s="237" t="s">
        <v>147</v>
      </c>
    </row>
    <row r="483" s="13" customFormat="1">
      <c r="A483" s="13"/>
      <c r="B483" s="226"/>
      <c r="C483" s="227"/>
      <c r="D483" s="228" t="s">
        <v>157</v>
      </c>
      <c r="E483" s="229" t="s">
        <v>19</v>
      </c>
      <c r="F483" s="230" t="s">
        <v>713</v>
      </c>
      <c r="G483" s="227"/>
      <c r="H483" s="231">
        <v>0.22</v>
      </c>
      <c r="I483" s="232"/>
      <c r="J483" s="227"/>
      <c r="K483" s="227"/>
      <c r="L483" s="233"/>
      <c r="M483" s="234"/>
      <c r="N483" s="235"/>
      <c r="O483" s="235"/>
      <c r="P483" s="235"/>
      <c r="Q483" s="235"/>
      <c r="R483" s="235"/>
      <c r="S483" s="235"/>
      <c r="T483" s="23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7" t="s">
        <v>157</v>
      </c>
      <c r="AU483" s="237" t="s">
        <v>85</v>
      </c>
      <c r="AV483" s="13" t="s">
        <v>85</v>
      </c>
      <c r="AW483" s="13" t="s">
        <v>36</v>
      </c>
      <c r="AX483" s="13" t="s">
        <v>75</v>
      </c>
      <c r="AY483" s="237" t="s">
        <v>147</v>
      </c>
    </row>
    <row r="484" s="13" customFormat="1">
      <c r="A484" s="13"/>
      <c r="B484" s="226"/>
      <c r="C484" s="227"/>
      <c r="D484" s="228" t="s">
        <v>157</v>
      </c>
      <c r="E484" s="229" t="s">
        <v>19</v>
      </c>
      <c r="F484" s="230" t="s">
        <v>714</v>
      </c>
      <c r="G484" s="227"/>
      <c r="H484" s="231">
        <v>4.6559999999999997</v>
      </c>
      <c r="I484" s="232"/>
      <c r="J484" s="227"/>
      <c r="K484" s="227"/>
      <c r="L484" s="233"/>
      <c r="M484" s="234"/>
      <c r="N484" s="235"/>
      <c r="O484" s="235"/>
      <c r="P484" s="235"/>
      <c r="Q484" s="235"/>
      <c r="R484" s="235"/>
      <c r="S484" s="235"/>
      <c r="T484" s="23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7" t="s">
        <v>157</v>
      </c>
      <c r="AU484" s="237" t="s">
        <v>85</v>
      </c>
      <c r="AV484" s="13" t="s">
        <v>85</v>
      </c>
      <c r="AW484" s="13" t="s">
        <v>36</v>
      </c>
      <c r="AX484" s="13" t="s">
        <v>75</v>
      </c>
      <c r="AY484" s="237" t="s">
        <v>147</v>
      </c>
    </row>
    <row r="485" s="14" customFormat="1">
      <c r="A485" s="14"/>
      <c r="B485" s="238"/>
      <c r="C485" s="239"/>
      <c r="D485" s="228" t="s">
        <v>157</v>
      </c>
      <c r="E485" s="240" t="s">
        <v>19</v>
      </c>
      <c r="F485" s="241" t="s">
        <v>715</v>
      </c>
      <c r="G485" s="239"/>
      <c r="H485" s="240" t="s">
        <v>19</v>
      </c>
      <c r="I485" s="242"/>
      <c r="J485" s="239"/>
      <c r="K485" s="239"/>
      <c r="L485" s="243"/>
      <c r="M485" s="244"/>
      <c r="N485" s="245"/>
      <c r="O485" s="245"/>
      <c r="P485" s="245"/>
      <c r="Q485" s="245"/>
      <c r="R485" s="245"/>
      <c r="S485" s="245"/>
      <c r="T485" s="24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7" t="s">
        <v>157</v>
      </c>
      <c r="AU485" s="247" t="s">
        <v>85</v>
      </c>
      <c r="AV485" s="14" t="s">
        <v>83</v>
      </c>
      <c r="AW485" s="14" t="s">
        <v>36</v>
      </c>
      <c r="AX485" s="14" t="s">
        <v>75</v>
      </c>
      <c r="AY485" s="247" t="s">
        <v>147</v>
      </c>
    </row>
    <row r="486" s="13" customFormat="1">
      <c r="A486" s="13"/>
      <c r="B486" s="226"/>
      <c r="C486" s="227"/>
      <c r="D486" s="228" t="s">
        <v>157</v>
      </c>
      <c r="E486" s="229" t="s">
        <v>19</v>
      </c>
      <c r="F486" s="230" t="s">
        <v>716</v>
      </c>
      <c r="G486" s="227"/>
      <c r="H486" s="231">
        <v>1.6559999999999999</v>
      </c>
      <c r="I486" s="232"/>
      <c r="J486" s="227"/>
      <c r="K486" s="227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157</v>
      </c>
      <c r="AU486" s="237" t="s">
        <v>85</v>
      </c>
      <c r="AV486" s="13" t="s">
        <v>85</v>
      </c>
      <c r="AW486" s="13" t="s">
        <v>36</v>
      </c>
      <c r="AX486" s="13" t="s">
        <v>75</v>
      </c>
      <c r="AY486" s="237" t="s">
        <v>147</v>
      </c>
    </row>
    <row r="487" s="15" customFormat="1">
      <c r="A487" s="15"/>
      <c r="B487" s="248"/>
      <c r="C487" s="249"/>
      <c r="D487" s="228" t="s">
        <v>157</v>
      </c>
      <c r="E487" s="250" t="s">
        <v>19</v>
      </c>
      <c r="F487" s="251" t="s">
        <v>172</v>
      </c>
      <c r="G487" s="249"/>
      <c r="H487" s="252">
        <v>9.4960000000000004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8" t="s">
        <v>157</v>
      </c>
      <c r="AU487" s="258" t="s">
        <v>85</v>
      </c>
      <c r="AV487" s="15" t="s">
        <v>153</v>
      </c>
      <c r="AW487" s="15" t="s">
        <v>36</v>
      </c>
      <c r="AX487" s="15" t="s">
        <v>83</v>
      </c>
      <c r="AY487" s="258" t="s">
        <v>147</v>
      </c>
    </row>
    <row r="488" s="2" customFormat="1" ht="21.75" customHeight="1">
      <c r="A488" s="41"/>
      <c r="B488" s="42"/>
      <c r="C488" s="208" t="s">
        <v>717</v>
      </c>
      <c r="D488" s="208" t="s">
        <v>149</v>
      </c>
      <c r="E488" s="209" t="s">
        <v>718</v>
      </c>
      <c r="F488" s="210" t="s">
        <v>719</v>
      </c>
      <c r="G488" s="211" t="s">
        <v>233</v>
      </c>
      <c r="H488" s="212">
        <v>0.47699999999999998</v>
      </c>
      <c r="I488" s="213"/>
      <c r="J488" s="214">
        <f>ROUND(I488*H488,2)</f>
        <v>0</v>
      </c>
      <c r="K488" s="210" t="s">
        <v>152</v>
      </c>
      <c r="L488" s="47"/>
      <c r="M488" s="215" t="s">
        <v>19</v>
      </c>
      <c r="N488" s="216" t="s">
        <v>46</v>
      </c>
      <c r="O488" s="87"/>
      <c r="P488" s="217">
        <f>O488*H488</f>
        <v>0</v>
      </c>
      <c r="Q488" s="217">
        <v>1.06277</v>
      </c>
      <c r="R488" s="217">
        <f>Q488*H488</f>
        <v>0.50694128999999999</v>
      </c>
      <c r="S488" s="217">
        <v>0</v>
      </c>
      <c r="T488" s="218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9" t="s">
        <v>153</v>
      </c>
      <c r="AT488" s="219" t="s">
        <v>149</v>
      </c>
      <c r="AU488" s="219" t="s">
        <v>85</v>
      </c>
      <c r="AY488" s="20" t="s">
        <v>147</v>
      </c>
      <c r="BE488" s="220">
        <f>IF(N488="základní",J488,0)</f>
        <v>0</v>
      </c>
      <c r="BF488" s="220">
        <f>IF(N488="snížená",J488,0)</f>
        <v>0</v>
      </c>
      <c r="BG488" s="220">
        <f>IF(N488="zákl. přenesená",J488,0)</f>
        <v>0</v>
      </c>
      <c r="BH488" s="220">
        <f>IF(N488="sníž. přenesená",J488,0)</f>
        <v>0</v>
      </c>
      <c r="BI488" s="220">
        <f>IF(N488="nulová",J488,0)</f>
        <v>0</v>
      </c>
      <c r="BJ488" s="20" t="s">
        <v>83</v>
      </c>
      <c r="BK488" s="220">
        <f>ROUND(I488*H488,2)</f>
        <v>0</v>
      </c>
      <c r="BL488" s="20" t="s">
        <v>153</v>
      </c>
      <c r="BM488" s="219" t="s">
        <v>720</v>
      </c>
    </row>
    <row r="489" s="2" customFormat="1">
      <c r="A489" s="41"/>
      <c r="B489" s="42"/>
      <c r="C489" s="43"/>
      <c r="D489" s="221" t="s">
        <v>155</v>
      </c>
      <c r="E489" s="43"/>
      <c r="F489" s="222" t="s">
        <v>721</v>
      </c>
      <c r="G489" s="43"/>
      <c r="H489" s="43"/>
      <c r="I489" s="223"/>
      <c r="J489" s="43"/>
      <c r="K489" s="43"/>
      <c r="L489" s="47"/>
      <c r="M489" s="224"/>
      <c r="N489" s="225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155</v>
      </c>
      <c r="AU489" s="20" t="s">
        <v>85</v>
      </c>
    </row>
    <row r="490" s="2" customFormat="1">
      <c r="A490" s="41"/>
      <c r="B490" s="42"/>
      <c r="C490" s="43"/>
      <c r="D490" s="228" t="s">
        <v>483</v>
      </c>
      <c r="E490" s="43"/>
      <c r="F490" s="269" t="s">
        <v>722</v>
      </c>
      <c r="G490" s="43"/>
      <c r="H490" s="43"/>
      <c r="I490" s="223"/>
      <c r="J490" s="43"/>
      <c r="K490" s="43"/>
      <c r="L490" s="47"/>
      <c r="M490" s="224"/>
      <c r="N490" s="225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483</v>
      </c>
      <c r="AU490" s="20" t="s">
        <v>85</v>
      </c>
    </row>
    <row r="491" s="14" customFormat="1">
      <c r="A491" s="14"/>
      <c r="B491" s="238"/>
      <c r="C491" s="239"/>
      <c r="D491" s="228" t="s">
        <v>157</v>
      </c>
      <c r="E491" s="240" t="s">
        <v>19</v>
      </c>
      <c r="F491" s="241" t="s">
        <v>723</v>
      </c>
      <c r="G491" s="239"/>
      <c r="H491" s="240" t="s">
        <v>19</v>
      </c>
      <c r="I491" s="242"/>
      <c r="J491" s="239"/>
      <c r="K491" s="239"/>
      <c r="L491" s="243"/>
      <c r="M491" s="244"/>
      <c r="N491" s="245"/>
      <c r="O491" s="245"/>
      <c r="P491" s="245"/>
      <c r="Q491" s="245"/>
      <c r="R491" s="245"/>
      <c r="S491" s="245"/>
      <c r="T491" s="24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7" t="s">
        <v>157</v>
      </c>
      <c r="AU491" s="247" t="s">
        <v>85</v>
      </c>
      <c r="AV491" s="14" t="s">
        <v>83</v>
      </c>
      <c r="AW491" s="14" t="s">
        <v>36</v>
      </c>
      <c r="AX491" s="14" t="s">
        <v>75</v>
      </c>
      <c r="AY491" s="247" t="s">
        <v>147</v>
      </c>
    </row>
    <row r="492" s="14" customFormat="1">
      <c r="A492" s="14"/>
      <c r="B492" s="238"/>
      <c r="C492" s="239"/>
      <c r="D492" s="228" t="s">
        <v>157</v>
      </c>
      <c r="E492" s="240" t="s">
        <v>19</v>
      </c>
      <c r="F492" s="241" t="s">
        <v>711</v>
      </c>
      <c r="G492" s="239"/>
      <c r="H492" s="240" t="s">
        <v>19</v>
      </c>
      <c r="I492" s="242"/>
      <c r="J492" s="239"/>
      <c r="K492" s="239"/>
      <c r="L492" s="243"/>
      <c r="M492" s="244"/>
      <c r="N492" s="245"/>
      <c r="O492" s="245"/>
      <c r="P492" s="245"/>
      <c r="Q492" s="245"/>
      <c r="R492" s="245"/>
      <c r="S492" s="245"/>
      <c r="T492" s="24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7" t="s">
        <v>157</v>
      </c>
      <c r="AU492" s="247" t="s">
        <v>85</v>
      </c>
      <c r="AV492" s="14" t="s">
        <v>83</v>
      </c>
      <c r="AW492" s="14" t="s">
        <v>36</v>
      </c>
      <c r="AX492" s="14" t="s">
        <v>75</v>
      </c>
      <c r="AY492" s="247" t="s">
        <v>147</v>
      </c>
    </row>
    <row r="493" s="13" customFormat="1">
      <c r="A493" s="13"/>
      <c r="B493" s="226"/>
      <c r="C493" s="227"/>
      <c r="D493" s="228" t="s">
        <v>157</v>
      </c>
      <c r="E493" s="229" t="s">
        <v>19</v>
      </c>
      <c r="F493" s="230" t="s">
        <v>724</v>
      </c>
      <c r="G493" s="227"/>
      <c r="H493" s="231">
        <v>0.13300000000000001</v>
      </c>
      <c r="I493" s="232"/>
      <c r="J493" s="227"/>
      <c r="K493" s="227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157</v>
      </c>
      <c r="AU493" s="237" t="s">
        <v>85</v>
      </c>
      <c r="AV493" s="13" t="s">
        <v>85</v>
      </c>
      <c r="AW493" s="13" t="s">
        <v>36</v>
      </c>
      <c r="AX493" s="13" t="s">
        <v>75</v>
      </c>
      <c r="AY493" s="237" t="s">
        <v>147</v>
      </c>
    </row>
    <row r="494" s="13" customFormat="1">
      <c r="A494" s="13"/>
      <c r="B494" s="226"/>
      <c r="C494" s="227"/>
      <c r="D494" s="228" t="s">
        <v>157</v>
      </c>
      <c r="E494" s="229" t="s">
        <v>19</v>
      </c>
      <c r="F494" s="230" t="s">
        <v>725</v>
      </c>
      <c r="G494" s="227"/>
      <c r="H494" s="231">
        <v>0.0060000000000000001</v>
      </c>
      <c r="I494" s="232"/>
      <c r="J494" s="227"/>
      <c r="K494" s="227"/>
      <c r="L494" s="233"/>
      <c r="M494" s="234"/>
      <c r="N494" s="235"/>
      <c r="O494" s="235"/>
      <c r="P494" s="235"/>
      <c r="Q494" s="235"/>
      <c r="R494" s="235"/>
      <c r="S494" s="235"/>
      <c r="T494" s="23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7" t="s">
        <v>157</v>
      </c>
      <c r="AU494" s="237" t="s">
        <v>85</v>
      </c>
      <c r="AV494" s="13" t="s">
        <v>85</v>
      </c>
      <c r="AW494" s="13" t="s">
        <v>36</v>
      </c>
      <c r="AX494" s="13" t="s">
        <v>75</v>
      </c>
      <c r="AY494" s="237" t="s">
        <v>147</v>
      </c>
    </row>
    <row r="495" s="13" customFormat="1">
      <c r="A495" s="13"/>
      <c r="B495" s="226"/>
      <c r="C495" s="227"/>
      <c r="D495" s="228" t="s">
        <v>157</v>
      </c>
      <c r="E495" s="229" t="s">
        <v>19</v>
      </c>
      <c r="F495" s="230" t="s">
        <v>726</v>
      </c>
      <c r="G495" s="227"/>
      <c r="H495" s="231">
        <v>0.20999999999999999</v>
      </c>
      <c r="I495" s="232"/>
      <c r="J495" s="227"/>
      <c r="K495" s="227"/>
      <c r="L495" s="233"/>
      <c r="M495" s="234"/>
      <c r="N495" s="235"/>
      <c r="O495" s="235"/>
      <c r="P495" s="235"/>
      <c r="Q495" s="235"/>
      <c r="R495" s="235"/>
      <c r="S495" s="235"/>
      <c r="T495" s="23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7" t="s">
        <v>157</v>
      </c>
      <c r="AU495" s="237" t="s">
        <v>85</v>
      </c>
      <c r="AV495" s="13" t="s">
        <v>85</v>
      </c>
      <c r="AW495" s="13" t="s">
        <v>36</v>
      </c>
      <c r="AX495" s="13" t="s">
        <v>75</v>
      </c>
      <c r="AY495" s="237" t="s">
        <v>147</v>
      </c>
    </row>
    <row r="496" s="14" customFormat="1">
      <c r="A496" s="14"/>
      <c r="B496" s="238"/>
      <c r="C496" s="239"/>
      <c r="D496" s="228" t="s">
        <v>157</v>
      </c>
      <c r="E496" s="240" t="s">
        <v>19</v>
      </c>
      <c r="F496" s="241" t="s">
        <v>715</v>
      </c>
      <c r="G496" s="239"/>
      <c r="H496" s="240" t="s">
        <v>19</v>
      </c>
      <c r="I496" s="242"/>
      <c r="J496" s="239"/>
      <c r="K496" s="239"/>
      <c r="L496" s="243"/>
      <c r="M496" s="244"/>
      <c r="N496" s="245"/>
      <c r="O496" s="245"/>
      <c r="P496" s="245"/>
      <c r="Q496" s="245"/>
      <c r="R496" s="245"/>
      <c r="S496" s="245"/>
      <c r="T496" s="24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7" t="s">
        <v>157</v>
      </c>
      <c r="AU496" s="247" t="s">
        <v>85</v>
      </c>
      <c r="AV496" s="14" t="s">
        <v>83</v>
      </c>
      <c r="AW496" s="14" t="s">
        <v>36</v>
      </c>
      <c r="AX496" s="14" t="s">
        <v>75</v>
      </c>
      <c r="AY496" s="247" t="s">
        <v>147</v>
      </c>
    </row>
    <row r="497" s="13" customFormat="1">
      <c r="A497" s="13"/>
      <c r="B497" s="226"/>
      <c r="C497" s="227"/>
      <c r="D497" s="228" t="s">
        <v>157</v>
      </c>
      <c r="E497" s="229" t="s">
        <v>19</v>
      </c>
      <c r="F497" s="230" t="s">
        <v>727</v>
      </c>
      <c r="G497" s="227"/>
      <c r="H497" s="231">
        <v>0.074999999999999997</v>
      </c>
      <c r="I497" s="232"/>
      <c r="J497" s="227"/>
      <c r="K497" s="227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157</v>
      </c>
      <c r="AU497" s="237" t="s">
        <v>85</v>
      </c>
      <c r="AV497" s="13" t="s">
        <v>85</v>
      </c>
      <c r="AW497" s="13" t="s">
        <v>36</v>
      </c>
      <c r="AX497" s="13" t="s">
        <v>75</v>
      </c>
      <c r="AY497" s="237" t="s">
        <v>147</v>
      </c>
    </row>
    <row r="498" s="14" customFormat="1">
      <c r="A498" s="14"/>
      <c r="B498" s="238"/>
      <c r="C498" s="239"/>
      <c r="D498" s="228" t="s">
        <v>157</v>
      </c>
      <c r="E498" s="240" t="s">
        <v>19</v>
      </c>
      <c r="F498" s="241" t="s">
        <v>728</v>
      </c>
      <c r="G498" s="239"/>
      <c r="H498" s="240" t="s">
        <v>19</v>
      </c>
      <c r="I498" s="242"/>
      <c r="J498" s="239"/>
      <c r="K498" s="239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157</v>
      </c>
      <c r="AU498" s="247" t="s">
        <v>85</v>
      </c>
      <c r="AV498" s="14" t="s">
        <v>83</v>
      </c>
      <c r="AW498" s="14" t="s">
        <v>36</v>
      </c>
      <c r="AX498" s="14" t="s">
        <v>75</v>
      </c>
      <c r="AY498" s="247" t="s">
        <v>147</v>
      </c>
    </row>
    <row r="499" s="13" customFormat="1">
      <c r="A499" s="13"/>
      <c r="B499" s="226"/>
      <c r="C499" s="227"/>
      <c r="D499" s="228" t="s">
        <v>157</v>
      </c>
      <c r="E499" s="229" t="s">
        <v>19</v>
      </c>
      <c r="F499" s="230" t="s">
        <v>729</v>
      </c>
      <c r="G499" s="227"/>
      <c r="H499" s="231">
        <v>0.01</v>
      </c>
      <c r="I499" s="232"/>
      <c r="J499" s="227"/>
      <c r="K499" s="227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157</v>
      </c>
      <c r="AU499" s="237" t="s">
        <v>85</v>
      </c>
      <c r="AV499" s="13" t="s">
        <v>85</v>
      </c>
      <c r="AW499" s="13" t="s">
        <v>36</v>
      </c>
      <c r="AX499" s="13" t="s">
        <v>75</v>
      </c>
      <c r="AY499" s="237" t="s">
        <v>147</v>
      </c>
    </row>
    <row r="500" s="15" customFormat="1">
      <c r="A500" s="15"/>
      <c r="B500" s="248"/>
      <c r="C500" s="249"/>
      <c r="D500" s="228" t="s">
        <v>157</v>
      </c>
      <c r="E500" s="250" t="s">
        <v>19</v>
      </c>
      <c r="F500" s="251" t="s">
        <v>172</v>
      </c>
      <c r="G500" s="249"/>
      <c r="H500" s="252">
        <v>0.434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58" t="s">
        <v>157</v>
      </c>
      <c r="AU500" s="258" t="s">
        <v>85</v>
      </c>
      <c r="AV500" s="15" t="s">
        <v>153</v>
      </c>
      <c r="AW500" s="15" t="s">
        <v>36</v>
      </c>
      <c r="AX500" s="15" t="s">
        <v>83</v>
      </c>
      <c r="AY500" s="258" t="s">
        <v>147</v>
      </c>
    </row>
    <row r="501" s="13" customFormat="1">
      <c r="A501" s="13"/>
      <c r="B501" s="226"/>
      <c r="C501" s="227"/>
      <c r="D501" s="228" t="s">
        <v>157</v>
      </c>
      <c r="E501" s="227"/>
      <c r="F501" s="230" t="s">
        <v>730</v>
      </c>
      <c r="G501" s="227"/>
      <c r="H501" s="231">
        <v>0.47699999999999998</v>
      </c>
      <c r="I501" s="232"/>
      <c r="J501" s="227"/>
      <c r="K501" s="227"/>
      <c r="L501" s="233"/>
      <c r="M501" s="234"/>
      <c r="N501" s="235"/>
      <c r="O501" s="235"/>
      <c r="P501" s="235"/>
      <c r="Q501" s="235"/>
      <c r="R501" s="235"/>
      <c r="S501" s="235"/>
      <c r="T501" s="23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7" t="s">
        <v>157</v>
      </c>
      <c r="AU501" s="237" t="s">
        <v>85</v>
      </c>
      <c r="AV501" s="13" t="s">
        <v>85</v>
      </c>
      <c r="AW501" s="13" t="s">
        <v>4</v>
      </c>
      <c r="AX501" s="13" t="s">
        <v>83</v>
      </c>
      <c r="AY501" s="237" t="s">
        <v>147</v>
      </c>
    </row>
    <row r="502" s="12" customFormat="1" ht="22.8" customHeight="1">
      <c r="A502" s="12"/>
      <c r="B502" s="192"/>
      <c r="C502" s="193"/>
      <c r="D502" s="194" t="s">
        <v>74</v>
      </c>
      <c r="E502" s="206" t="s">
        <v>202</v>
      </c>
      <c r="F502" s="206" t="s">
        <v>731</v>
      </c>
      <c r="G502" s="193"/>
      <c r="H502" s="193"/>
      <c r="I502" s="196"/>
      <c r="J502" s="207">
        <f>BK502</f>
        <v>0</v>
      </c>
      <c r="K502" s="193"/>
      <c r="L502" s="198"/>
      <c r="M502" s="199"/>
      <c r="N502" s="200"/>
      <c r="O502" s="200"/>
      <c r="P502" s="201">
        <f>SUM(P503:P613)</f>
        <v>0</v>
      </c>
      <c r="Q502" s="200"/>
      <c r="R502" s="201">
        <f>SUM(R503:R613)</f>
        <v>8.0969350000000002</v>
      </c>
      <c r="S502" s="200"/>
      <c r="T502" s="202">
        <f>SUM(T503:T613)</f>
        <v>38.365928000000011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3" t="s">
        <v>83</v>
      </c>
      <c r="AT502" s="204" t="s">
        <v>74</v>
      </c>
      <c r="AU502" s="204" t="s">
        <v>83</v>
      </c>
      <c r="AY502" s="203" t="s">
        <v>147</v>
      </c>
      <c r="BK502" s="205">
        <f>SUM(BK503:BK613)</f>
        <v>0</v>
      </c>
    </row>
    <row r="503" s="2" customFormat="1" ht="24.15" customHeight="1">
      <c r="A503" s="41"/>
      <c r="B503" s="42"/>
      <c r="C503" s="208" t="s">
        <v>732</v>
      </c>
      <c r="D503" s="208" t="s">
        <v>149</v>
      </c>
      <c r="E503" s="209" t="s">
        <v>733</v>
      </c>
      <c r="F503" s="210" t="s">
        <v>734</v>
      </c>
      <c r="G503" s="211" t="s">
        <v>389</v>
      </c>
      <c r="H503" s="212">
        <v>23</v>
      </c>
      <c r="I503" s="213"/>
      <c r="J503" s="214">
        <f>ROUND(I503*H503,2)</f>
        <v>0</v>
      </c>
      <c r="K503" s="210" t="s">
        <v>152</v>
      </c>
      <c r="L503" s="47"/>
      <c r="M503" s="215" t="s">
        <v>19</v>
      </c>
      <c r="N503" s="216" t="s">
        <v>46</v>
      </c>
      <c r="O503" s="87"/>
      <c r="P503" s="217">
        <f>O503*H503</f>
        <v>0</v>
      </c>
      <c r="Q503" s="217">
        <v>0.29221000000000003</v>
      </c>
      <c r="R503" s="217">
        <f>Q503*H503</f>
        <v>6.7208300000000003</v>
      </c>
      <c r="S503" s="217">
        <v>0</v>
      </c>
      <c r="T503" s="218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9" t="s">
        <v>153</v>
      </c>
      <c r="AT503" s="219" t="s">
        <v>149</v>
      </c>
      <c r="AU503" s="219" t="s">
        <v>85</v>
      </c>
      <c r="AY503" s="20" t="s">
        <v>147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20" t="s">
        <v>83</v>
      </c>
      <c r="BK503" s="220">
        <f>ROUND(I503*H503,2)</f>
        <v>0</v>
      </c>
      <c r="BL503" s="20" t="s">
        <v>153</v>
      </c>
      <c r="BM503" s="219" t="s">
        <v>735</v>
      </c>
    </row>
    <row r="504" s="2" customFormat="1">
      <c r="A504" s="41"/>
      <c r="B504" s="42"/>
      <c r="C504" s="43"/>
      <c r="D504" s="221" t="s">
        <v>155</v>
      </c>
      <c r="E504" s="43"/>
      <c r="F504" s="222" t="s">
        <v>736</v>
      </c>
      <c r="G504" s="43"/>
      <c r="H504" s="43"/>
      <c r="I504" s="223"/>
      <c r="J504" s="43"/>
      <c r="K504" s="43"/>
      <c r="L504" s="47"/>
      <c r="M504" s="224"/>
      <c r="N504" s="225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155</v>
      </c>
      <c r="AU504" s="20" t="s">
        <v>85</v>
      </c>
    </row>
    <row r="505" s="14" customFormat="1">
      <c r="A505" s="14"/>
      <c r="B505" s="238"/>
      <c r="C505" s="239"/>
      <c r="D505" s="228" t="s">
        <v>157</v>
      </c>
      <c r="E505" s="240" t="s">
        <v>19</v>
      </c>
      <c r="F505" s="241" t="s">
        <v>737</v>
      </c>
      <c r="G505" s="239"/>
      <c r="H505" s="240" t="s">
        <v>19</v>
      </c>
      <c r="I505" s="242"/>
      <c r="J505" s="239"/>
      <c r="K505" s="239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157</v>
      </c>
      <c r="AU505" s="247" t="s">
        <v>85</v>
      </c>
      <c r="AV505" s="14" t="s">
        <v>83</v>
      </c>
      <c r="AW505" s="14" t="s">
        <v>36</v>
      </c>
      <c r="AX505" s="14" t="s">
        <v>75</v>
      </c>
      <c r="AY505" s="247" t="s">
        <v>147</v>
      </c>
    </row>
    <row r="506" s="13" customFormat="1">
      <c r="A506" s="13"/>
      <c r="B506" s="226"/>
      <c r="C506" s="227"/>
      <c r="D506" s="228" t="s">
        <v>157</v>
      </c>
      <c r="E506" s="229" t="s">
        <v>19</v>
      </c>
      <c r="F506" s="230" t="s">
        <v>738</v>
      </c>
      <c r="G506" s="227"/>
      <c r="H506" s="231">
        <v>22</v>
      </c>
      <c r="I506" s="232"/>
      <c r="J506" s="227"/>
      <c r="K506" s="227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157</v>
      </c>
      <c r="AU506" s="237" t="s">
        <v>85</v>
      </c>
      <c r="AV506" s="13" t="s">
        <v>85</v>
      </c>
      <c r="AW506" s="13" t="s">
        <v>36</v>
      </c>
      <c r="AX506" s="13" t="s">
        <v>75</v>
      </c>
      <c r="AY506" s="237" t="s">
        <v>147</v>
      </c>
    </row>
    <row r="507" s="13" customFormat="1">
      <c r="A507" s="13"/>
      <c r="B507" s="226"/>
      <c r="C507" s="227"/>
      <c r="D507" s="228" t="s">
        <v>157</v>
      </c>
      <c r="E507" s="229" t="s">
        <v>19</v>
      </c>
      <c r="F507" s="230" t="s">
        <v>739</v>
      </c>
      <c r="G507" s="227"/>
      <c r="H507" s="231">
        <v>1</v>
      </c>
      <c r="I507" s="232"/>
      <c r="J507" s="227"/>
      <c r="K507" s="227"/>
      <c r="L507" s="233"/>
      <c r="M507" s="234"/>
      <c r="N507" s="235"/>
      <c r="O507" s="235"/>
      <c r="P507" s="235"/>
      <c r="Q507" s="235"/>
      <c r="R507" s="235"/>
      <c r="S507" s="235"/>
      <c r="T507" s="23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7" t="s">
        <v>157</v>
      </c>
      <c r="AU507" s="237" t="s">
        <v>85</v>
      </c>
      <c r="AV507" s="13" t="s">
        <v>85</v>
      </c>
      <c r="AW507" s="13" t="s">
        <v>36</v>
      </c>
      <c r="AX507" s="13" t="s">
        <v>75</v>
      </c>
      <c r="AY507" s="237" t="s">
        <v>147</v>
      </c>
    </row>
    <row r="508" s="15" customFormat="1">
      <c r="A508" s="15"/>
      <c r="B508" s="248"/>
      <c r="C508" s="249"/>
      <c r="D508" s="228" t="s">
        <v>157</v>
      </c>
      <c r="E508" s="250" t="s">
        <v>19</v>
      </c>
      <c r="F508" s="251" t="s">
        <v>172</v>
      </c>
      <c r="G508" s="249"/>
      <c r="H508" s="252">
        <v>23</v>
      </c>
      <c r="I508" s="253"/>
      <c r="J508" s="249"/>
      <c r="K508" s="249"/>
      <c r="L508" s="254"/>
      <c r="M508" s="255"/>
      <c r="N508" s="256"/>
      <c r="O508" s="256"/>
      <c r="P508" s="256"/>
      <c r="Q508" s="256"/>
      <c r="R508" s="256"/>
      <c r="S508" s="256"/>
      <c r="T508" s="257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8" t="s">
        <v>157</v>
      </c>
      <c r="AU508" s="258" t="s">
        <v>85</v>
      </c>
      <c r="AV508" s="15" t="s">
        <v>153</v>
      </c>
      <c r="AW508" s="15" t="s">
        <v>36</v>
      </c>
      <c r="AX508" s="15" t="s">
        <v>83</v>
      </c>
      <c r="AY508" s="258" t="s">
        <v>147</v>
      </c>
    </row>
    <row r="509" s="2" customFormat="1" ht="24.15" customHeight="1">
      <c r="A509" s="41"/>
      <c r="B509" s="42"/>
      <c r="C509" s="259" t="s">
        <v>740</v>
      </c>
      <c r="D509" s="259" t="s">
        <v>245</v>
      </c>
      <c r="E509" s="260" t="s">
        <v>741</v>
      </c>
      <c r="F509" s="261" t="s">
        <v>742</v>
      </c>
      <c r="G509" s="262" t="s">
        <v>389</v>
      </c>
      <c r="H509" s="263">
        <v>23</v>
      </c>
      <c r="I509" s="264"/>
      <c r="J509" s="265">
        <f>ROUND(I509*H509,2)</f>
        <v>0</v>
      </c>
      <c r="K509" s="261" t="s">
        <v>152</v>
      </c>
      <c r="L509" s="266"/>
      <c r="M509" s="267" t="s">
        <v>19</v>
      </c>
      <c r="N509" s="268" t="s">
        <v>46</v>
      </c>
      <c r="O509" s="87"/>
      <c r="P509" s="217">
        <f>O509*H509</f>
        <v>0</v>
      </c>
      <c r="Q509" s="217">
        <v>0.032800000000000003</v>
      </c>
      <c r="R509" s="217">
        <f>Q509*H509</f>
        <v>0.75440000000000007</v>
      </c>
      <c r="S509" s="217">
        <v>0</v>
      </c>
      <c r="T509" s="218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9" t="s">
        <v>197</v>
      </c>
      <c r="AT509" s="219" t="s">
        <v>245</v>
      </c>
      <c r="AU509" s="219" t="s">
        <v>85</v>
      </c>
      <c r="AY509" s="20" t="s">
        <v>147</v>
      </c>
      <c r="BE509" s="220">
        <f>IF(N509="základní",J509,0)</f>
        <v>0</v>
      </c>
      <c r="BF509" s="220">
        <f>IF(N509="snížená",J509,0)</f>
        <v>0</v>
      </c>
      <c r="BG509" s="220">
        <f>IF(N509="zákl. přenesená",J509,0)</f>
        <v>0</v>
      </c>
      <c r="BH509" s="220">
        <f>IF(N509="sníž. přenesená",J509,0)</f>
        <v>0</v>
      </c>
      <c r="BI509" s="220">
        <f>IF(N509="nulová",J509,0)</f>
        <v>0</v>
      </c>
      <c r="BJ509" s="20" t="s">
        <v>83</v>
      </c>
      <c r="BK509" s="220">
        <f>ROUND(I509*H509,2)</f>
        <v>0</v>
      </c>
      <c r="BL509" s="20" t="s">
        <v>153</v>
      </c>
      <c r="BM509" s="219" t="s">
        <v>743</v>
      </c>
    </row>
    <row r="510" s="2" customFormat="1" ht="33" customHeight="1">
      <c r="A510" s="41"/>
      <c r="B510" s="42"/>
      <c r="C510" s="259" t="s">
        <v>744</v>
      </c>
      <c r="D510" s="259" t="s">
        <v>245</v>
      </c>
      <c r="E510" s="260" t="s">
        <v>745</v>
      </c>
      <c r="F510" s="261" t="s">
        <v>746</v>
      </c>
      <c r="G510" s="262" t="s">
        <v>389</v>
      </c>
      <c r="H510" s="263">
        <v>1</v>
      </c>
      <c r="I510" s="264"/>
      <c r="J510" s="265">
        <f>ROUND(I510*H510,2)</f>
        <v>0</v>
      </c>
      <c r="K510" s="261" t="s">
        <v>152</v>
      </c>
      <c r="L510" s="266"/>
      <c r="M510" s="267" t="s">
        <v>19</v>
      </c>
      <c r="N510" s="268" t="s">
        <v>46</v>
      </c>
      <c r="O510" s="87"/>
      <c r="P510" s="217">
        <f>O510*H510</f>
        <v>0</v>
      </c>
      <c r="Q510" s="217">
        <v>0.028000000000000001</v>
      </c>
      <c r="R510" s="217">
        <f>Q510*H510</f>
        <v>0.028000000000000001</v>
      </c>
      <c r="S510" s="217">
        <v>0</v>
      </c>
      <c r="T510" s="218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9" t="s">
        <v>197</v>
      </c>
      <c r="AT510" s="219" t="s">
        <v>245</v>
      </c>
      <c r="AU510" s="219" t="s">
        <v>85</v>
      </c>
      <c r="AY510" s="20" t="s">
        <v>147</v>
      </c>
      <c r="BE510" s="220">
        <f>IF(N510="základní",J510,0)</f>
        <v>0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20" t="s">
        <v>83</v>
      </c>
      <c r="BK510" s="220">
        <f>ROUND(I510*H510,2)</f>
        <v>0</v>
      </c>
      <c r="BL510" s="20" t="s">
        <v>153</v>
      </c>
      <c r="BM510" s="219" t="s">
        <v>747</v>
      </c>
    </row>
    <row r="511" s="2" customFormat="1" ht="24.15" customHeight="1">
      <c r="A511" s="41"/>
      <c r="B511" s="42"/>
      <c r="C511" s="259" t="s">
        <v>748</v>
      </c>
      <c r="D511" s="259" t="s">
        <v>245</v>
      </c>
      <c r="E511" s="260" t="s">
        <v>749</v>
      </c>
      <c r="F511" s="261" t="s">
        <v>750</v>
      </c>
      <c r="G511" s="262" t="s">
        <v>311</v>
      </c>
      <c r="H511" s="263">
        <v>2</v>
      </c>
      <c r="I511" s="264"/>
      <c r="J511" s="265">
        <f>ROUND(I511*H511,2)</f>
        <v>0</v>
      </c>
      <c r="K511" s="261" t="s">
        <v>152</v>
      </c>
      <c r="L511" s="266"/>
      <c r="M511" s="267" t="s">
        <v>19</v>
      </c>
      <c r="N511" s="268" t="s">
        <v>46</v>
      </c>
      <c r="O511" s="87"/>
      <c r="P511" s="217">
        <f>O511*H511</f>
        <v>0</v>
      </c>
      <c r="Q511" s="217">
        <v>0.0014</v>
      </c>
      <c r="R511" s="217">
        <f>Q511*H511</f>
        <v>0.0028</v>
      </c>
      <c r="S511" s="217">
        <v>0</v>
      </c>
      <c r="T511" s="218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9" t="s">
        <v>197</v>
      </c>
      <c r="AT511" s="219" t="s">
        <v>245</v>
      </c>
      <c r="AU511" s="219" t="s">
        <v>85</v>
      </c>
      <c r="AY511" s="20" t="s">
        <v>147</v>
      </c>
      <c r="BE511" s="220">
        <f>IF(N511="základní",J511,0)</f>
        <v>0</v>
      </c>
      <c r="BF511" s="220">
        <f>IF(N511="snížená",J511,0)</f>
        <v>0</v>
      </c>
      <c r="BG511" s="220">
        <f>IF(N511="zákl. přenesená",J511,0)</f>
        <v>0</v>
      </c>
      <c r="BH511" s="220">
        <f>IF(N511="sníž. přenesená",J511,0)</f>
        <v>0</v>
      </c>
      <c r="BI511" s="220">
        <f>IF(N511="nulová",J511,0)</f>
        <v>0</v>
      </c>
      <c r="BJ511" s="20" t="s">
        <v>83</v>
      </c>
      <c r="BK511" s="220">
        <f>ROUND(I511*H511,2)</f>
        <v>0</v>
      </c>
      <c r="BL511" s="20" t="s">
        <v>153</v>
      </c>
      <c r="BM511" s="219" t="s">
        <v>751</v>
      </c>
    </row>
    <row r="512" s="2" customFormat="1" ht="24.15" customHeight="1">
      <c r="A512" s="41"/>
      <c r="B512" s="42"/>
      <c r="C512" s="208" t="s">
        <v>752</v>
      </c>
      <c r="D512" s="208" t="s">
        <v>149</v>
      </c>
      <c r="E512" s="209" t="s">
        <v>753</v>
      </c>
      <c r="F512" s="210" t="s">
        <v>754</v>
      </c>
      <c r="G512" s="211" t="s">
        <v>311</v>
      </c>
      <c r="H512" s="212">
        <v>1</v>
      </c>
      <c r="I512" s="213"/>
      <c r="J512" s="214">
        <f>ROUND(I512*H512,2)</f>
        <v>0</v>
      </c>
      <c r="K512" s="210" t="s">
        <v>152</v>
      </c>
      <c r="L512" s="47"/>
      <c r="M512" s="215" t="s">
        <v>19</v>
      </c>
      <c r="N512" s="216" t="s">
        <v>46</v>
      </c>
      <c r="O512" s="87"/>
      <c r="P512" s="217">
        <f>O512*H512</f>
        <v>0</v>
      </c>
      <c r="Q512" s="217">
        <v>0.27205000000000001</v>
      </c>
      <c r="R512" s="217">
        <f>Q512*H512</f>
        <v>0.27205000000000001</v>
      </c>
      <c r="S512" s="217">
        <v>0</v>
      </c>
      <c r="T512" s="218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9" t="s">
        <v>153</v>
      </c>
      <c r="AT512" s="219" t="s">
        <v>149</v>
      </c>
      <c r="AU512" s="219" t="s">
        <v>85</v>
      </c>
      <c r="AY512" s="20" t="s">
        <v>147</v>
      </c>
      <c r="BE512" s="220">
        <f>IF(N512="základní",J512,0)</f>
        <v>0</v>
      </c>
      <c r="BF512" s="220">
        <f>IF(N512="snížená",J512,0)</f>
        <v>0</v>
      </c>
      <c r="BG512" s="220">
        <f>IF(N512="zákl. přenesená",J512,0)</f>
        <v>0</v>
      </c>
      <c r="BH512" s="220">
        <f>IF(N512="sníž. přenesená",J512,0)</f>
        <v>0</v>
      </c>
      <c r="BI512" s="220">
        <f>IF(N512="nulová",J512,0)</f>
        <v>0</v>
      </c>
      <c r="BJ512" s="20" t="s">
        <v>83</v>
      </c>
      <c r="BK512" s="220">
        <f>ROUND(I512*H512,2)</f>
        <v>0</v>
      </c>
      <c r="BL512" s="20" t="s">
        <v>153</v>
      </c>
      <c r="BM512" s="219" t="s">
        <v>755</v>
      </c>
    </row>
    <row r="513" s="2" customFormat="1">
      <c r="A513" s="41"/>
      <c r="B513" s="42"/>
      <c r="C513" s="43"/>
      <c r="D513" s="221" t="s">
        <v>155</v>
      </c>
      <c r="E513" s="43"/>
      <c r="F513" s="222" t="s">
        <v>756</v>
      </c>
      <c r="G513" s="43"/>
      <c r="H513" s="43"/>
      <c r="I513" s="223"/>
      <c r="J513" s="43"/>
      <c r="K513" s="43"/>
      <c r="L513" s="47"/>
      <c r="M513" s="224"/>
      <c r="N513" s="225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155</v>
      </c>
      <c r="AU513" s="20" t="s">
        <v>85</v>
      </c>
    </row>
    <row r="514" s="13" customFormat="1">
      <c r="A514" s="13"/>
      <c r="B514" s="226"/>
      <c r="C514" s="227"/>
      <c r="D514" s="228" t="s">
        <v>157</v>
      </c>
      <c r="E514" s="229" t="s">
        <v>19</v>
      </c>
      <c r="F514" s="230" t="s">
        <v>757</v>
      </c>
      <c r="G514" s="227"/>
      <c r="H514" s="231">
        <v>1</v>
      </c>
      <c r="I514" s="232"/>
      <c r="J514" s="227"/>
      <c r="K514" s="227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157</v>
      </c>
      <c r="AU514" s="237" t="s">
        <v>85</v>
      </c>
      <c r="AV514" s="13" t="s">
        <v>85</v>
      </c>
      <c r="AW514" s="13" t="s">
        <v>36</v>
      </c>
      <c r="AX514" s="13" t="s">
        <v>83</v>
      </c>
      <c r="AY514" s="237" t="s">
        <v>147</v>
      </c>
    </row>
    <row r="515" s="2" customFormat="1" ht="37.8" customHeight="1">
      <c r="A515" s="41"/>
      <c r="B515" s="42"/>
      <c r="C515" s="259" t="s">
        <v>758</v>
      </c>
      <c r="D515" s="259" t="s">
        <v>245</v>
      </c>
      <c r="E515" s="260" t="s">
        <v>759</v>
      </c>
      <c r="F515" s="261" t="s">
        <v>760</v>
      </c>
      <c r="G515" s="262" t="s">
        <v>311</v>
      </c>
      <c r="H515" s="263">
        <v>1</v>
      </c>
      <c r="I515" s="264"/>
      <c r="J515" s="265">
        <f>ROUND(I515*H515,2)</f>
        <v>0</v>
      </c>
      <c r="K515" s="261" t="s">
        <v>152</v>
      </c>
      <c r="L515" s="266"/>
      <c r="M515" s="267" t="s">
        <v>19</v>
      </c>
      <c r="N515" s="268" t="s">
        <v>46</v>
      </c>
      <c r="O515" s="87"/>
      <c r="P515" s="217">
        <f>O515*H515</f>
        <v>0</v>
      </c>
      <c r="Q515" s="217">
        <v>0.031300000000000001</v>
      </c>
      <c r="R515" s="217">
        <f>Q515*H515</f>
        <v>0.031300000000000001</v>
      </c>
      <c r="S515" s="217">
        <v>0</v>
      </c>
      <c r="T515" s="218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9" t="s">
        <v>197</v>
      </c>
      <c r="AT515" s="219" t="s">
        <v>245</v>
      </c>
      <c r="AU515" s="219" t="s">
        <v>85</v>
      </c>
      <c r="AY515" s="20" t="s">
        <v>147</v>
      </c>
      <c r="BE515" s="220">
        <f>IF(N515="základní",J515,0)</f>
        <v>0</v>
      </c>
      <c r="BF515" s="220">
        <f>IF(N515="snížená",J515,0)</f>
        <v>0</v>
      </c>
      <c r="BG515" s="220">
        <f>IF(N515="zákl. přenesená",J515,0)</f>
        <v>0</v>
      </c>
      <c r="BH515" s="220">
        <f>IF(N515="sníž. přenesená",J515,0)</f>
        <v>0</v>
      </c>
      <c r="BI515" s="220">
        <f>IF(N515="nulová",J515,0)</f>
        <v>0</v>
      </c>
      <c r="BJ515" s="20" t="s">
        <v>83</v>
      </c>
      <c r="BK515" s="220">
        <f>ROUND(I515*H515,2)</f>
        <v>0</v>
      </c>
      <c r="BL515" s="20" t="s">
        <v>153</v>
      </c>
      <c r="BM515" s="219" t="s">
        <v>761</v>
      </c>
    </row>
    <row r="516" s="2" customFormat="1" ht="44.25" customHeight="1">
      <c r="A516" s="41"/>
      <c r="B516" s="42"/>
      <c r="C516" s="208" t="s">
        <v>762</v>
      </c>
      <c r="D516" s="208" t="s">
        <v>149</v>
      </c>
      <c r="E516" s="209" t="s">
        <v>763</v>
      </c>
      <c r="F516" s="210" t="s">
        <v>764</v>
      </c>
      <c r="G516" s="211" t="s">
        <v>99</v>
      </c>
      <c r="H516" s="212">
        <v>80.150000000000006</v>
      </c>
      <c r="I516" s="213"/>
      <c r="J516" s="214">
        <f>ROUND(I516*H516,2)</f>
        <v>0</v>
      </c>
      <c r="K516" s="210" t="s">
        <v>152</v>
      </c>
      <c r="L516" s="47"/>
      <c r="M516" s="215" t="s">
        <v>19</v>
      </c>
      <c r="N516" s="216" t="s">
        <v>46</v>
      </c>
      <c r="O516" s="87"/>
      <c r="P516" s="217">
        <f>O516*H516</f>
        <v>0</v>
      </c>
      <c r="Q516" s="217">
        <v>0</v>
      </c>
      <c r="R516" s="217">
        <f>Q516*H516</f>
        <v>0</v>
      </c>
      <c r="S516" s="217">
        <v>0</v>
      </c>
      <c r="T516" s="218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9" t="s">
        <v>153</v>
      </c>
      <c r="AT516" s="219" t="s">
        <v>149</v>
      </c>
      <c r="AU516" s="219" t="s">
        <v>85</v>
      </c>
      <c r="AY516" s="20" t="s">
        <v>147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20" t="s">
        <v>83</v>
      </c>
      <c r="BK516" s="220">
        <f>ROUND(I516*H516,2)</f>
        <v>0</v>
      </c>
      <c r="BL516" s="20" t="s">
        <v>153</v>
      </c>
      <c r="BM516" s="219" t="s">
        <v>765</v>
      </c>
    </row>
    <row r="517" s="2" customFormat="1">
      <c r="A517" s="41"/>
      <c r="B517" s="42"/>
      <c r="C517" s="43"/>
      <c r="D517" s="221" t="s">
        <v>155</v>
      </c>
      <c r="E517" s="43"/>
      <c r="F517" s="222" t="s">
        <v>766</v>
      </c>
      <c r="G517" s="43"/>
      <c r="H517" s="43"/>
      <c r="I517" s="223"/>
      <c r="J517" s="43"/>
      <c r="K517" s="43"/>
      <c r="L517" s="47"/>
      <c r="M517" s="224"/>
      <c r="N517" s="225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155</v>
      </c>
      <c r="AU517" s="20" t="s">
        <v>85</v>
      </c>
    </row>
    <row r="518" s="13" customFormat="1">
      <c r="A518" s="13"/>
      <c r="B518" s="226"/>
      <c r="C518" s="227"/>
      <c r="D518" s="228" t="s">
        <v>157</v>
      </c>
      <c r="E518" s="229" t="s">
        <v>19</v>
      </c>
      <c r="F518" s="230" t="s">
        <v>767</v>
      </c>
      <c r="G518" s="227"/>
      <c r="H518" s="231">
        <v>80.150000000000006</v>
      </c>
      <c r="I518" s="232"/>
      <c r="J518" s="227"/>
      <c r="K518" s="227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157</v>
      </c>
      <c r="AU518" s="237" t="s">
        <v>85</v>
      </c>
      <c r="AV518" s="13" t="s">
        <v>85</v>
      </c>
      <c r="AW518" s="13" t="s">
        <v>36</v>
      </c>
      <c r="AX518" s="13" t="s">
        <v>83</v>
      </c>
      <c r="AY518" s="237" t="s">
        <v>147</v>
      </c>
    </row>
    <row r="519" s="2" customFormat="1" ht="49.05" customHeight="1">
      <c r="A519" s="41"/>
      <c r="B519" s="42"/>
      <c r="C519" s="208" t="s">
        <v>768</v>
      </c>
      <c r="D519" s="208" t="s">
        <v>149</v>
      </c>
      <c r="E519" s="209" t="s">
        <v>769</v>
      </c>
      <c r="F519" s="210" t="s">
        <v>770</v>
      </c>
      <c r="G519" s="211" t="s">
        <v>99</v>
      </c>
      <c r="H519" s="212">
        <v>2404.5</v>
      </c>
      <c r="I519" s="213"/>
      <c r="J519" s="214">
        <f>ROUND(I519*H519,2)</f>
        <v>0</v>
      </c>
      <c r="K519" s="210" t="s">
        <v>152</v>
      </c>
      <c r="L519" s="47"/>
      <c r="M519" s="215" t="s">
        <v>19</v>
      </c>
      <c r="N519" s="216" t="s">
        <v>46</v>
      </c>
      <c r="O519" s="87"/>
      <c r="P519" s="217">
        <f>O519*H519</f>
        <v>0</v>
      </c>
      <c r="Q519" s="217">
        <v>0</v>
      </c>
      <c r="R519" s="217">
        <f>Q519*H519</f>
        <v>0</v>
      </c>
      <c r="S519" s="217">
        <v>0</v>
      </c>
      <c r="T519" s="218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9" t="s">
        <v>153</v>
      </c>
      <c r="AT519" s="219" t="s">
        <v>149</v>
      </c>
      <c r="AU519" s="219" t="s">
        <v>85</v>
      </c>
      <c r="AY519" s="20" t="s">
        <v>147</v>
      </c>
      <c r="BE519" s="220">
        <f>IF(N519="základní",J519,0)</f>
        <v>0</v>
      </c>
      <c r="BF519" s="220">
        <f>IF(N519="snížená",J519,0)</f>
        <v>0</v>
      </c>
      <c r="BG519" s="220">
        <f>IF(N519="zákl. přenesená",J519,0)</f>
        <v>0</v>
      </c>
      <c r="BH519" s="220">
        <f>IF(N519="sníž. přenesená",J519,0)</f>
        <v>0</v>
      </c>
      <c r="BI519" s="220">
        <f>IF(N519="nulová",J519,0)</f>
        <v>0</v>
      </c>
      <c r="BJ519" s="20" t="s">
        <v>83</v>
      </c>
      <c r="BK519" s="220">
        <f>ROUND(I519*H519,2)</f>
        <v>0</v>
      </c>
      <c r="BL519" s="20" t="s">
        <v>153</v>
      </c>
      <c r="BM519" s="219" t="s">
        <v>771</v>
      </c>
    </row>
    <row r="520" s="2" customFormat="1">
      <c r="A520" s="41"/>
      <c r="B520" s="42"/>
      <c r="C520" s="43"/>
      <c r="D520" s="221" t="s">
        <v>155</v>
      </c>
      <c r="E520" s="43"/>
      <c r="F520" s="222" t="s">
        <v>772</v>
      </c>
      <c r="G520" s="43"/>
      <c r="H520" s="43"/>
      <c r="I520" s="223"/>
      <c r="J520" s="43"/>
      <c r="K520" s="43"/>
      <c r="L520" s="47"/>
      <c r="M520" s="224"/>
      <c r="N520" s="225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155</v>
      </c>
      <c r="AU520" s="20" t="s">
        <v>85</v>
      </c>
    </row>
    <row r="521" s="13" customFormat="1">
      <c r="A521" s="13"/>
      <c r="B521" s="226"/>
      <c r="C521" s="227"/>
      <c r="D521" s="228" t="s">
        <v>157</v>
      </c>
      <c r="E521" s="227"/>
      <c r="F521" s="230" t="s">
        <v>773</v>
      </c>
      <c r="G521" s="227"/>
      <c r="H521" s="231">
        <v>2404.5</v>
      </c>
      <c r="I521" s="232"/>
      <c r="J521" s="227"/>
      <c r="K521" s="227"/>
      <c r="L521" s="233"/>
      <c r="M521" s="234"/>
      <c r="N521" s="235"/>
      <c r="O521" s="235"/>
      <c r="P521" s="235"/>
      <c r="Q521" s="235"/>
      <c r="R521" s="235"/>
      <c r="S521" s="235"/>
      <c r="T521" s="23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7" t="s">
        <v>157</v>
      </c>
      <c r="AU521" s="237" t="s">
        <v>85</v>
      </c>
      <c r="AV521" s="13" t="s">
        <v>85</v>
      </c>
      <c r="AW521" s="13" t="s">
        <v>4</v>
      </c>
      <c r="AX521" s="13" t="s">
        <v>83</v>
      </c>
      <c r="AY521" s="237" t="s">
        <v>147</v>
      </c>
    </row>
    <row r="522" s="2" customFormat="1" ht="44.25" customHeight="1">
      <c r="A522" s="41"/>
      <c r="B522" s="42"/>
      <c r="C522" s="208" t="s">
        <v>774</v>
      </c>
      <c r="D522" s="208" t="s">
        <v>149</v>
      </c>
      <c r="E522" s="209" t="s">
        <v>775</v>
      </c>
      <c r="F522" s="210" t="s">
        <v>776</v>
      </c>
      <c r="G522" s="211" t="s">
        <v>99</v>
      </c>
      <c r="H522" s="212">
        <v>80.150000000000006</v>
      </c>
      <c r="I522" s="213"/>
      <c r="J522" s="214">
        <f>ROUND(I522*H522,2)</f>
        <v>0</v>
      </c>
      <c r="K522" s="210" t="s">
        <v>152</v>
      </c>
      <c r="L522" s="47"/>
      <c r="M522" s="215" t="s">
        <v>19</v>
      </c>
      <c r="N522" s="216" t="s">
        <v>46</v>
      </c>
      <c r="O522" s="87"/>
      <c r="P522" s="217">
        <f>O522*H522</f>
        <v>0</v>
      </c>
      <c r="Q522" s="217">
        <v>0</v>
      </c>
      <c r="R522" s="217">
        <f>Q522*H522</f>
        <v>0</v>
      </c>
      <c r="S522" s="217">
        <v>0</v>
      </c>
      <c r="T522" s="218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9" t="s">
        <v>153</v>
      </c>
      <c r="AT522" s="219" t="s">
        <v>149</v>
      </c>
      <c r="AU522" s="219" t="s">
        <v>85</v>
      </c>
      <c r="AY522" s="20" t="s">
        <v>147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20" t="s">
        <v>83</v>
      </c>
      <c r="BK522" s="220">
        <f>ROUND(I522*H522,2)</f>
        <v>0</v>
      </c>
      <c r="BL522" s="20" t="s">
        <v>153</v>
      </c>
      <c r="BM522" s="219" t="s">
        <v>777</v>
      </c>
    </row>
    <row r="523" s="2" customFormat="1">
      <c r="A523" s="41"/>
      <c r="B523" s="42"/>
      <c r="C523" s="43"/>
      <c r="D523" s="221" t="s">
        <v>155</v>
      </c>
      <c r="E523" s="43"/>
      <c r="F523" s="222" t="s">
        <v>778</v>
      </c>
      <c r="G523" s="43"/>
      <c r="H523" s="43"/>
      <c r="I523" s="223"/>
      <c r="J523" s="43"/>
      <c r="K523" s="43"/>
      <c r="L523" s="47"/>
      <c r="M523" s="224"/>
      <c r="N523" s="225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155</v>
      </c>
      <c r="AU523" s="20" t="s">
        <v>85</v>
      </c>
    </row>
    <row r="524" s="2" customFormat="1" ht="37.8" customHeight="1">
      <c r="A524" s="41"/>
      <c r="B524" s="42"/>
      <c r="C524" s="208" t="s">
        <v>779</v>
      </c>
      <c r="D524" s="208" t="s">
        <v>149</v>
      </c>
      <c r="E524" s="209" t="s">
        <v>780</v>
      </c>
      <c r="F524" s="210" t="s">
        <v>781</v>
      </c>
      <c r="G524" s="211" t="s">
        <v>99</v>
      </c>
      <c r="H524" s="212">
        <v>78.299999999999997</v>
      </c>
      <c r="I524" s="213"/>
      <c r="J524" s="214">
        <f>ROUND(I524*H524,2)</f>
        <v>0</v>
      </c>
      <c r="K524" s="210" t="s">
        <v>152</v>
      </c>
      <c r="L524" s="47"/>
      <c r="M524" s="215" t="s">
        <v>19</v>
      </c>
      <c r="N524" s="216" t="s">
        <v>46</v>
      </c>
      <c r="O524" s="87"/>
      <c r="P524" s="217">
        <f>O524*H524</f>
        <v>0</v>
      </c>
      <c r="Q524" s="217">
        <v>0.00012999999999999999</v>
      </c>
      <c r="R524" s="217">
        <f>Q524*H524</f>
        <v>0.010178999999999999</v>
      </c>
      <c r="S524" s="217">
        <v>0</v>
      </c>
      <c r="T524" s="218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9" t="s">
        <v>153</v>
      </c>
      <c r="AT524" s="219" t="s">
        <v>149</v>
      </c>
      <c r="AU524" s="219" t="s">
        <v>85</v>
      </c>
      <c r="AY524" s="20" t="s">
        <v>147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20" t="s">
        <v>83</v>
      </c>
      <c r="BK524" s="220">
        <f>ROUND(I524*H524,2)</f>
        <v>0</v>
      </c>
      <c r="BL524" s="20" t="s">
        <v>153</v>
      </c>
      <c r="BM524" s="219" t="s">
        <v>782</v>
      </c>
    </row>
    <row r="525" s="2" customFormat="1">
      <c r="A525" s="41"/>
      <c r="B525" s="42"/>
      <c r="C525" s="43"/>
      <c r="D525" s="221" t="s">
        <v>155</v>
      </c>
      <c r="E525" s="43"/>
      <c r="F525" s="222" t="s">
        <v>783</v>
      </c>
      <c r="G525" s="43"/>
      <c r="H525" s="43"/>
      <c r="I525" s="223"/>
      <c r="J525" s="43"/>
      <c r="K525" s="43"/>
      <c r="L525" s="47"/>
      <c r="M525" s="224"/>
      <c r="N525" s="225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155</v>
      </c>
      <c r="AU525" s="20" t="s">
        <v>85</v>
      </c>
    </row>
    <row r="526" s="13" customFormat="1">
      <c r="A526" s="13"/>
      <c r="B526" s="226"/>
      <c r="C526" s="227"/>
      <c r="D526" s="228" t="s">
        <v>157</v>
      </c>
      <c r="E526" s="229" t="s">
        <v>19</v>
      </c>
      <c r="F526" s="230" t="s">
        <v>784</v>
      </c>
      <c r="G526" s="227"/>
      <c r="H526" s="231">
        <v>64.400000000000006</v>
      </c>
      <c r="I526" s="232"/>
      <c r="J526" s="227"/>
      <c r="K526" s="227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157</v>
      </c>
      <c r="AU526" s="237" t="s">
        <v>85</v>
      </c>
      <c r="AV526" s="13" t="s">
        <v>85</v>
      </c>
      <c r="AW526" s="13" t="s">
        <v>36</v>
      </c>
      <c r="AX526" s="13" t="s">
        <v>75</v>
      </c>
      <c r="AY526" s="237" t="s">
        <v>147</v>
      </c>
    </row>
    <row r="527" s="13" customFormat="1">
      <c r="A527" s="13"/>
      <c r="B527" s="226"/>
      <c r="C527" s="227"/>
      <c r="D527" s="228" t="s">
        <v>157</v>
      </c>
      <c r="E527" s="229" t="s">
        <v>19</v>
      </c>
      <c r="F527" s="230" t="s">
        <v>785</v>
      </c>
      <c r="G527" s="227"/>
      <c r="H527" s="231">
        <v>13.9</v>
      </c>
      <c r="I527" s="232"/>
      <c r="J527" s="227"/>
      <c r="K527" s="227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157</v>
      </c>
      <c r="AU527" s="237" t="s">
        <v>85</v>
      </c>
      <c r="AV527" s="13" t="s">
        <v>85</v>
      </c>
      <c r="AW527" s="13" t="s">
        <v>36</v>
      </c>
      <c r="AX527" s="13" t="s">
        <v>75</v>
      </c>
      <c r="AY527" s="237" t="s">
        <v>147</v>
      </c>
    </row>
    <row r="528" s="15" customFormat="1">
      <c r="A528" s="15"/>
      <c r="B528" s="248"/>
      <c r="C528" s="249"/>
      <c r="D528" s="228" t="s">
        <v>157</v>
      </c>
      <c r="E528" s="250" t="s">
        <v>19</v>
      </c>
      <c r="F528" s="251" t="s">
        <v>172</v>
      </c>
      <c r="G528" s="249"/>
      <c r="H528" s="252">
        <v>78.299999999999997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8" t="s">
        <v>157</v>
      </c>
      <c r="AU528" s="258" t="s">
        <v>85</v>
      </c>
      <c r="AV528" s="15" t="s">
        <v>153</v>
      </c>
      <c r="AW528" s="15" t="s">
        <v>36</v>
      </c>
      <c r="AX528" s="15" t="s">
        <v>83</v>
      </c>
      <c r="AY528" s="258" t="s">
        <v>147</v>
      </c>
    </row>
    <row r="529" s="2" customFormat="1" ht="33" customHeight="1">
      <c r="A529" s="41"/>
      <c r="B529" s="42"/>
      <c r="C529" s="208" t="s">
        <v>786</v>
      </c>
      <c r="D529" s="208" t="s">
        <v>149</v>
      </c>
      <c r="E529" s="209" t="s">
        <v>787</v>
      </c>
      <c r="F529" s="210" t="s">
        <v>788</v>
      </c>
      <c r="G529" s="211" t="s">
        <v>389</v>
      </c>
      <c r="H529" s="212">
        <v>3</v>
      </c>
      <c r="I529" s="213"/>
      <c r="J529" s="214">
        <f>ROUND(I529*H529,2)</f>
        <v>0</v>
      </c>
      <c r="K529" s="210" t="s">
        <v>152</v>
      </c>
      <c r="L529" s="47"/>
      <c r="M529" s="215" t="s">
        <v>19</v>
      </c>
      <c r="N529" s="216" t="s">
        <v>46</v>
      </c>
      <c r="O529" s="87"/>
      <c r="P529" s="217">
        <f>O529*H529</f>
        <v>0</v>
      </c>
      <c r="Q529" s="217">
        <v>0</v>
      </c>
      <c r="R529" s="217">
        <f>Q529*H529</f>
        <v>0</v>
      </c>
      <c r="S529" s="217">
        <v>0</v>
      </c>
      <c r="T529" s="218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9" t="s">
        <v>153</v>
      </c>
      <c r="AT529" s="219" t="s">
        <v>149</v>
      </c>
      <c r="AU529" s="219" t="s">
        <v>85</v>
      </c>
      <c r="AY529" s="20" t="s">
        <v>147</v>
      </c>
      <c r="BE529" s="220">
        <f>IF(N529="základní",J529,0)</f>
        <v>0</v>
      </c>
      <c r="BF529" s="220">
        <f>IF(N529="snížená",J529,0)</f>
        <v>0</v>
      </c>
      <c r="BG529" s="220">
        <f>IF(N529="zákl. přenesená",J529,0)</f>
        <v>0</v>
      </c>
      <c r="BH529" s="220">
        <f>IF(N529="sníž. přenesená",J529,0)</f>
        <v>0</v>
      </c>
      <c r="BI529" s="220">
        <f>IF(N529="nulová",J529,0)</f>
        <v>0</v>
      </c>
      <c r="BJ529" s="20" t="s">
        <v>83</v>
      </c>
      <c r="BK529" s="220">
        <f>ROUND(I529*H529,2)</f>
        <v>0</v>
      </c>
      <c r="BL529" s="20" t="s">
        <v>153</v>
      </c>
      <c r="BM529" s="219" t="s">
        <v>789</v>
      </c>
    </row>
    <row r="530" s="2" customFormat="1">
      <c r="A530" s="41"/>
      <c r="B530" s="42"/>
      <c r="C530" s="43"/>
      <c r="D530" s="221" t="s">
        <v>155</v>
      </c>
      <c r="E530" s="43"/>
      <c r="F530" s="222" t="s">
        <v>790</v>
      </c>
      <c r="G530" s="43"/>
      <c r="H530" s="43"/>
      <c r="I530" s="223"/>
      <c r="J530" s="43"/>
      <c r="K530" s="43"/>
      <c r="L530" s="47"/>
      <c r="M530" s="224"/>
      <c r="N530" s="225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155</v>
      </c>
      <c r="AU530" s="20" t="s">
        <v>85</v>
      </c>
    </row>
    <row r="531" s="2" customFormat="1">
      <c r="A531" s="41"/>
      <c r="B531" s="42"/>
      <c r="C531" s="43"/>
      <c r="D531" s="228" t="s">
        <v>483</v>
      </c>
      <c r="E531" s="43"/>
      <c r="F531" s="269" t="s">
        <v>791</v>
      </c>
      <c r="G531" s="43"/>
      <c r="H531" s="43"/>
      <c r="I531" s="223"/>
      <c r="J531" s="43"/>
      <c r="K531" s="43"/>
      <c r="L531" s="47"/>
      <c r="M531" s="224"/>
      <c r="N531" s="225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483</v>
      </c>
      <c r="AU531" s="20" t="s">
        <v>85</v>
      </c>
    </row>
    <row r="532" s="2" customFormat="1" ht="37.8" customHeight="1">
      <c r="A532" s="41"/>
      <c r="B532" s="42"/>
      <c r="C532" s="208" t="s">
        <v>792</v>
      </c>
      <c r="D532" s="208" t="s">
        <v>149</v>
      </c>
      <c r="E532" s="209" t="s">
        <v>793</v>
      </c>
      <c r="F532" s="210" t="s">
        <v>794</v>
      </c>
      <c r="G532" s="211" t="s">
        <v>389</v>
      </c>
      <c r="H532" s="212">
        <v>90</v>
      </c>
      <c r="I532" s="213"/>
      <c r="J532" s="214">
        <f>ROUND(I532*H532,2)</f>
        <v>0</v>
      </c>
      <c r="K532" s="210" t="s">
        <v>152</v>
      </c>
      <c r="L532" s="47"/>
      <c r="M532" s="215" t="s">
        <v>19</v>
      </c>
      <c r="N532" s="216" t="s">
        <v>46</v>
      </c>
      <c r="O532" s="87"/>
      <c r="P532" s="217">
        <f>O532*H532</f>
        <v>0</v>
      </c>
      <c r="Q532" s="217">
        <v>0</v>
      </c>
      <c r="R532" s="217">
        <f>Q532*H532</f>
        <v>0</v>
      </c>
      <c r="S532" s="217">
        <v>0</v>
      </c>
      <c r="T532" s="218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9" t="s">
        <v>153</v>
      </c>
      <c r="AT532" s="219" t="s">
        <v>149</v>
      </c>
      <c r="AU532" s="219" t="s">
        <v>85</v>
      </c>
      <c r="AY532" s="20" t="s">
        <v>147</v>
      </c>
      <c r="BE532" s="220">
        <f>IF(N532="základní",J532,0)</f>
        <v>0</v>
      </c>
      <c r="BF532" s="220">
        <f>IF(N532="snížená",J532,0)</f>
        <v>0</v>
      </c>
      <c r="BG532" s="220">
        <f>IF(N532="zákl. přenesená",J532,0)</f>
        <v>0</v>
      </c>
      <c r="BH532" s="220">
        <f>IF(N532="sníž. přenesená",J532,0)</f>
        <v>0</v>
      </c>
      <c r="BI532" s="220">
        <f>IF(N532="nulová",J532,0)</f>
        <v>0</v>
      </c>
      <c r="BJ532" s="20" t="s">
        <v>83</v>
      </c>
      <c r="BK532" s="220">
        <f>ROUND(I532*H532,2)</f>
        <v>0</v>
      </c>
      <c r="BL532" s="20" t="s">
        <v>153</v>
      </c>
      <c r="BM532" s="219" t="s">
        <v>795</v>
      </c>
    </row>
    <row r="533" s="2" customFormat="1">
      <c r="A533" s="41"/>
      <c r="B533" s="42"/>
      <c r="C533" s="43"/>
      <c r="D533" s="221" t="s">
        <v>155</v>
      </c>
      <c r="E533" s="43"/>
      <c r="F533" s="222" t="s">
        <v>796</v>
      </c>
      <c r="G533" s="43"/>
      <c r="H533" s="43"/>
      <c r="I533" s="223"/>
      <c r="J533" s="43"/>
      <c r="K533" s="43"/>
      <c r="L533" s="47"/>
      <c r="M533" s="224"/>
      <c r="N533" s="225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155</v>
      </c>
      <c r="AU533" s="20" t="s">
        <v>85</v>
      </c>
    </row>
    <row r="534" s="13" customFormat="1">
      <c r="A534" s="13"/>
      <c r="B534" s="226"/>
      <c r="C534" s="227"/>
      <c r="D534" s="228" t="s">
        <v>157</v>
      </c>
      <c r="E534" s="227"/>
      <c r="F534" s="230" t="s">
        <v>797</v>
      </c>
      <c r="G534" s="227"/>
      <c r="H534" s="231">
        <v>90</v>
      </c>
      <c r="I534" s="232"/>
      <c r="J534" s="227"/>
      <c r="K534" s="227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157</v>
      </c>
      <c r="AU534" s="237" t="s">
        <v>85</v>
      </c>
      <c r="AV534" s="13" t="s">
        <v>85</v>
      </c>
      <c r="AW534" s="13" t="s">
        <v>4</v>
      </c>
      <c r="AX534" s="13" t="s">
        <v>83</v>
      </c>
      <c r="AY534" s="237" t="s">
        <v>147</v>
      </c>
    </row>
    <row r="535" s="2" customFormat="1" ht="33" customHeight="1">
      <c r="A535" s="41"/>
      <c r="B535" s="42"/>
      <c r="C535" s="208" t="s">
        <v>798</v>
      </c>
      <c r="D535" s="208" t="s">
        <v>149</v>
      </c>
      <c r="E535" s="209" t="s">
        <v>799</v>
      </c>
      <c r="F535" s="210" t="s">
        <v>800</v>
      </c>
      <c r="G535" s="211" t="s">
        <v>389</v>
      </c>
      <c r="H535" s="212">
        <v>3</v>
      </c>
      <c r="I535" s="213"/>
      <c r="J535" s="214">
        <f>ROUND(I535*H535,2)</f>
        <v>0</v>
      </c>
      <c r="K535" s="210" t="s">
        <v>152</v>
      </c>
      <c r="L535" s="47"/>
      <c r="M535" s="215" t="s">
        <v>19</v>
      </c>
      <c r="N535" s="216" t="s">
        <v>46</v>
      </c>
      <c r="O535" s="87"/>
      <c r="P535" s="217">
        <f>O535*H535</f>
        <v>0</v>
      </c>
      <c r="Q535" s="217">
        <v>0</v>
      </c>
      <c r="R535" s="217">
        <f>Q535*H535</f>
        <v>0</v>
      </c>
      <c r="S535" s="217">
        <v>0</v>
      </c>
      <c r="T535" s="218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9" t="s">
        <v>153</v>
      </c>
      <c r="AT535" s="219" t="s">
        <v>149</v>
      </c>
      <c r="AU535" s="219" t="s">
        <v>85</v>
      </c>
      <c r="AY535" s="20" t="s">
        <v>147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20" t="s">
        <v>83</v>
      </c>
      <c r="BK535" s="220">
        <f>ROUND(I535*H535,2)</f>
        <v>0</v>
      </c>
      <c r="BL535" s="20" t="s">
        <v>153</v>
      </c>
      <c r="BM535" s="219" t="s">
        <v>801</v>
      </c>
    </row>
    <row r="536" s="2" customFormat="1">
      <c r="A536" s="41"/>
      <c r="B536" s="42"/>
      <c r="C536" s="43"/>
      <c r="D536" s="221" t="s">
        <v>155</v>
      </c>
      <c r="E536" s="43"/>
      <c r="F536" s="222" t="s">
        <v>802</v>
      </c>
      <c r="G536" s="43"/>
      <c r="H536" s="43"/>
      <c r="I536" s="223"/>
      <c r="J536" s="43"/>
      <c r="K536" s="43"/>
      <c r="L536" s="47"/>
      <c r="M536" s="224"/>
      <c r="N536" s="225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155</v>
      </c>
      <c r="AU536" s="20" t="s">
        <v>85</v>
      </c>
    </row>
    <row r="537" s="2" customFormat="1" ht="37.8" customHeight="1">
      <c r="A537" s="41"/>
      <c r="B537" s="42"/>
      <c r="C537" s="208" t="s">
        <v>803</v>
      </c>
      <c r="D537" s="208" t="s">
        <v>149</v>
      </c>
      <c r="E537" s="209" t="s">
        <v>804</v>
      </c>
      <c r="F537" s="210" t="s">
        <v>805</v>
      </c>
      <c r="G537" s="211" t="s">
        <v>99</v>
      </c>
      <c r="H537" s="212">
        <v>358.89999999999998</v>
      </c>
      <c r="I537" s="213"/>
      <c r="J537" s="214">
        <f>ROUND(I537*H537,2)</f>
        <v>0</v>
      </c>
      <c r="K537" s="210" t="s">
        <v>152</v>
      </c>
      <c r="L537" s="47"/>
      <c r="M537" s="215" t="s">
        <v>19</v>
      </c>
      <c r="N537" s="216" t="s">
        <v>46</v>
      </c>
      <c r="O537" s="87"/>
      <c r="P537" s="217">
        <f>O537*H537</f>
        <v>0</v>
      </c>
      <c r="Q537" s="217">
        <v>4.0000000000000003E-05</v>
      </c>
      <c r="R537" s="217">
        <f>Q537*H537</f>
        <v>0.014356000000000001</v>
      </c>
      <c r="S537" s="217">
        <v>0</v>
      </c>
      <c r="T537" s="218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9" t="s">
        <v>153</v>
      </c>
      <c r="AT537" s="219" t="s">
        <v>149</v>
      </c>
      <c r="AU537" s="219" t="s">
        <v>85</v>
      </c>
      <c r="AY537" s="20" t="s">
        <v>147</v>
      </c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20" t="s">
        <v>83</v>
      </c>
      <c r="BK537" s="220">
        <f>ROUND(I537*H537,2)</f>
        <v>0</v>
      </c>
      <c r="BL537" s="20" t="s">
        <v>153</v>
      </c>
      <c r="BM537" s="219" t="s">
        <v>806</v>
      </c>
    </row>
    <row r="538" s="2" customFormat="1">
      <c r="A538" s="41"/>
      <c r="B538" s="42"/>
      <c r="C538" s="43"/>
      <c r="D538" s="221" t="s">
        <v>155</v>
      </c>
      <c r="E538" s="43"/>
      <c r="F538" s="222" t="s">
        <v>807</v>
      </c>
      <c r="G538" s="43"/>
      <c r="H538" s="43"/>
      <c r="I538" s="223"/>
      <c r="J538" s="43"/>
      <c r="K538" s="43"/>
      <c r="L538" s="47"/>
      <c r="M538" s="224"/>
      <c r="N538" s="225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155</v>
      </c>
      <c r="AU538" s="20" t="s">
        <v>85</v>
      </c>
    </row>
    <row r="539" s="14" customFormat="1">
      <c r="A539" s="14"/>
      <c r="B539" s="238"/>
      <c r="C539" s="239"/>
      <c r="D539" s="228" t="s">
        <v>157</v>
      </c>
      <c r="E539" s="240" t="s">
        <v>19</v>
      </c>
      <c r="F539" s="241" t="s">
        <v>808</v>
      </c>
      <c r="G539" s="239"/>
      <c r="H539" s="240" t="s">
        <v>19</v>
      </c>
      <c r="I539" s="242"/>
      <c r="J539" s="239"/>
      <c r="K539" s="239"/>
      <c r="L539" s="243"/>
      <c r="M539" s="244"/>
      <c r="N539" s="245"/>
      <c r="O539" s="245"/>
      <c r="P539" s="245"/>
      <c r="Q539" s="245"/>
      <c r="R539" s="245"/>
      <c r="S539" s="245"/>
      <c r="T539" s="24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7" t="s">
        <v>157</v>
      </c>
      <c r="AU539" s="247" t="s">
        <v>85</v>
      </c>
      <c r="AV539" s="14" t="s">
        <v>83</v>
      </c>
      <c r="AW539" s="14" t="s">
        <v>36</v>
      </c>
      <c r="AX539" s="14" t="s">
        <v>75</v>
      </c>
      <c r="AY539" s="247" t="s">
        <v>147</v>
      </c>
    </row>
    <row r="540" s="13" customFormat="1">
      <c r="A540" s="13"/>
      <c r="B540" s="226"/>
      <c r="C540" s="227"/>
      <c r="D540" s="228" t="s">
        <v>157</v>
      </c>
      <c r="E540" s="229" t="s">
        <v>19</v>
      </c>
      <c r="F540" s="230" t="s">
        <v>809</v>
      </c>
      <c r="G540" s="227"/>
      <c r="H540" s="231">
        <v>62</v>
      </c>
      <c r="I540" s="232"/>
      <c r="J540" s="227"/>
      <c r="K540" s="227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157</v>
      </c>
      <c r="AU540" s="237" t="s">
        <v>85</v>
      </c>
      <c r="AV540" s="13" t="s">
        <v>85</v>
      </c>
      <c r="AW540" s="13" t="s">
        <v>36</v>
      </c>
      <c r="AX540" s="13" t="s">
        <v>75</v>
      </c>
      <c r="AY540" s="237" t="s">
        <v>147</v>
      </c>
    </row>
    <row r="541" s="13" customFormat="1">
      <c r="A541" s="13"/>
      <c r="B541" s="226"/>
      <c r="C541" s="227"/>
      <c r="D541" s="228" t="s">
        <v>157</v>
      </c>
      <c r="E541" s="229" t="s">
        <v>19</v>
      </c>
      <c r="F541" s="230" t="s">
        <v>810</v>
      </c>
      <c r="G541" s="227"/>
      <c r="H541" s="231">
        <v>118.59999999999999</v>
      </c>
      <c r="I541" s="232"/>
      <c r="J541" s="227"/>
      <c r="K541" s="227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157</v>
      </c>
      <c r="AU541" s="237" t="s">
        <v>85</v>
      </c>
      <c r="AV541" s="13" t="s">
        <v>85</v>
      </c>
      <c r="AW541" s="13" t="s">
        <v>36</v>
      </c>
      <c r="AX541" s="13" t="s">
        <v>75</v>
      </c>
      <c r="AY541" s="237" t="s">
        <v>147</v>
      </c>
    </row>
    <row r="542" s="13" customFormat="1">
      <c r="A542" s="13"/>
      <c r="B542" s="226"/>
      <c r="C542" s="227"/>
      <c r="D542" s="228" t="s">
        <v>157</v>
      </c>
      <c r="E542" s="229" t="s">
        <v>19</v>
      </c>
      <c r="F542" s="230" t="s">
        <v>811</v>
      </c>
      <c r="G542" s="227"/>
      <c r="H542" s="231">
        <v>78.299999999999997</v>
      </c>
      <c r="I542" s="232"/>
      <c r="J542" s="227"/>
      <c r="K542" s="227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157</v>
      </c>
      <c r="AU542" s="237" t="s">
        <v>85</v>
      </c>
      <c r="AV542" s="13" t="s">
        <v>85</v>
      </c>
      <c r="AW542" s="13" t="s">
        <v>36</v>
      </c>
      <c r="AX542" s="13" t="s">
        <v>75</v>
      </c>
      <c r="AY542" s="237" t="s">
        <v>147</v>
      </c>
    </row>
    <row r="543" s="14" customFormat="1">
      <c r="A543" s="14"/>
      <c r="B543" s="238"/>
      <c r="C543" s="239"/>
      <c r="D543" s="228" t="s">
        <v>157</v>
      </c>
      <c r="E543" s="240" t="s">
        <v>19</v>
      </c>
      <c r="F543" s="241" t="s">
        <v>812</v>
      </c>
      <c r="G543" s="239"/>
      <c r="H543" s="240" t="s">
        <v>19</v>
      </c>
      <c r="I543" s="242"/>
      <c r="J543" s="239"/>
      <c r="K543" s="239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157</v>
      </c>
      <c r="AU543" s="247" t="s">
        <v>85</v>
      </c>
      <c r="AV543" s="14" t="s">
        <v>83</v>
      </c>
      <c r="AW543" s="14" t="s">
        <v>36</v>
      </c>
      <c r="AX543" s="14" t="s">
        <v>75</v>
      </c>
      <c r="AY543" s="247" t="s">
        <v>147</v>
      </c>
    </row>
    <row r="544" s="13" customFormat="1">
      <c r="A544" s="13"/>
      <c r="B544" s="226"/>
      <c r="C544" s="227"/>
      <c r="D544" s="228" t="s">
        <v>157</v>
      </c>
      <c r="E544" s="229" t="s">
        <v>19</v>
      </c>
      <c r="F544" s="230" t="s">
        <v>813</v>
      </c>
      <c r="G544" s="227"/>
      <c r="H544" s="231">
        <v>100</v>
      </c>
      <c r="I544" s="232"/>
      <c r="J544" s="227"/>
      <c r="K544" s="227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157</v>
      </c>
      <c r="AU544" s="237" t="s">
        <v>85</v>
      </c>
      <c r="AV544" s="13" t="s">
        <v>85</v>
      </c>
      <c r="AW544" s="13" t="s">
        <v>36</v>
      </c>
      <c r="AX544" s="13" t="s">
        <v>75</v>
      </c>
      <c r="AY544" s="237" t="s">
        <v>147</v>
      </c>
    </row>
    <row r="545" s="15" customFormat="1">
      <c r="A545" s="15"/>
      <c r="B545" s="248"/>
      <c r="C545" s="249"/>
      <c r="D545" s="228" t="s">
        <v>157</v>
      </c>
      <c r="E545" s="250" t="s">
        <v>19</v>
      </c>
      <c r="F545" s="251" t="s">
        <v>172</v>
      </c>
      <c r="G545" s="249"/>
      <c r="H545" s="252">
        <v>358.89999999999998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8" t="s">
        <v>157</v>
      </c>
      <c r="AU545" s="258" t="s">
        <v>85</v>
      </c>
      <c r="AV545" s="15" t="s">
        <v>153</v>
      </c>
      <c r="AW545" s="15" t="s">
        <v>36</v>
      </c>
      <c r="AX545" s="15" t="s">
        <v>83</v>
      </c>
      <c r="AY545" s="258" t="s">
        <v>147</v>
      </c>
    </row>
    <row r="546" s="2" customFormat="1" ht="24.15" customHeight="1">
      <c r="A546" s="41"/>
      <c r="B546" s="42"/>
      <c r="C546" s="208" t="s">
        <v>814</v>
      </c>
      <c r="D546" s="208" t="s">
        <v>149</v>
      </c>
      <c r="E546" s="209" t="s">
        <v>815</v>
      </c>
      <c r="F546" s="210" t="s">
        <v>816</v>
      </c>
      <c r="G546" s="211" t="s">
        <v>311</v>
      </c>
      <c r="H546" s="212">
        <v>2</v>
      </c>
      <c r="I546" s="213"/>
      <c r="J546" s="214">
        <f>ROUND(I546*H546,2)</f>
        <v>0</v>
      </c>
      <c r="K546" s="210" t="s">
        <v>152</v>
      </c>
      <c r="L546" s="47"/>
      <c r="M546" s="215" t="s">
        <v>19</v>
      </c>
      <c r="N546" s="216" t="s">
        <v>46</v>
      </c>
      <c r="O546" s="87"/>
      <c r="P546" s="217">
        <f>O546*H546</f>
        <v>0</v>
      </c>
      <c r="Q546" s="217">
        <v>0.00011</v>
      </c>
      <c r="R546" s="217">
        <f>Q546*H546</f>
        <v>0.00022000000000000001</v>
      </c>
      <c r="S546" s="217">
        <v>0</v>
      </c>
      <c r="T546" s="218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9" t="s">
        <v>153</v>
      </c>
      <c r="AT546" s="219" t="s">
        <v>149</v>
      </c>
      <c r="AU546" s="219" t="s">
        <v>85</v>
      </c>
      <c r="AY546" s="20" t="s">
        <v>147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20" t="s">
        <v>83</v>
      </c>
      <c r="BK546" s="220">
        <f>ROUND(I546*H546,2)</f>
        <v>0</v>
      </c>
      <c r="BL546" s="20" t="s">
        <v>153</v>
      </c>
      <c r="BM546" s="219" t="s">
        <v>817</v>
      </c>
    </row>
    <row r="547" s="2" customFormat="1">
      <c r="A547" s="41"/>
      <c r="B547" s="42"/>
      <c r="C547" s="43"/>
      <c r="D547" s="221" t="s">
        <v>155</v>
      </c>
      <c r="E547" s="43"/>
      <c r="F547" s="222" t="s">
        <v>818</v>
      </c>
      <c r="G547" s="43"/>
      <c r="H547" s="43"/>
      <c r="I547" s="223"/>
      <c r="J547" s="43"/>
      <c r="K547" s="43"/>
      <c r="L547" s="47"/>
      <c r="M547" s="224"/>
      <c r="N547" s="225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155</v>
      </c>
      <c r="AU547" s="20" t="s">
        <v>85</v>
      </c>
    </row>
    <row r="548" s="13" customFormat="1">
      <c r="A548" s="13"/>
      <c r="B548" s="226"/>
      <c r="C548" s="227"/>
      <c r="D548" s="228" t="s">
        <v>157</v>
      </c>
      <c r="E548" s="229" t="s">
        <v>19</v>
      </c>
      <c r="F548" s="230" t="s">
        <v>819</v>
      </c>
      <c r="G548" s="227"/>
      <c r="H548" s="231">
        <v>2</v>
      </c>
      <c r="I548" s="232"/>
      <c r="J548" s="227"/>
      <c r="K548" s="227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157</v>
      </c>
      <c r="AU548" s="237" t="s">
        <v>85</v>
      </c>
      <c r="AV548" s="13" t="s">
        <v>85</v>
      </c>
      <c r="AW548" s="13" t="s">
        <v>36</v>
      </c>
      <c r="AX548" s="13" t="s">
        <v>83</v>
      </c>
      <c r="AY548" s="237" t="s">
        <v>147</v>
      </c>
    </row>
    <row r="549" s="2" customFormat="1" ht="16.5" customHeight="1">
      <c r="A549" s="41"/>
      <c r="B549" s="42"/>
      <c r="C549" s="259" t="s">
        <v>820</v>
      </c>
      <c r="D549" s="259" t="s">
        <v>245</v>
      </c>
      <c r="E549" s="260" t="s">
        <v>821</v>
      </c>
      <c r="F549" s="261" t="s">
        <v>822</v>
      </c>
      <c r="G549" s="262" t="s">
        <v>311</v>
      </c>
      <c r="H549" s="263">
        <v>2</v>
      </c>
      <c r="I549" s="264"/>
      <c r="J549" s="265">
        <f>ROUND(I549*H549,2)</f>
        <v>0</v>
      </c>
      <c r="K549" s="261" t="s">
        <v>152</v>
      </c>
      <c r="L549" s="266"/>
      <c r="M549" s="267" t="s">
        <v>19</v>
      </c>
      <c r="N549" s="268" t="s">
        <v>46</v>
      </c>
      <c r="O549" s="87"/>
      <c r="P549" s="217">
        <f>O549*H549</f>
        <v>0</v>
      </c>
      <c r="Q549" s="217">
        <v>0.012</v>
      </c>
      <c r="R549" s="217">
        <f>Q549*H549</f>
        <v>0.024</v>
      </c>
      <c r="S549" s="217">
        <v>0</v>
      </c>
      <c r="T549" s="218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9" t="s">
        <v>197</v>
      </c>
      <c r="AT549" s="219" t="s">
        <v>245</v>
      </c>
      <c r="AU549" s="219" t="s">
        <v>85</v>
      </c>
      <c r="AY549" s="20" t="s">
        <v>147</v>
      </c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20" t="s">
        <v>83</v>
      </c>
      <c r="BK549" s="220">
        <f>ROUND(I549*H549,2)</f>
        <v>0</v>
      </c>
      <c r="BL549" s="20" t="s">
        <v>153</v>
      </c>
      <c r="BM549" s="219" t="s">
        <v>823</v>
      </c>
    </row>
    <row r="550" s="2" customFormat="1" ht="24.15" customHeight="1">
      <c r="A550" s="41"/>
      <c r="B550" s="42"/>
      <c r="C550" s="208" t="s">
        <v>824</v>
      </c>
      <c r="D550" s="208" t="s">
        <v>149</v>
      </c>
      <c r="E550" s="209" t="s">
        <v>825</v>
      </c>
      <c r="F550" s="210" t="s">
        <v>826</v>
      </c>
      <c r="G550" s="211" t="s">
        <v>311</v>
      </c>
      <c r="H550" s="212">
        <v>4</v>
      </c>
      <c r="I550" s="213"/>
      <c r="J550" s="214">
        <f>ROUND(I550*H550,2)</f>
        <v>0</v>
      </c>
      <c r="K550" s="210" t="s">
        <v>152</v>
      </c>
      <c r="L550" s="47"/>
      <c r="M550" s="215" t="s">
        <v>19</v>
      </c>
      <c r="N550" s="216" t="s">
        <v>46</v>
      </c>
      <c r="O550" s="87"/>
      <c r="P550" s="217">
        <f>O550*H550</f>
        <v>0</v>
      </c>
      <c r="Q550" s="217">
        <v>1.0000000000000001E-05</v>
      </c>
      <c r="R550" s="217">
        <f>Q550*H550</f>
        <v>4.0000000000000003E-05</v>
      </c>
      <c r="S550" s="217">
        <v>0</v>
      </c>
      <c r="T550" s="218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9" t="s">
        <v>153</v>
      </c>
      <c r="AT550" s="219" t="s">
        <v>149</v>
      </c>
      <c r="AU550" s="219" t="s">
        <v>85</v>
      </c>
      <c r="AY550" s="20" t="s">
        <v>147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20" t="s">
        <v>83</v>
      </c>
      <c r="BK550" s="220">
        <f>ROUND(I550*H550,2)</f>
        <v>0</v>
      </c>
      <c r="BL550" s="20" t="s">
        <v>153</v>
      </c>
      <c r="BM550" s="219" t="s">
        <v>827</v>
      </c>
    </row>
    <row r="551" s="2" customFormat="1">
      <c r="A551" s="41"/>
      <c r="B551" s="42"/>
      <c r="C551" s="43"/>
      <c r="D551" s="221" t="s">
        <v>155</v>
      </c>
      <c r="E551" s="43"/>
      <c r="F551" s="222" t="s">
        <v>828</v>
      </c>
      <c r="G551" s="43"/>
      <c r="H551" s="43"/>
      <c r="I551" s="223"/>
      <c r="J551" s="43"/>
      <c r="K551" s="43"/>
      <c r="L551" s="47"/>
      <c r="M551" s="224"/>
      <c r="N551" s="225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155</v>
      </c>
      <c r="AU551" s="20" t="s">
        <v>85</v>
      </c>
    </row>
    <row r="552" s="13" customFormat="1">
      <c r="A552" s="13"/>
      <c r="B552" s="226"/>
      <c r="C552" s="227"/>
      <c r="D552" s="228" t="s">
        <v>157</v>
      </c>
      <c r="E552" s="229" t="s">
        <v>19</v>
      </c>
      <c r="F552" s="230" t="s">
        <v>829</v>
      </c>
      <c r="G552" s="227"/>
      <c r="H552" s="231">
        <v>4</v>
      </c>
      <c r="I552" s="232"/>
      <c r="J552" s="227"/>
      <c r="K552" s="227"/>
      <c r="L552" s="233"/>
      <c r="M552" s="234"/>
      <c r="N552" s="235"/>
      <c r="O552" s="235"/>
      <c r="P552" s="235"/>
      <c r="Q552" s="235"/>
      <c r="R552" s="235"/>
      <c r="S552" s="235"/>
      <c r="T552" s="23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7" t="s">
        <v>157</v>
      </c>
      <c r="AU552" s="237" t="s">
        <v>85</v>
      </c>
      <c r="AV552" s="13" t="s">
        <v>85</v>
      </c>
      <c r="AW552" s="13" t="s">
        <v>36</v>
      </c>
      <c r="AX552" s="13" t="s">
        <v>83</v>
      </c>
      <c r="AY552" s="237" t="s">
        <v>147</v>
      </c>
    </row>
    <row r="553" s="2" customFormat="1" ht="24.15" customHeight="1">
      <c r="A553" s="41"/>
      <c r="B553" s="42"/>
      <c r="C553" s="259" t="s">
        <v>830</v>
      </c>
      <c r="D553" s="259" t="s">
        <v>245</v>
      </c>
      <c r="E553" s="260" t="s">
        <v>831</v>
      </c>
      <c r="F553" s="261" t="s">
        <v>832</v>
      </c>
      <c r="G553" s="262" t="s">
        <v>311</v>
      </c>
      <c r="H553" s="263">
        <v>4</v>
      </c>
      <c r="I553" s="264"/>
      <c r="J553" s="265">
        <f>ROUND(I553*H553,2)</f>
        <v>0</v>
      </c>
      <c r="K553" s="261" t="s">
        <v>152</v>
      </c>
      <c r="L553" s="266"/>
      <c r="M553" s="267" t="s">
        <v>19</v>
      </c>
      <c r="N553" s="268" t="s">
        <v>46</v>
      </c>
      <c r="O553" s="87"/>
      <c r="P553" s="217">
        <f>O553*H553</f>
        <v>0</v>
      </c>
      <c r="Q553" s="217">
        <v>2.0000000000000002E-05</v>
      </c>
      <c r="R553" s="217">
        <f>Q553*H553</f>
        <v>8.0000000000000007E-05</v>
      </c>
      <c r="S553" s="217">
        <v>0</v>
      </c>
      <c r="T553" s="218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9" t="s">
        <v>197</v>
      </c>
      <c r="AT553" s="219" t="s">
        <v>245</v>
      </c>
      <c r="AU553" s="219" t="s">
        <v>85</v>
      </c>
      <c r="AY553" s="20" t="s">
        <v>147</v>
      </c>
      <c r="BE553" s="220">
        <f>IF(N553="základní",J553,0)</f>
        <v>0</v>
      </c>
      <c r="BF553" s="220">
        <f>IF(N553="snížená",J553,0)</f>
        <v>0</v>
      </c>
      <c r="BG553" s="220">
        <f>IF(N553="zákl. přenesená",J553,0)</f>
        <v>0</v>
      </c>
      <c r="BH553" s="220">
        <f>IF(N553="sníž. přenesená",J553,0)</f>
        <v>0</v>
      </c>
      <c r="BI553" s="220">
        <f>IF(N553="nulová",J553,0)</f>
        <v>0</v>
      </c>
      <c r="BJ553" s="20" t="s">
        <v>83</v>
      </c>
      <c r="BK553" s="220">
        <f>ROUND(I553*H553,2)</f>
        <v>0</v>
      </c>
      <c r="BL553" s="20" t="s">
        <v>153</v>
      </c>
      <c r="BM553" s="219" t="s">
        <v>833</v>
      </c>
    </row>
    <row r="554" s="2" customFormat="1" ht="16.5" customHeight="1">
      <c r="A554" s="41"/>
      <c r="B554" s="42"/>
      <c r="C554" s="208" t="s">
        <v>834</v>
      </c>
      <c r="D554" s="208" t="s">
        <v>149</v>
      </c>
      <c r="E554" s="209" t="s">
        <v>835</v>
      </c>
      <c r="F554" s="210" t="s">
        <v>836</v>
      </c>
      <c r="G554" s="211" t="s">
        <v>166</v>
      </c>
      <c r="H554" s="212">
        <v>1.736</v>
      </c>
      <c r="I554" s="213"/>
      <c r="J554" s="214">
        <f>ROUND(I554*H554,2)</f>
        <v>0</v>
      </c>
      <c r="K554" s="210" t="s">
        <v>152</v>
      </c>
      <c r="L554" s="47"/>
      <c r="M554" s="215" t="s">
        <v>19</v>
      </c>
      <c r="N554" s="216" t="s">
        <v>46</v>
      </c>
      <c r="O554" s="87"/>
      <c r="P554" s="217">
        <f>O554*H554</f>
        <v>0</v>
      </c>
      <c r="Q554" s="217">
        <v>0</v>
      </c>
      <c r="R554" s="217">
        <f>Q554*H554</f>
        <v>0</v>
      </c>
      <c r="S554" s="217">
        <v>2</v>
      </c>
      <c r="T554" s="218">
        <f>S554*H554</f>
        <v>3.472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9" t="s">
        <v>153</v>
      </c>
      <c r="AT554" s="219" t="s">
        <v>149</v>
      </c>
      <c r="AU554" s="219" t="s">
        <v>85</v>
      </c>
      <c r="AY554" s="20" t="s">
        <v>147</v>
      </c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20" t="s">
        <v>83</v>
      </c>
      <c r="BK554" s="220">
        <f>ROUND(I554*H554,2)</f>
        <v>0</v>
      </c>
      <c r="BL554" s="20" t="s">
        <v>153</v>
      </c>
      <c r="BM554" s="219" t="s">
        <v>837</v>
      </c>
    </row>
    <row r="555" s="2" customFormat="1">
      <c r="A555" s="41"/>
      <c r="B555" s="42"/>
      <c r="C555" s="43"/>
      <c r="D555" s="221" t="s">
        <v>155</v>
      </c>
      <c r="E555" s="43"/>
      <c r="F555" s="222" t="s">
        <v>838</v>
      </c>
      <c r="G555" s="43"/>
      <c r="H555" s="43"/>
      <c r="I555" s="223"/>
      <c r="J555" s="43"/>
      <c r="K555" s="43"/>
      <c r="L555" s="47"/>
      <c r="M555" s="224"/>
      <c r="N555" s="225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155</v>
      </c>
      <c r="AU555" s="20" t="s">
        <v>85</v>
      </c>
    </row>
    <row r="556" s="14" customFormat="1">
      <c r="A556" s="14"/>
      <c r="B556" s="238"/>
      <c r="C556" s="239"/>
      <c r="D556" s="228" t="s">
        <v>157</v>
      </c>
      <c r="E556" s="240" t="s">
        <v>19</v>
      </c>
      <c r="F556" s="241" t="s">
        <v>839</v>
      </c>
      <c r="G556" s="239"/>
      <c r="H556" s="240" t="s">
        <v>19</v>
      </c>
      <c r="I556" s="242"/>
      <c r="J556" s="239"/>
      <c r="K556" s="239"/>
      <c r="L556" s="243"/>
      <c r="M556" s="244"/>
      <c r="N556" s="245"/>
      <c r="O556" s="245"/>
      <c r="P556" s="245"/>
      <c r="Q556" s="245"/>
      <c r="R556" s="245"/>
      <c r="S556" s="245"/>
      <c r="T556" s="24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7" t="s">
        <v>157</v>
      </c>
      <c r="AU556" s="247" t="s">
        <v>85</v>
      </c>
      <c r="AV556" s="14" t="s">
        <v>83</v>
      </c>
      <c r="AW556" s="14" t="s">
        <v>36</v>
      </c>
      <c r="AX556" s="14" t="s">
        <v>75</v>
      </c>
      <c r="AY556" s="247" t="s">
        <v>147</v>
      </c>
    </row>
    <row r="557" s="13" customFormat="1">
      <c r="A557" s="13"/>
      <c r="B557" s="226"/>
      <c r="C557" s="227"/>
      <c r="D557" s="228" t="s">
        <v>157</v>
      </c>
      <c r="E557" s="229" t="s">
        <v>19</v>
      </c>
      <c r="F557" s="230" t="s">
        <v>840</v>
      </c>
      <c r="G557" s="227"/>
      <c r="H557" s="231">
        <v>1.47</v>
      </c>
      <c r="I557" s="232"/>
      <c r="J557" s="227"/>
      <c r="K557" s="227"/>
      <c r="L557" s="233"/>
      <c r="M557" s="234"/>
      <c r="N557" s="235"/>
      <c r="O557" s="235"/>
      <c r="P557" s="235"/>
      <c r="Q557" s="235"/>
      <c r="R557" s="235"/>
      <c r="S557" s="235"/>
      <c r="T557" s="23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7" t="s">
        <v>157</v>
      </c>
      <c r="AU557" s="237" t="s">
        <v>85</v>
      </c>
      <c r="AV557" s="13" t="s">
        <v>85</v>
      </c>
      <c r="AW557" s="13" t="s">
        <v>36</v>
      </c>
      <c r="AX557" s="13" t="s">
        <v>75</v>
      </c>
      <c r="AY557" s="237" t="s">
        <v>147</v>
      </c>
    </row>
    <row r="558" s="13" customFormat="1">
      <c r="A558" s="13"/>
      <c r="B558" s="226"/>
      <c r="C558" s="227"/>
      <c r="D558" s="228" t="s">
        <v>157</v>
      </c>
      <c r="E558" s="229" t="s">
        <v>19</v>
      </c>
      <c r="F558" s="230" t="s">
        <v>841</v>
      </c>
      <c r="G558" s="227"/>
      <c r="H558" s="231">
        <v>0.26600000000000001</v>
      </c>
      <c r="I558" s="232"/>
      <c r="J558" s="227"/>
      <c r="K558" s="227"/>
      <c r="L558" s="233"/>
      <c r="M558" s="234"/>
      <c r="N558" s="235"/>
      <c r="O558" s="235"/>
      <c r="P558" s="235"/>
      <c r="Q558" s="235"/>
      <c r="R558" s="235"/>
      <c r="S558" s="235"/>
      <c r="T558" s="23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7" t="s">
        <v>157</v>
      </c>
      <c r="AU558" s="237" t="s">
        <v>85</v>
      </c>
      <c r="AV558" s="13" t="s">
        <v>85</v>
      </c>
      <c r="AW558" s="13" t="s">
        <v>36</v>
      </c>
      <c r="AX558" s="13" t="s">
        <v>75</v>
      </c>
      <c r="AY558" s="237" t="s">
        <v>147</v>
      </c>
    </row>
    <row r="559" s="15" customFormat="1">
      <c r="A559" s="15"/>
      <c r="B559" s="248"/>
      <c r="C559" s="249"/>
      <c r="D559" s="228" t="s">
        <v>157</v>
      </c>
      <c r="E559" s="250" t="s">
        <v>19</v>
      </c>
      <c r="F559" s="251" t="s">
        <v>172</v>
      </c>
      <c r="G559" s="249"/>
      <c r="H559" s="252">
        <v>1.736</v>
      </c>
      <c r="I559" s="253"/>
      <c r="J559" s="249"/>
      <c r="K559" s="249"/>
      <c r="L559" s="254"/>
      <c r="M559" s="255"/>
      <c r="N559" s="256"/>
      <c r="O559" s="256"/>
      <c r="P559" s="256"/>
      <c r="Q559" s="256"/>
      <c r="R559" s="256"/>
      <c r="S559" s="256"/>
      <c r="T559" s="257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8" t="s">
        <v>157</v>
      </c>
      <c r="AU559" s="258" t="s">
        <v>85</v>
      </c>
      <c r="AV559" s="15" t="s">
        <v>153</v>
      </c>
      <c r="AW559" s="15" t="s">
        <v>36</v>
      </c>
      <c r="AX559" s="15" t="s">
        <v>83</v>
      </c>
      <c r="AY559" s="258" t="s">
        <v>147</v>
      </c>
    </row>
    <row r="560" s="2" customFormat="1" ht="49.05" customHeight="1">
      <c r="A560" s="41"/>
      <c r="B560" s="42"/>
      <c r="C560" s="208" t="s">
        <v>842</v>
      </c>
      <c r="D560" s="208" t="s">
        <v>149</v>
      </c>
      <c r="E560" s="209" t="s">
        <v>843</v>
      </c>
      <c r="F560" s="210" t="s">
        <v>844</v>
      </c>
      <c r="G560" s="211" t="s">
        <v>166</v>
      </c>
      <c r="H560" s="212">
        <v>6.726</v>
      </c>
      <c r="I560" s="213"/>
      <c r="J560" s="214">
        <f>ROUND(I560*H560,2)</f>
        <v>0</v>
      </c>
      <c r="K560" s="210" t="s">
        <v>152</v>
      </c>
      <c r="L560" s="47"/>
      <c r="M560" s="215" t="s">
        <v>19</v>
      </c>
      <c r="N560" s="216" t="s">
        <v>46</v>
      </c>
      <c r="O560" s="87"/>
      <c r="P560" s="217">
        <f>O560*H560</f>
        <v>0</v>
      </c>
      <c r="Q560" s="217">
        <v>0</v>
      </c>
      <c r="R560" s="217">
        <f>Q560*H560</f>
        <v>0</v>
      </c>
      <c r="S560" s="217">
        <v>1.8</v>
      </c>
      <c r="T560" s="218">
        <f>S560*H560</f>
        <v>12.1068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9" t="s">
        <v>153</v>
      </c>
      <c r="AT560" s="219" t="s">
        <v>149</v>
      </c>
      <c r="AU560" s="219" t="s">
        <v>85</v>
      </c>
      <c r="AY560" s="20" t="s">
        <v>147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20" t="s">
        <v>83</v>
      </c>
      <c r="BK560" s="220">
        <f>ROUND(I560*H560,2)</f>
        <v>0</v>
      </c>
      <c r="BL560" s="20" t="s">
        <v>153</v>
      </c>
      <c r="BM560" s="219" t="s">
        <v>845</v>
      </c>
    </row>
    <row r="561" s="2" customFormat="1">
      <c r="A561" s="41"/>
      <c r="B561" s="42"/>
      <c r="C561" s="43"/>
      <c r="D561" s="221" t="s">
        <v>155</v>
      </c>
      <c r="E561" s="43"/>
      <c r="F561" s="222" t="s">
        <v>846</v>
      </c>
      <c r="G561" s="43"/>
      <c r="H561" s="43"/>
      <c r="I561" s="223"/>
      <c r="J561" s="43"/>
      <c r="K561" s="43"/>
      <c r="L561" s="47"/>
      <c r="M561" s="224"/>
      <c r="N561" s="225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155</v>
      </c>
      <c r="AU561" s="20" t="s">
        <v>85</v>
      </c>
    </row>
    <row r="562" s="14" customFormat="1">
      <c r="A562" s="14"/>
      <c r="B562" s="238"/>
      <c r="C562" s="239"/>
      <c r="D562" s="228" t="s">
        <v>157</v>
      </c>
      <c r="E562" s="240" t="s">
        <v>19</v>
      </c>
      <c r="F562" s="241" t="s">
        <v>839</v>
      </c>
      <c r="G562" s="239"/>
      <c r="H562" s="240" t="s">
        <v>19</v>
      </c>
      <c r="I562" s="242"/>
      <c r="J562" s="239"/>
      <c r="K562" s="239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157</v>
      </c>
      <c r="AU562" s="247" t="s">
        <v>85</v>
      </c>
      <c r="AV562" s="14" t="s">
        <v>83</v>
      </c>
      <c r="AW562" s="14" t="s">
        <v>36</v>
      </c>
      <c r="AX562" s="14" t="s">
        <v>75</v>
      </c>
      <c r="AY562" s="247" t="s">
        <v>147</v>
      </c>
    </row>
    <row r="563" s="13" customFormat="1">
      <c r="A563" s="13"/>
      <c r="B563" s="226"/>
      <c r="C563" s="227"/>
      <c r="D563" s="228" t="s">
        <v>157</v>
      </c>
      <c r="E563" s="229" t="s">
        <v>19</v>
      </c>
      <c r="F563" s="230" t="s">
        <v>847</v>
      </c>
      <c r="G563" s="227"/>
      <c r="H563" s="231">
        <v>3.6480000000000001</v>
      </c>
      <c r="I563" s="232"/>
      <c r="J563" s="227"/>
      <c r="K563" s="227"/>
      <c r="L563" s="233"/>
      <c r="M563" s="234"/>
      <c r="N563" s="235"/>
      <c r="O563" s="235"/>
      <c r="P563" s="235"/>
      <c r="Q563" s="235"/>
      <c r="R563" s="235"/>
      <c r="S563" s="235"/>
      <c r="T563" s="23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7" t="s">
        <v>157</v>
      </c>
      <c r="AU563" s="237" t="s">
        <v>85</v>
      </c>
      <c r="AV563" s="13" t="s">
        <v>85</v>
      </c>
      <c r="AW563" s="13" t="s">
        <v>36</v>
      </c>
      <c r="AX563" s="13" t="s">
        <v>75</v>
      </c>
      <c r="AY563" s="237" t="s">
        <v>147</v>
      </c>
    </row>
    <row r="564" s="13" customFormat="1">
      <c r="A564" s="13"/>
      <c r="B564" s="226"/>
      <c r="C564" s="227"/>
      <c r="D564" s="228" t="s">
        <v>157</v>
      </c>
      <c r="E564" s="229" t="s">
        <v>19</v>
      </c>
      <c r="F564" s="230" t="s">
        <v>848</v>
      </c>
      <c r="G564" s="227"/>
      <c r="H564" s="231">
        <v>3.0779999999999998</v>
      </c>
      <c r="I564" s="232"/>
      <c r="J564" s="227"/>
      <c r="K564" s="227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157</v>
      </c>
      <c r="AU564" s="237" t="s">
        <v>85</v>
      </c>
      <c r="AV564" s="13" t="s">
        <v>85</v>
      </c>
      <c r="AW564" s="13" t="s">
        <v>36</v>
      </c>
      <c r="AX564" s="13" t="s">
        <v>75</v>
      </c>
      <c r="AY564" s="237" t="s">
        <v>147</v>
      </c>
    </row>
    <row r="565" s="15" customFormat="1">
      <c r="A565" s="15"/>
      <c r="B565" s="248"/>
      <c r="C565" s="249"/>
      <c r="D565" s="228" t="s">
        <v>157</v>
      </c>
      <c r="E565" s="250" t="s">
        <v>19</v>
      </c>
      <c r="F565" s="251" t="s">
        <v>172</v>
      </c>
      <c r="G565" s="249"/>
      <c r="H565" s="252">
        <v>6.726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8" t="s">
        <v>157</v>
      </c>
      <c r="AU565" s="258" t="s">
        <v>85</v>
      </c>
      <c r="AV565" s="15" t="s">
        <v>153</v>
      </c>
      <c r="AW565" s="15" t="s">
        <v>36</v>
      </c>
      <c r="AX565" s="15" t="s">
        <v>83</v>
      </c>
      <c r="AY565" s="258" t="s">
        <v>147</v>
      </c>
    </row>
    <row r="566" s="2" customFormat="1" ht="24.15" customHeight="1">
      <c r="A566" s="41"/>
      <c r="B566" s="42"/>
      <c r="C566" s="208" t="s">
        <v>849</v>
      </c>
      <c r="D566" s="208" t="s">
        <v>149</v>
      </c>
      <c r="E566" s="209" t="s">
        <v>850</v>
      </c>
      <c r="F566" s="210" t="s">
        <v>851</v>
      </c>
      <c r="G566" s="211" t="s">
        <v>166</v>
      </c>
      <c r="H566" s="212">
        <v>0.154</v>
      </c>
      <c r="I566" s="213"/>
      <c r="J566" s="214">
        <f>ROUND(I566*H566,2)</f>
        <v>0</v>
      </c>
      <c r="K566" s="210" t="s">
        <v>152</v>
      </c>
      <c r="L566" s="47"/>
      <c r="M566" s="215" t="s">
        <v>19</v>
      </c>
      <c r="N566" s="216" t="s">
        <v>46</v>
      </c>
      <c r="O566" s="87"/>
      <c r="P566" s="217">
        <f>O566*H566</f>
        <v>0</v>
      </c>
      <c r="Q566" s="217">
        <v>0</v>
      </c>
      <c r="R566" s="217">
        <f>Q566*H566</f>
        <v>0</v>
      </c>
      <c r="S566" s="217">
        <v>2.2000000000000002</v>
      </c>
      <c r="T566" s="218">
        <f>S566*H566</f>
        <v>0.33880000000000005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9" t="s">
        <v>153</v>
      </c>
      <c r="AT566" s="219" t="s">
        <v>149</v>
      </c>
      <c r="AU566" s="219" t="s">
        <v>85</v>
      </c>
      <c r="AY566" s="20" t="s">
        <v>147</v>
      </c>
      <c r="BE566" s="220">
        <f>IF(N566="základní",J566,0)</f>
        <v>0</v>
      </c>
      <c r="BF566" s="220">
        <f>IF(N566="snížená",J566,0)</f>
        <v>0</v>
      </c>
      <c r="BG566" s="220">
        <f>IF(N566="zákl. přenesená",J566,0)</f>
        <v>0</v>
      </c>
      <c r="BH566" s="220">
        <f>IF(N566="sníž. přenesená",J566,0)</f>
        <v>0</v>
      </c>
      <c r="BI566" s="220">
        <f>IF(N566="nulová",J566,0)</f>
        <v>0</v>
      </c>
      <c r="BJ566" s="20" t="s">
        <v>83</v>
      </c>
      <c r="BK566" s="220">
        <f>ROUND(I566*H566,2)</f>
        <v>0</v>
      </c>
      <c r="BL566" s="20" t="s">
        <v>153</v>
      </c>
      <c r="BM566" s="219" t="s">
        <v>852</v>
      </c>
    </row>
    <row r="567" s="2" customFormat="1">
      <c r="A567" s="41"/>
      <c r="B567" s="42"/>
      <c r="C567" s="43"/>
      <c r="D567" s="221" t="s">
        <v>155</v>
      </c>
      <c r="E567" s="43"/>
      <c r="F567" s="222" t="s">
        <v>853</v>
      </c>
      <c r="G567" s="43"/>
      <c r="H567" s="43"/>
      <c r="I567" s="223"/>
      <c r="J567" s="43"/>
      <c r="K567" s="43"/>
      <c r="L567" s="47"/>
      <c r="M567" s="224"/>
      <c r="N567" s="225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155</v>
      </c>
      <c r="AU567" s="20" t="s">
        <v>85</v>
      </c>
    </row>
    <row r="568" s="13" customFormat="1">
      <c r="A568" s="13"/>
      <c r="B568" s="226"/>
      <c r="C568" s="227"/>
      <c r="D568" s="228" t="s">
        <v>157</v>
      </c>
      <c r="E568" s="229" t="s">
        <v>19</v>
      </c>
      <c r="F568" s="230" t="s">
        <v>854</v>
      </c>
      <c r="G568" s="227"/>
      <c r="H568" s="231">
        <v>0.154</v>
      </c>
      <c r="I568" s="232"/>
      <c r="J568" s="227"/>
      <c r="K568" s="227"/>
      <c r="L568" s="233"/>
      <c r="M568" s="234"/>
      <c r="N568" s="235"/>
      <c r="O568" s="235"/>
      <c r="P568" s="235"/>
      <c r="Q568" s="235"/>
      <c r="R568" s="235"/>
      <c r="S568" s="235"/>
      <c r="T568" s="23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7" t="s">
        <v>157</v>
      </c>
      <c r="AU568" s="237" t="s">
        <v>85</v>
      </c>
      <c r="AV568" s="13" t="s">
        <v>85</v>
      </c>
      <c r="AW568" s="13" t="s">
        <v>36</v>
      </c>
      <c r="AX568" s="13" t="s">
        <v>83</v>
      </c>
      <c r="AY568" s="237" t="s">
        <v>147</v>
      </c>
    </row>
    <row r="569" s="2" customFormat="1" ht="24.15" customHeight="1">
      <c r="A569" s="41"/>
      <c r="B569" s="42"/>
      <c r="C569" s="208" t="s">
        <v>855</v>
      </c>
      <c r="D569" s="208" t="s">
        <v>149</v>
      </c>
      <c r="E569" s="209" t="s">
        <v>856</v>
      </c>
      <c r="F569" s="210" t="s">
        <v>857</v>
      </c>
      <c r="G569" s="211" t="s">
        <v>166</v>
      </c>
      <c r="H569" s="212">
        <v>8.5679999999999996</v>
      </c>
      <c r="I569" s="213"/>
      <c r="J569" s="214">
        <f>ROUND(I569*H569,2)</f>
        <v>0</v>
      </c>
      <c r="K569" s="210" t="s">
        <v>152</v>
      </c>
      <c r="L569" s="47"/>
      <c r="M569" s="215" t="s">
        <v>19</v>
      </c>
      <c r="N569" s="216" t="s">
        <v>46</v>
      </c>
      <c r="O569" s="87"/>
      <c r="P569" s="217">
        <f>O569*H569</f>
        <v>0</v>
      </c>
      <c r="Q569" s="217">
        <v>0</v>
      </c>
      <c r="R569" s="217">
        <f>Q569*H569</f>
        <v>0</v>
      </c>
      <c r="S569" s="217">
        <v>2.2000000000000002</v>
      </c>
      <c r="T569" s="218">
        <f>S569*H569</f>
        <v>18.849600000000002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9" t="s">
        <v>153</v>
      </c>
      <c r="AT569" s="219" t="s">
        <v>149</v>
      </c>
      <c r="AU569" s="219" t="s">
        <v>85</v>
      </c>
      <c r="AY569" s="20" t="s">
        <v>147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20" t="s">
        <v>83</v>
      </c>
      <c r="BK569" s="220">
        <f>ROUND(I569*H569,2)</f>
        <v>0</v>
      </c>
      <c r="BL569" s="20" t="s">
        <v>153</v>
      </c>
      <c r="BM569" s="219" t="s">
        <v>858</v>
      </c>
    </row>
    <row r="570" s="2" customFormat="1">
      <c r="A570" s="41"/>
      <c r="B570" s="42"/>
      <c r="C570" s="43"/>
      <c r="D570" s="221" t="s">
        <v>155</v>
      </c>
      <c r="E570" s="43"/>
      <c r="F570" s="222" t="s">
        <v>859</v>
      </c>
      <c r="G570" s="43"/>
      <c r="H570" s="43"/>
      <c r="I570" s="223"/>
      <c r="J570" s="43"/>
      <c r="K570" s="43"/>
      <c r="L570" s="47"/>
      <c r="M570" s="224"/>
      <c r="N570" s="225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155</v>
      </c>
      <c r="AU570" s="20" t="s">
        <v>85</v>
      </c>
    </row>
    <row r="571" s="13" customFormat="1">
      <c r="A571" s="13"/>
      <c r="B571" s="226"/>
      <c r="C571" s="227"/>
      <c r="D571" s="228" t="s">
        <v>157</v>
      </c>
      <c r="E571" s="229" t="s">
        <v>19</v>
      </c>
      <c r="F571" s="230" t="s">
        <v>860</v>
      </c>
      <c r="G571" s="227"/>
      <c r="H571" s="231">
        <v>8.5679999999999996</v>
      </c>
      <c r="I571" s="232"/>
      <c r="J571" s="227"/>
      <c r="K571" s="227"/>
      <c r="L571" s="233"/>
      <c r="M571" s="234"/>
      <c r="N571" s="235"/>
      <c r="O571" s="235"/>
      <c r="P571" s="235"/>
      <c r="Q571" s="235"/>
      <c r="R571" s="235"/>
      <c r="S571" s="235"/>
      <c r="T571" s="23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7" t="s">
        <v>157</v>
      </c>
      <c r="AU571" s="237" t="s">
        <v>85</v>
      </c>
      <c r="AV571" s="13" t="s">
        <v>85</v>
      </c>
      <c r="AW571" s="13" t="s">
        <v>36</v>
      </c>
      <c r="AX571" s="13" t="s">
        <v>83</v>
      </c>
      <c r="AY571" s="237" t="s">
        <v>147</v>
      </c>
    </row>
    <row r="572" s="2" customFormat="1" ht="33" customHeight="1">
      <c r="A572" s="41"/>
      <c r="B572" s="42"/>
      <c r="C572" s="208" t="s">
        <v>861</v>
      </c>
      <c r="D572" s="208" t="s">
        <v>149</v>
      </c>
      <c r="E572" s="209" t="s">
        <v>862</v>
      </c>
      <c r="F572" s="210" t="s">
        <v>863</v>
      </c>
      <c r="G572" s="211" t="s">
        <v>166</v>
      </c>
      <c r="H572" s="212">
        <v>8.7219999999999995</v>
      </c>
      <c r="I572" s="213"/>
      <c r="J572" s="214">
        <f>ROUND(I572*H572,2)</f>
        <v>0</v>
      </c>
      <c r="K572" s="210" t="s">
        <v>152</v>
      </c>
      <c r="L572" s="47"/>
      <c r="M572" s="215" t="s">
        <v>19</v>
      </c>
      <c r="N572" s="216" t="s">
        <v>46</v>
      </c>
      <c r="O572" s="87"/>
      <c r="P572" s="217">
        <f>O572*H572</f>
        <v>0</v>
      </c>
      <c r="Q572" s="217">
        <v>0</v>
      </c>
      <c r="R572" s="217">
        <f>Q572*H572</f>
        <v>0</v>
      </c>
      <c r="S572" s="217">
        <v>0.043999999999999997</v>
      </c>
      <c r="T572" s="218">
        <f>S572*H572</f>
        <v>0.38376799999999994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9" t="s">
        <v>153</v>
      </c>
      <c r="AT572" s="219" t="s">
        <v>149</v>
      </c>
      <c r="AU572" s="219" t="s">
        <v>85</v>
      </c>
      <c r="AY572" s="20" t="s">
        <v>147</v>
      </c>
      <c r="BE572" s="220">
        <f>IF(N572="základní",J572,0)</f>
        <v>0</v>
      </c>
      <c r="BF572" s="220">
        <f>IF(N572="snížená",J572,0)</f>
        <v>0</v>
      </c>
      <c r="BG572" s="220">
        <f>IF(N572="zákl. přenesená",J572,0)</f>
        <v>0</v>
      </c>
      <c r="BH572" s="220">
        <f>IF(N572="sníž. přenesená",J572,0)</f>
        <v>0</v>
      </c>
      <c r="BI572" s="220">
        <f>IF(N572="nulová",J572,0)</f>
        <v>0</v>
      </c>
      <c r="BJ572" s="20" t="s">
        <v>83</v>
      </c>
      <c r="BK572" s="220">
        <f>ROUND(I572*H572,2)</f>
        <v>0</v>
      </c>
      <c r="BL572" s="20" t="s">
        <v>153</v>
      </c>
      <c r="BM572" s="219" t="s">
        <v>864</v>
      </c>
    </row>
    <row r="573" s="2" customFormat="1">
      <c r="A573" s="41"/>
      <c r="B573" s="42"/>
      <c r="C573" s="43"/>
      <c r="D573" s="221" t="s">
        <v>155</v>
      </c>
      <c r="E573" s="43"/>
      <c r="F573" s="222" t="s">
        <v>865</v>
      </c>
      <c r="G573" s="43"/>
      <c r="H573" s="43"/>
      <c r="I573" s="223"/>
      <c r="J573" s="43"/>
      <c r="K573" s="43"/>
      <c r="L573" s="47"/>
      <c r="M573" s="224"/>
      <c r="N573" s="225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155</v>
      </c>
      <c r="AU573" s="20" t="s">
        <v>85</v>
      </c>
    </row>
    <row r="574" s="13" customFormat="1">
      <c r="A574" s="13"/>
      <c r="B574" s="226"/>
      <c r="C574" s="227"/>
      <c r="D574" s="228" t="s">
        <v>157</v>
      </c>
      <c r="E574" s="229" t="s">
        <v>19</v>
      </c>
      <c r="F574" s="230" t="s">
        <v>860</v>
      </c>
      <c r="G574" s="227"/>
      <c r="H574" s="231">
        <v>8.5679999999999996</v>
      </c>
      <c r="I574" s="232"/>
      <c r="J574" s="227"/>
      <c r="K574" s="227"/>
      <c r="L574" s="233"/>
      <c r="M574" s="234"/>
      <c r="N574" s="235"/>
      <c r="O574" s="235"/>
      <c r="P574" s="235"/>
      <c r="Q574" s="235"/>
      <c r="R574" s="235"/>
      <c r="S574" s="235"/>
      <c r="T574" s="23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7" t="s">
        <v>157</v>
      </c>
      <c r="AU574" s="237" t="s">
        <v>85</v>
      </c>
      <c r="AV574" s="13" t="s">
        <v>85</v>
      </c>
      <c r="AW574" s="13" t="s">
        <v>36</v>
      </c>
      <c r="AX574" s="13" t="s">
        <v>75</v>
      </c>
      <c r="AY574" s="237" t="s">
        <v>147</v>
      </c>
    </row>
    <row r="575" s="13" customFormat="1">
      <c r="A575" s="13"/>
      <c r="B575" s="226"/>
      <c r="C575" s="227"/>
      <c r="D575" s="228" t="s">
        <v>157</v>
      </c>
      <c r="E575" s="229" t="s">
        <v>19</v>
      </c>
      <c r="F575" s="230" t="s">
        <v>854</v>
      </c>
      <c r="G575" s="227"/>
      <c r="H575" s="231">
        <v>0.154</v>
      </c>
      <c r="I575" s="232"/>
      <c r="J575" s="227"/>
      <c r="K575" s="227"/>
      <c r="L575" s="233"/>
      <c r="M575" s="234"/>
      <c r="N575" s="235"/>
      <c r="O575" s="235"/>
      <c r="P575" s="235"/>
      <c r="Q575" s="235"/>
      <c r="R575" s="235"/>
      <c r="S575" s="235"/>
      <c r="T575" s="23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7" t="s">
        <v>157</v>
      </c>
      <c r="AU575" s="237" t="s">
        <v>85</v>
      </c>
      <c r="AV575" s="13" t="s">
        <v>85</v>
      </c>
      <c r="AW575" s="13" t="s">
        <v>36</v>
      </c>
      <c r="AX575" s="13" t="s">
        <v>75</v>
      </c>
      <c r="AY575" s="237" t="s">
        <v>147</v>
      </c>
    </row>
    <row r="576" s="15" customFormat="1">
      <c r="A576" s="15"/>
      <c r="B576" s="248"/>
      <c r="C576" s="249"/>
      <c r="D576" s="228" t="s">
        <v>157</v>
      </c>
      <c r="E576" s="250" t="s">
        <v>19</v>
      </c>
      <c r="F576" s="251" t="s">
        <v>172</v>
      </c>
      <c r="G576" s="249"/>
      <c r="H576" s="252">
        <v>8.7219999999999995</v>
      </c>
      <c r="I576" s="253"/>
      <c r="J576" s="249"/>
      <c r="K576" s="249"/>
      <c r="L576" s="254"/>
      <c r="M576" s="255"/>
      <c r="N576" s="256"/>
      <c r="O576" s="256"/>
      <c r="P576" s="256"/>
      <c r="Q576" s="256"/>
      <c r="R576" s="256"/>
      <c r="S576" s="256"/>
      <c r="T576" s="257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8" t="s">
        <v>157</v>
      </c>
      <c r="AU576" s="258" t="s">
        <v>85</v>
      </c>
      <c r="AV576" s="15" t="s">
        <v>153</v>
      </c>
      <c r="AW576" s="15" t="s">
        <v>36</v>
      </c>
      <c r="AX576" s="15" t="s">
        <v>83</v>
      </c>
      <c r="AY576" s="258" t="s">
        <v>147</v>
      </c>
    </row>
    <row r="577" s="2" customFormat="1" ht="37.8" customHeight="1">
      <c r="A577" s="41"/>
      <c r="B577" s="42"/>
      <c r="C577" s="208" t="s">
        <v>866</v>
      </c>
      <c r="D577" s="208" t="s">
        <v>149</v>
      </c>
      <c r="E577" s="209" t="s">
        <v>867</v>
      </c>
      <c r="F577" s="210" t="s">
        <v>868</v>
      </c>
      <c r="G577" s="211" t="s">
        <v>99</v>
      </c>
      <c r="H577" s="212">
        <v>52.700000000000003</v>
      </c>
      <c r="I577" s="213"/>
      <c r="J577" s="214">
        <f>ROUND(I577*H577,2)</f>
        <v>0</v>
      </c>
      <c r="K577" s="210" t="s">
        <v>152</v>
      </c>
      <c r="L577" s="47"/>
      <c r="M577" s="215" t="s">
        <v>19</v>
      </c>
      <c r="N577" s="216" t="s">
        <v>46</v>
      </c>
      <c r="O577" s="87"/>
      <c r="P577" s="217">
        <f>O577*H577</f>
        <v>0</v>
      </c>
      <c r="Q577" s="217">
        <v>0</v>
      </c>
      <c r="R577" s="217">
        <f>Q577*H577</f>
        <v>0</v>
      </c>
      <c r="S577" s="217">
        <v>0.014</v>
      </c>
      <c r="T577" s="218">
        <f>S577*H577</f>
        <v>0.73780000000000001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9" t="s">
        <v>153</v>
      </c>
      <c r="AT577" s="219" t="s">
        <v>149</v>
      </c>
      <c r="AU577" s="219" t="s">
        <v>85</v>
      </c>
      <c r="AY577" s="20" t="s">
        <v>147</v>
      </c>
      <c r="BE577" s="220">
        <f>IF(N577="základní",J577,0)</f>
        <v>0</v>
      </c>
      <c r="BF577" s="220">
        <f>IF(N577="snížená",J577,0)</f>
        <v>0</v>
      </c>
      <c r="BG577" s="220">
        <f>IF(N577="zákl. přenesená",J577,0)</f>
        <v>0</v>
      </c>
      <c r="BH577" s="220">
        <f>IF(N577="sníž. přenesená",J577,0)</f>
        <v>0</v>
      </c>
      <c r="BI577" s="220">
        <f>IF(N577="nulová",J577,0)</f>
        <v>0</v>
      </c>
      <c r="BJ577" s="20" t="s">
        <v>83</v>
      </c>
      <c r="BK577" s="220">
        <f>ROUND(I577*H577,2)</f>
        <v>0</v>
      </c>
      <c r="BL577" s="20" t="s">
        <v>153</v>
      </c>
      <c r="BM577" s="219" t="s">
        <v>869</v>
      </c>
    </row>
    <row r="578" s="2" customFormat="1">
      <c r="A578" s="41"/>
      <c r="B578" s="42"/>
      <c r="C578" s="43"/>
      <c r="D578" s="221" t="s">
        <v>155</v>
      </c>
      <c r="E578" s="43"/>
      <c r="F578" s="222" t="s">
        <v>870</v>
      </c>
      <c r="G578" s="43"/>
      <c r="H578" s="43"/>
      <c r="I578" s="223"/>
      <c r="J578" s="43"/>
      <c r="K578" s="43"/>
      <c r="L578" s="47"/>
      <c r="M578" s="224"/>
      <c r="N578" s="225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155</v>
      </c>
      <c r="AU578" s="20" t="s">
        <v>85</v>
      </c>
    </row>
    <row r="579" s="13" customFormat="1">
      <c r="A579" s="13"/>
      <c r="B579" s="226"/>
      <c r="C579" s="227"/>
      <c r="D579" s="228" t="s">
        <v>157</v>
      </c>
      <c r="E579" s="229" t="s">
        <v>19</v>
      </c>
      <c r="F579" s="230" t="s">
        <v>871</v>
      </c>
      <c r="G579" s="227"/>
      <c r="H579" s="231">
        <v>57.119999999999997</v>
      </c>
      <c r="I579" s="232"/>
      <c r="J579" s="227"/>
      <c r="K579" s="227"/>
      <c r="L579" s="233"/>
      <c r="M579" s="234"/>
      <c r="N579" s="235"/>
      <c r="O579" s="235"/>
      <c r="P579" s="235"/>
      <c r="Q579" s="235"/>
      <c r="R579" s="235"/>
      <c r="S579" s="235"/>
      <c r="T579" s="23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7" t="s">
        <v>157</v>
      </c>
      <c r="AU579" s="237" t="s">
        <v>85</v>
      </c>
      <c r="AV579" s="13" t="s">
        <v>85</v>
      </c>
      <c r="AW579" s="13" t="s">
        <v>36</v>
      </c>
      <c r="AX579" s="13" t="s">
        <v>75</v>
      </c>
      <c r="AY579" s="237" t="s">
        <v>147</v>
      </c>
    </row>
    <row r="580" s="13" customFormat="1">
      <c r="A580" s="13"/>
      <c r="B580" s="226"/>
      <c r="C580" s="227"/>
      <c r="D580" s="228" t="s">
        <v>157</v>
      </c>
      <c r="E580" s="229" t="s">
        <v>19</v>
      </c>
      <c r="F580" s="230" t="s">
        <v>872</v>
      </c>
      <c r="G580" s="227"/>
      <c r="H580" s="231">
        <v>-4.4199999999999999</v>
      </c>
      <c r="I580" s="232"/>
      <c r="J580" s="227"/>
      <c r="K580" s="227"/>
      <c r="L580" s="233"/>
      <c r="M580" s="234"/>
      <c r="N580" s="235"/>
      <c r="O580" s="235"/>
      <c r="P580" s="235"/>
      <c r="Q580" s="235"/>
      <c r="R580" s="235"/>
      <c r="S580" s="235"/>
      <c r="T580" s="23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7" t="s">
        <v>157</v>
      </c>
      <c r="AU580" s="237" t="s">
        <v>85</v>
      </c>
      <c r="AV580" s="13" t="s">
        <v>85</v>
      </c>
      <c r="AW580" s="13" t="s">
        <v>36</v>
      </c>
      <c r="AX580" s="13" t="s">
        <v>75</v>
      </c>
      <c r="AY580" s="237" t="s">
        <v>147</v>
      </c>
    </row>
    <row r="581" s="15" customFormat="1">
      <c r="A581" s="15"/>
      <c r="B581" s="248"/>
      <c r="C581" s="249"/>
      <c r="D581" s="228" t="s">
        <v>157</v>
      </c>
      <c r="E581" s="250" t="s">
        <v>19</v>
      </c>
      <c r="F581" s="251" t="s">
        <v>172</v>
      </c>
      <c r="G581" s="249"/>
      <c r="H581" s="252">
        <v>52.700000000000003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8" t="s">
        <v>157</v>
      </c>
      <c r="AU581" s="258" t="s">
        <v>85</v>
      </c>
      <c r="AV581" s="15" t="s">
        <v>153</v>
      </c>
      <c r="AW581" s="15" t="s">
        <v>36</v>
      </c>
      <c r="AX581" s="15" t="s">
        <v>83</v>
      </c>
      <c r="AY581" s="258" t="s">
        <v>147</v>
      </c>
    </row>
    <row r="582" s="2" customFormat="1" ht="37.8" customHeight="1">
      <c r="A582" s="41"/>
      <c r="B582" s="42"/>
      <c r="C582" s="208" t="s">
        <v>873</v>
      </c>
      <c r="D582" s="208" t="s">
        <v>149</v>
      </c>
      <c r="E582" s="209" t="s">
        <v>874</v>
      </c>
      <c r="F582" s="210" t="s">
        <v>875</v>
      </c>
      <c r="G582" s="211" t="s">
        <v>99</v>
      </c>
      <c r="H582" s="212">
        <v>1.3200000000000001</v>
      </c>
      <c r="I582" s="213"/>
      <c r="J582" s="214">
        <f>ROUND(I582*H582,2)</f>
        <v>0</v>
      </c>
      <c r="K582" s="210" t="s">
        <v>152</v>
      </c>
      <c r="L582" s="47"/>
      <c r="M582" s="215" t="s">
        <v>19</v>
      </c>
      <c r="N582" s="216" t="s">
        <v>46</v>
      </c>
      <c r="O582" s="87"/>
      <c r="P582" s="217">
        <f>O582*H582</f>
        <v>0</v>
      </c>
      <c r="Q582" s="217">
        <v>0</v>
      </c>
      <c r="R582" s="217">
        <f>Q582*H582</f>
        <v>0</v>
      </c>
      <c r="S582" s="217">
        <v>0.087999999999999995</v>
      </c>
      <c r="T582" s="218">
        <f>S582*H582</f>
        <v>0.11616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9" t="s">
        <v>153</v>
      </c>
      <c r="AT582" s="219" t="s">
        <v>149</v>
      </c>
      <c r="AU582" s="219" t="s">
        <v>85</v>
      </c>
      <c r="AY582" s="20" t="s">
        <v>147</v>
      </c>
      <c r="BE582" s="220">
        <f>IF(N582="základní",J582,0)</f>
        <v>0</v>
      </c>
      <c r="BF582" s="220">
        <f>IF(N582="snížená",J582,0)</f>
        <v>0</v>
      </c>
      <c r="BG582" s="220">
        <f>IF(N582="zákl. přenesená",J582,0)</f>
        <v>0</v>
      </c>
      <c r="BH582" s="220">
        <f>IF(N582="sníž. přenesená",J582,0)</f>
        <v>0</v>
      </c>
      <c r="BI582" s="220">
        <f>IF(N582="nulová",J582,0)</f>
        <v>0</v>
      </c>
      <c r="BJ582" s="20" t="s">
        <v>83</v>
      </c>
      <c r="BK582" s="220">
        <f>ROUND(I582*H582,2)</f>
        <v>0</v>
      </c>
      <c r="BL582" s="20" t="s">
        <v>153</v>
      </c>
      <c r="BM582" s="219" t="s">
        <v>876</v>
      </c>
    </row>
    <row r="583" s="2" customFormat="1">
      <c r="A583" s="41"/>
      <c r="B583" s="42"/>
      <c r="C583" s="43"/>
      <c r="D583" s="221" t="s">
        <v>155</v>
      </c>
      <c r="E583" s="43"/>
      <c r="F583" s="222" t="s">
        <v>877</v>
      </c>
      <c r="G583" s="43"/>
      <c r="H583" s="43"/>
      <c r="I583" s="223"/>
      <c r="J583" s="43"/>
      <c r="K583" s="43"/>
      <c r="L583" s="47"/>
      <c r="M583" s="224"/>
      <c r="N583" s="225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155</v>
      </c>
      <c r="AU583" s="20" t="s">
        <v>85</v>
      </c>
    </row>
    <row r="584" s="13" customFormat="1">
      <c r="A584" s="13"/>
      <c r="B584" s="226"/>
      <c r="C584" s="227"/>
      <c r="D584" s="228" t="s">
        <v>157</v>
      </c>
      <c r="E584" s="229" t="s">
        <v>19</v>
      </c>
      <c r="F584" s="230" t="s">
        <v>878</v>
      </c>
      <c r="G584" s="227"/>
      <c r="H584" s="231">
        <v>1.3200000000000001</v>
      </c>
      <c r="I584" s="232"/>
      <c r="J584" s="227"/>
      <c r="K584" s="227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157</v>
      </c>
      <c r="AU584" s="237" t="s">
        <v>85</v>
      </c>
      <c r="AV584" s="13" t="s">
        <v>85</v>
      </c>
      <c r="AW584" s="13" t="s">
        <v>36</v>
      </c>
      <c r="AX584" s="13" t="s">
        <v>83</v>
      </c>
      <c r="AY584" s="237" t="s">
        <v>147</v>
      </c>
    </row>
    <row r="585" s="2" customFormat="1" ht="37.8" customHeight="1">
      <c r="A585" s="41"/>
      <c r="B585" s="42"/>
      <c r="C585" s="208" t="s">
        <v>879</v>
      </c>
      <c r="D585" s="208" t="s">
        <v>149</v>
      </c>
      <c r="E585" s="209" t="s">
        <v>880</v>
      </c>
      <c r="F585" s="210" t="s">
        <v>881</v>
      </c>
      <c r="G585" s="211" t="s">
        <v>99</v>
      </c>
      <c r="H585" s="212">
        <v>2.2000000000000002</v>
      </c>
      <c r="I585" s="213"/>
      <c r="J585" s="214">
        <f>ROUND(I585*H585,2)</f>
        <v>0</v>
      </c>
      <c r="K585" s="210" t="s">
        <v>152</v>
      </c>
      <c r="L585" s="47"/>
      <c r="M585" s="215" t="s">
        <v>19</v>
      </c>
      <c r="N585" s="216" t="s">
        <v>46</v>
      </c>
      <c r="O585" s="87"/>
      <c r="P585" s="217">
        <f>O585*H585</f>
        <v>0</v>
      </c>
      <c r="Q585" s="217">
        <v>0</v>
      </c>
      <c r="R585" s="217">
        <f>Q585*H585</f>
        <v>0</v>
      </c>
      <c r="S585" s="217">
        <v>0.067000000000000004</v>
      </c>
      <c r="T585" s="218">
        <f>S585*H585</f>
        <v>0.14740000000000003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9" t="s">
        <v>153</v>
      </c>
      <c r="AT585" s="219" t="s">
        <v>149</v>
      </c>
      <c r="AU585" s="219" t="s">
        <v>85</v>
      </c>
      <c r="AY585" s="20" t="s">
        <v>147</v>
      </c>
      <c r="BE585" s="220">
        <f>IF(N585="základní",J585,0)</f>
        <v>0</v>
      </c>
      <c r="BF585" s="220">
        <f>IF(N585="snížená",J585,0)</f>
        <v>0</v>
      </c>
      <c r="BG585" s="220">
        <f>IF(N585="zákl. přenesená",J585,0)</f>
        <v>0</v>
      </c>
      <c r="BH585" s="220">
        <f>IF(N585="sníž. přenesená",J585,0)</f>
        <v>0</v>
      </c>
      <c r="BI585" s="220">
        <f>IF(N585="nulová",J585,0)</f>
        <v>0</v>
      </c>
      <c r="BJ585" s="20" t="s">
        <v>83</v>
      </c>
      <c r="BK585" s="220">
        <f>ROUND(I585*H585,2)</f>
        <v>0</v>
      </c>
      <c r="BL585" s="20" t="s">
        <v>153</v>
      </c>
      <c r="BM585" s="219" t="s">
        <v>882</v>
      </c>
    </row>
    <row r="586" s="2" customFormat="1">
      <c r="A586" s="41"/>
      <c r="B586" s="42"/>
      <c r="C586" s="43"/>
      <c r="D586" s="221" t="s">
        <v>155</v>
      </c>
      <c r="E586" s="43"/>
      <c r="F586" s="222" t="s">
        <v>883</v>
      </c>
      <c r="G586" s="43"/>
      <c r="H586" s="43"/>
      <c r="I586" s="223"/>
      <c r="J586" s="43"/>
      <c r="K586" s="43"/>
      <c r="L586" s="47"/>
      <c r="M586" s="224"/>
      <c r="N586" s="225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155</v>
      </c>
      <c r="AU586" s="20" t="s">
        <v>85</v>
      </c>
    </row>
    <row r="587" s="13" customFormat="1">
      <c r="A587" s="13"/>
      <c r="B587" s="226"/>
      <c r="C587" s="227"/>
      <c r="D587" s="228" t="s">
        <v>157</v>
      </c>
      <c r="E587" s="229" t="s">
        <v>19</v>
      </c>
      <c r="F587" s="230" t="s">
        <v>884</v>
      </c>
      <c r="G587" s="227"/>
      <c r="H587" s="231">
        <v>2.2000000000000002</v>
      </c>
      <c r="I587" s="232"/>
      <c r="J587" s="227"/>
      <c r="K587" s="227"/>
      <c r="L587" s="233"/>
      <c r="M587" s="234"/>
      <c r="N587" s="235"/>
      <c r="O587" s="235"/>
      <c r="P587" s="235"/>
      <c r="Q587" s="235"/>
      <c r="R587" s="235"/>
      <c r="S587" s="235"/>
      <c r="T587" s="23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7" t="s">
        <v>157</v>
      </c>
      <c r="AU587" s="237" t="s">
        <v>85</v>
      </c>
      <c r="AV587" s="13" t="s">
        <v>85</v>
      </c>
      <c r="AW587" s="13" t="s">
        <v>36</v>
      </c>
      <c r="AX587" s="13" t="s">
        <v>83</v>
      </c>
      <c r="AY587" s="237" t="s">
        <v>147</v>
      </c>
    </row>
    <row r="588" s="2" customFormat="1" ht="55.5" customHeight="1">
      <c r="A588" s="41"/>
      <c r="B588" s="42"/>
      <c r="C588" s="208" t="s">
        <v>885</v>
      </c>
      <c r="D588" s="208" t="s">
        <v>149</v>
      </c>
      <c r="E588" s="209" t="s">
        <v>886</v>
      </c>
      <c r="F588" s="210" t="s">
        <v>887</v>
      </c>
      <c r="G588" s="211" t="s">
        <v>311</v>
      </c>
      <c r="H588" s="212">
        <v>1</v>
      </c>
      <c r="I588" s="213"/>
      <c r="J588" s="214">
        <f>ROUND(I588*H588,2)</f>
        <v>0</v>
      </c>
      <c r="K588" s="210" t="s">
        <v>152</v>
      </c>
      <c r="L588" s="47"/>
      <c r="M588" s="215" t="s">
        <v>19</v>
      </c>
      <c r="N588" s="216" t="s">
        <v>46</v>
      </c>
      <c r="O588" s="87"/>
      <c r="P588" s="217">
        <f>O588*H588</f>
        <v>0</v>
      </c>
      <c r="Q588" s="217">
        <v>0</v>
      </c>
      <c r="R588" s="217">
        <f>Q588*H588</f>
        <v>0</v>
      </c>
      <c r="S588" s="217">
        <v>0.20699999999999999</v>
      </c>
      <c r="T588" s="218">
        <f>S588*H588</f>
        <v>0.20699999999999999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9" t="s">
        <v>153</v>
      </c>
      <c r="AT588" s="219" t="s">
        <v>149</v>
      </c>
      <c r="AU588" s="219" t="s">
        <v>85</v>
      </c>
      <c r="AY588" s="20" t="s">
        <v>147</v>
      </c>
      <c r="BE588" s="220">
        <f>IF(N588="základní",J588,0)</f>
        <v>0</v>
      </c>
      <c r="BF588" s="220">
        <f>IF(N588="snížená",J588,0)</f>
        <v>0</v>
      </c>
      <c r="BG588" s="220">
        <f>IF(N588="zákl. přenesená",J588,0)</f>
        <v>0</v>
      </c>
      <c r="BH588" s="220">
        <f>IF(N588="sníž. přenesená",J588,0)</f>
        <v>0</v>
      </c>
      <c r="BI588" s="220">
        <f>IF(N588="nulová",J588,0)</f>
        <v>0</v>
      </c>
      <c r="BJ588" s="20" t="s">
        <v>83</v>
      </c>
      <c r="BK588" s="220">
        <f>ROUND(I588*H588,2)</f>
        <v>0</v>
      </c>
      <c r="BL588" s="20" t="s">
        <v>153</v>
      </c>
      <c r="BM588" s="219" t="s">
        <v>888</v>
      </c>
    </row>
    <row r="589" s="2" customFormat="1">
      <c r="A589" s="41"/>
      <c r="B589" s="42"/>
      <c r="C589" s="43"/>
      <c r="D589" s="221" t="s">
        <v>155</v>
      </c>
      <c r="E589" s="43"/>
      <c r="F589" s="222" t="s">
        <v>889</v>
      </c>
      <c r="G589" s="43"/>
      <c r="H589" s="43"/>
      <c r="I589" s="223"/>
      <c r="J589" s="43"/>
      <c r="K589" s="43"/>
      <c r="L589" s="47"/>
      <c r="M589" s="224"/>
      <c r="N589" s="225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155</v>
      </c>
      <c r="AU589" s="20" t="s">
        <v>85</v>
      </c>
    </row>
    <row r="590" s="13" customFormat="1">
      <c r="A590" s="13"/>
      <c r="B590" s="226"/>
      <c r="C590" s="227"/>
      <c r="D590" s="228" t="s">
        <v>157</v>
      </c>
      <c r="E590" s="229" t="s">
        <v>19</v>
      </c>
      <c r="F590" s="230" t="s">
        <v>890</v>
      </c>
      <c r="G590" s="227"/>
      <c r="H590" s="231">
        <v>1</v>
      </c>
      <c r="I590" s="232"/>
      <c r="J590" s="227"/>
      <c r="K590" s="227"/>
      <c r="L590" s="233"/>
      <c r="M590" s="234"/>
      <c r="N590" s="235"/>
      <c r="O590" s="235"/>
      <c r="P590" s="235"/>
      <c r="Q590" s="235"/>
      <c r="R590" s="235"/>
      <c r="S590" s="235"/>
      <c r="T590" s="23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7" t="s">
        <v>157</v>
      </c>
      <c r="AU590" s="237" t="s">
        <v>85</v>
      </c>
      <c r="AV590" s="13" t="s">
        <v>85</v>
      </c>
      <c r="AW590" s="13" t="s">
        <v>36</v>
      </c>
      <c r="AX590" s="13" t="s">
        <v>83</v>
      </c>
      <c r="AY590" s="237" t="s">
        <v>147</v>
      </c>
    </row>
    <row r="591" s="2" customFormat="1" ht="37.8" customHeight="1">
      <c r="A591" s="41"/>
      <c r="B591" s="42"/>
      <c r="C591" s="208" t="s">
        <v>891</v>
      </c>
      <c r="D591" s="208" t="s">
        <v>149</v>
      </c>
      <c r="E591" s="209" t="s">
        <v>892</v>
      </c>
      <c r="F591" s="210" t="s">
        <v>893</v>
      </c>
      <c r="G591" s="211" t="s">
        <v>311</v>
      </c>
      <c r="H591" s="212">
        <v>9</v>
      </c>
      <c r="I591" s="213"/>
      <c r="J591" s="214">
        <f>ROUND(I591*H591,2)</f>
        <v>0</v>
      </c>
      <c r="K591" s="210" t="s">
        <v>152</v>
      </c>
      <c r="L591" s="47"/>
      <c r="M591" s="215" t="s">
        <v>19</v>
      </c>
      <c r="N591" s="216" t="s">
        <v>46</v>
      </c>
      <c r="O591" s="87"/>
      <c r="P591" s="217">
        <f>O591*H591</f>
        <v>0</v>
      </c>
      <c r="Q591" s="217">
        <v>0</v>
      </c>
      <c r="R591" s="217">
        <f>Q591*H591</f>
        <v>0</v>
      </c>
      <c r="S591" s="217">
        <v>0.014999999999999999</v>
      </c>
      <c r="T591" s="218">
        <f>S591*H591</f>
        <v>0.13500000000000001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9" t="s">
        <v>153</v>
      </c>
      <c r="AT591" s="219" t="s">
        <v>149</v>
      </c>
      <c r="AU591" s="219" t="s">
        <v>85</v>
      </c>
      <c r="AY591" s="20" t="s">
        <v>147</v>
      </c>
      <c r="BE591" s="220">
        <f>IF(N591="základní",J591,0)</f>
        <v>0</v>
      </c>
      <c r="BF591" s="220">
        <f>IF(N591="snížená",J591,0)</f>
        <v>0</v>
      </c>
      <c r="BG591" s="220">
        <f>IF(N591="zákl. přenesená",J591,0)</f>
        <v>0</v>
      </c>
      <c r="BH591" s="220">
        <f>IF(N591="sníž. přenesená",J591,0)</f>
        <v>0</v>
      </c>
      <c r="BI591" s="220">
        <f>IF(N591="nulová",J591,0)</f>
        <v>0</v>
      </c>
      <c r="BJ591" s="20" t="s">
        <v>83</v>
      </c>
      <c r="BK591" s="220">
        <f>ROUND(I591*H591,2)</f>
        <v>0</v>
      </c>
      <c r="BL591" s="20" t="s">
        <v>153</v>
      </c>
      <c r="BM591" s="219" t="s">
        <v>894</v>
      </c>
    </row>
    <row r="592" s="2" customFormat="1">
      <c r="A592" s="41"/>
      <c r="B592" s="42"/>
      <c r="C592" s="43"/>
      <c r="D592" s="221" t="s">
        <v>155</v>
      </c>
      <c r="E592" s="43"/>
      <c r="F592" s="222" t="s">
        <v>895</v>
      </c>
      <c r="G592" s="43"/>
      <c r="H592" s="43"/>
      <c r="I592" s="223"/>
      <c r="J592" s="43"/>
      <c r="K592" s="43"/>
      <c r="L592" s="47"/>
      <c r="M592" s="224"/>
      <c r="N592" s="225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155</v>
      </c>
      <c r="AU592" s="20" t="s">
        <v>85</v>
      </c>
    </row>
    <row r="593" s="13" customFormat="1">
      <c r="A593" s="13"/>
      <c r="B593" s="226"/>
      <c r="C593" s="227"/>
      <c r="D593" s="228" t="s">
        <v>157</v>
      </c>
      <c r="E593" s="229" t="s">
        <v>19</v>
      </c>
      <c r="F593" s="230" t="s">
        <v>896</v>
      </c>
      <c r="G593" s="227"/>
      <c r="H593" s="231">
        <v>6</v>
      </c>
      <c r="I593" s="232"/>
      <c r="J593" s="227"/>
      <c r="K593" s="227"/>
      <c r="L593" s="233"/>
      <c r="M593" s="234"/>
      <c r="N593" s="235"/>
      <c r="O593" s="235"/>
      <c r="P593" s="235"/>
      <c r="Q593" s="235"/>
      <c r="R593" s="235"/>
      <c r="S593" s="235"/>
      <c r="T593" s="23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7" t="s">
        <v>157</v>
      </c>
      <c r="AU593" s="237" t="s">
        <v>85</v>
      </c>
      <c r="AV593" s="13" t="s">
        <v>85</v>
      </c>
      <c r="AW593" s="13" t="s">
        <v>36</v>
      </c>
      <c r="AX593" s="13" t="s">
        <v>75</v>
      </c>
      <c r="AY593" s="237" t="s">
        <v>147</v>
      </c>
    </row>
    <row r="594" s="13" customFormat="1">
      <c r="A594" s="13"/>
      <c r="B594" s="226"/>
      <c r="C594" s="227"/>
      <c r="D594" s="228" t="s">
        <v>157</v>
      </c>
      <c r="E594" s="229" t="s">
        <v>19</v>
      </c>
      <c r="F594" s="230" t="s">
        <v>897</v>
      </c>
      <c r="G594" s="227"/>
      <c r="H594" s="231">
        <v>3</v>
      </c>
      <c r="I594" s="232"/>
      <c r="J594" s="227"/>
      <c r="K594" s="227"/>
      <c r="L594" s="233"/>
      <c r="M594" s="234"/>
      <c r="N594" s="235"/>
      <c r="O594" s="235"/>
      <c r="P594" s="235"/>
      <c r="Q594" s="235"/>
      <c r="R594" s="235"/>
      <c r="S594" s="235"/>
      <c r="T594" s="23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7" t="s">
        <v>157</v>
      </c>
      <c r="AU594" s="237" t="s">
        <v>85</v>
      </c>
      <c r="AV594" s="13" t="s">
        <v>85</v>
      </c>
      <c r="AW594" s="13" t="s">
        <v>36</v>
      </c>
      <c r="AX594" s="13" t="s">
        <v>75</v>
      </c>
      <c r="AY594" s="237" t="s">
        <v>147</v>
      </c>
    </row>
    <row r="595" s="15" customFormat="1">
      <c r="A595" s="15"/>
      <c r="B595" s="248"/>
      <c r="C595" s="249"/>
      <c r="D595" s="228" t="s">
        <v>157</v>
      </c>
      <c r="E595" s="250" t="s">
        <v>19</v>
      </c>
      <c r="F595" s="251" t="s">
        <v>172</v>
      </c>
      <c r="G595" s="249"/>
      <c r="H595" s="252">
        <v>9</v>
      </c>
      <c r="I595" s="253"/>
      <c r="J595" s="249"/>
      <c r="K595" s="249"/>
      <c r="L595" s="254"/>
      <c r="M595" s="255"/>
      <c r="N595" s="256"/>
      <c r="O595" s="256"/>
      <c r="P595" s="256"/>
      <c r="Q595" s="256"/>
      <c r="R595" s="256"/>
      <c r="S595" s="256"/>
      <c r="T595" s="257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8" t="s">
        <v>157</v>
      </c>
      <c r="AU595" s="258" t="s">
        <v>85</v>
      </c>
      <c r="AV595" s="15" t="s">
        <v>153</v>
      </c>
      <c r="AW595" s="15" t="s">
        <v>36</v>
      </c>
      <c r="AX595" s="15" t="s">
        <v>83</v>
      </c>
      <c r="AY595" s="258" t="s">
        <v>147</v>
      </c>
    </row>
    <row r="596" s="2" customFormat="1" ht="49.05" customHeight="1">
      <c r="A596" s="41"/>
      <c r="B596" s="42"/>
      <c r="C596" s="208" t="s">
        <v>898</v>
      </c>
      <c r="D596" s="208" t="s">
        <v>149</v>
      </c>
      <c r="E596" s="209" t="s">
        <v>899</v>
      </c>
      <c r="F596" s="210" t="s">
        <v>900</v>
      </c>
      <c r="G596" s="211" t="s">
        <v>389</v>
      </c>
      <c r="H596" s="212">
        <v>4.2000000000000002</v>
      </c>
      <c r="I596" s="213"/>
      <c r="J596" s="214">
        <f>ROUND(I596*H596,2)</f>
        <v>0</v>
      </c>
      <c r="K596" s="210" t="s">
        <v>152</v>
      </c>
      <c r="L596" s="47"/>
      <c r="M596" s="215" t="s">
        <v>19</v>
      </c>
      <c r="N596" s="216" t="s">
        <v>46</v>
      </c>
      <c r="O596" s="87"/>
      <c r="P596" s="217">
        <f>O596*H596</f>
        <v>0</v>
      </c>
      <c r="Q596" s="217">
        <v>0</v>
      </c>
      <c r="R596" s="217">
        <f>Q596*H596</f>
        <v>0</v>
      </c>
      <c r="S596" s="217">
        <v>0.042000000000000003</v>
      </c>
      <c r="T596" s="218">
        <f>S596*H596</f>
        <v>0.17640000000000003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9" t="s">
        <v>153</v>
      </c>
      <c r="AT596" s="219" t="s">
        <v>149</v>
      </c>
      <c r="AU596" s="219" t="s">
        <v>85</v>
      </c>
      <c r="AY596" s="20" t="s">
        <v>147</v>
      </c>
      <c r="BE596" s="220">
        <f>IF(N596="základní",J596,0)</f>
        <v>0</v>
      </c>
      <c r="BF596" s="220">
        <f>IF(N596="snížená",J596,0)</f>
        <v>0</v>
      </c>
      <c r="BG596" s="220">
        <f>IF(N596="zákl. přenesená",J596,0)</f>
        <v>0</v>
      </c>
      <c r="BH596" s="220">
        <f>IF(N596="sníž. přenesená",J596,0)</f>
        <v>0</v>
      </c>
      <c r="BI596" s="220">
        <f>IF(N596="nulová",J596,0)</f>
        <v>0</v>
      </c>
      <c r="BJ596" s="20" t="s">
        <v>83</v>
      </c>
      <c r="BK596" s="220">
        <f>ROUND(I596*H596,2)</f>
        <v>0</v>
      </c>
      <c r="BL596" s="20" t="s">
        <v>153</v>
      </c>
      <c r="BM596" s="219" t="s">
        <v>901</v>
      </c>
    </row>
    <row r="597" s="2" customFormat="1">
      <c r="A597" s="41"/>
      <c r="B597" s="42"/>
      <c r="C597" s="43"/>
      <c r="D597" s="221" t="s">
        <v>155</v>
      </c>
      <c r="E597" s="43"/>
      <c r="F597" s="222" t="s">
        <v>902</v>
      </c>
      <c r="G597" s="43"/>
      <c r="H597" s="43"/>
      <c r="I597" s="223"/>
      <c r="J597" s="43"/>
      <c r="K597" s="43"/>
      <c r="L597" s="47"/>
      <c r="M597" s="224"/>
      <c r="N597" s="225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155</v>
      </c>
      <c r="AU597" s="20" t="s">
        <v>85</v>
      </c>
    </row>
    <row r="598" s="13" customFormat="1">
      <c r="A598" s="13"/>
      <c r="B598" s="226"/>
      <c r="C598" s="227"/>
      <c r="D598" s="228" t="s">
        <v>157</v>
      </c>
      <c r="E598" s="229" t="s">
        <v>19</v>
      </c>
      <c r="F598" s="230" t="s">
        <v>903</v>
      </c>
      <c r="G598" s="227"/>
      <c r="H598" s="231">
        <v>4.2000000000000002</v>
      </c>
      <c r="I598" s="232"/>
      <c r="J598" s="227"/>
      <c r="K598" s="227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157</v>
      </c>
      <c r="AU598" s="237" t="s">
        <v>85</v>
      </c>
      <c r="AV598" s="13" t="s">
        <v>85</v>
      </c>
      <c r="AW598" s="13" t="s">
        <v>36</v>
      </c>
      <c r="AX598" s="13" t="s">
        <v>83</v>
      </c>
      <c r="AY598" s="237" t="s">
        <v>147</v>
      </c>
    </row>
    <row r="599" s="2" customFormat="1" ht="49.05" customHeight="1">
      <c r="A599" s="41"/>
      <c r="B599" s="42"/>
      <c r="C599" s="208" t="s">
        <v>904</v>
      </c>
      <c r="D599" s="208" t="s">
        <v>149</v>
      </c>
      <c r="E599" s="209" t="s">
        <v>905</v>
      </c>
      <c r="F599" s="210" t="s">
        <v>906</v>
      </c>
      <c r="G599" s="211" t="s">
        <v>389</v>
      </c>
      <c r="H599" s="212">
        <v>9.5999999999999996</v>
      </c>
      <c r="I599" s="213"/>
      <c r="J599" s="214">
        <f>ROUND(I599*H599,2)</f>
        <v>0</v>
      </c>
      <c r="K599" s="210" t="s">
        <v>152</v>
      </c>
      <c r="L599" s="47"/>
      <c r="M599" s="215" t="s">
        <v>19</v>
      </c>
      <c r="N599" s="216" t="s">
        <v>46</v>
      </c>
      <c r="O599" s="87"/>
      <c r="P599" s="217">
        <f>O599*H599</f>
        <v>0</v>
      </c>
      <c r="Q599" s="217">
        <v>0</v>
      </c>
      <c r="R599" s="217">
        <f>Q599*H599</f>
        <v>0</v>
      </c>
      <c r="S599" s="217">
        <v>0.065000000000000002</v>
      </c>
      <c r="T599" s="218">
        <f>S599*H599</f>
        <v>0.624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9" t="s">
        <v>153</v>
      </c>
      <c r="AT599" s="219" t="s">
        <v>149</v>
      </c>
      <c r="AU599" s="219" t="s">
        <v>85</v>
      </c>
      <c r="AY599" s="20" t="s">
        <v>147</v>
      </c>
      <c r="BE599" s="220">
        <f>IF(N599="základní",J599,0)</f>
        <v>0</v>
      </c>
      <c r="BF599" s="220">
        <f>IF(N599="snížená",J599,0)</f>
        <v>0</v>
      </c>
      <c r="BG599" s="220">
        <f>IF(N599="zákl. přenesená",J599,0)</f>
        <v>0</v>
      </c>
      <c r="BH599" s="220">
        <f>IF(N599="sníž. přenesená",J599,0)</f>
        <v>0</v>
      </c>
      <c r="BI599" s="220">
        <f>IF(N599="nulová",J599,0)</f>
        <v>0</v>
      </c>
      <c r="BJ599" s="20" t="s">
        <v>83</v>
      </c>
      <c r="BK599" s="220">
        <f>ROUND(I599*H599,2)</f>
        <v>0</v>
      </c>
      <c r="BL599" s="20" t="s">
        <v>153</v>
      </c>
      <c r="BM599" s="219" t="s">
        <v>907</v>
      </c>
    </row>
    <row r="600" s="2" customFormat="1">
      <c r="A600" s="41"/>
      <c r="B600" s="42"/>
      <c r="C600" s="43"/>
      <c r="D600" s="221" t="s">
        <v>155</v>
      </c>
      <c r="E600" s="43"/>
      <c r="F600" s="222" t="s">
        <v>908</v>
      </c>
      <c r="G600" s="43"/>
      <c r="H600" s="43"/>
      <c r="I600" s="223"/>
      <c r="J600" s="43"/>
      <c r="K600" s="43"/>
      <c r="L600" s="47"/>
      <c r="M600" s="224"/>
      <c r="N600" s="225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155</v>
      </c>
      <c r="AU600" s="20" t="s">
        <v>85</v>
      </c>
    </row>
    <row r="601" s="13" customFormat="1">
      <c r="A601" s="13"/>
      <c r="B601" s="226"/>
      <c r="C601" s="227"/>
      <c r="D601" s="228" t="s">
        <v>157</v>
      </c>
      <c r="E601" s="229" t="s">
        <v>19</v>
      </c>
      <c r="F601" s="230" t="s">
        <v>909</v>
      </c>
      <c r="G601" s="227"/>
      <c r="H601" s="231">
        <v>9.5999999999999996</v>
      </c>
      <c r="I601" s="232"/>
      <c r="J601" s="227"/>
      <c r="K601" s="227"/>
      <c r="L601" s="233"/>
      <c r="M601" s="234"/>
      <c r="N601" s="235"/>
      <c r="O601" s="235"/>
      <c r="P601" s="235"/>
      <c r="Q601" s="235"/>
      <c r="R601" s="235"/>
      <c r="S601" s="235"/>
      <c r="T601" s="23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7" t="s">
        <v>157</v>
      </c>
      <c r="AU601" s="237" t="s">
        <v>85</v>
      </c>
      <c r="AV601" s="13" t="s">
        <v>85</v>
      </c>
      <c r="AW601" s="13" t="s">
        <v>36</v>
      </c>
      <c r="AX601" s="13" t="s">
        <v>83</v>
      </c>
      <c r="AY601" s="237" t="s">
        <v>147</v>
      </c>
    </row>
    <row r="602" s="2" customFormat="1" ht="49.05" customHeight="1">
      <c r="A602" s="41"/>
      <c r="B602" s="42"/>
      <c r="C602" s="208" t="s">
        <v>910</v>
      </c>
      <c r="D602" s="208" t="s">
        <v>149</v>
      </c>
      <c r="E602" s="209" t="s">
        <v>911</v>
      </c>
      <c r="F602" s="210" t="s">
        <v>912</v>
      </c>
      <c r="G602" s="211" t="s">
        <v>389</v>
      </c>
      <c r="H602" s="212">
        <v>9.5999999999999996</v>
      </c>
      <c r="I602" s="213"/>
      <c r="J602" s="214">
        <f>ROUND(I602*H602,2)</f>
        <v>0</v>
      </c>
      <c r="K602" s="210" t="s">
        <v>152</v>
      </c>
      <c r="L602" s="47"/>
      <c r="M602" s="215" t="s">
        <v>19</v>
      </c>
      <c r="N602" s="216" t="s">
        <v>46</v>
      </c>
      <c r="O602" s="87"/>
      <c r="P602" s="217">
        <f>O602*H602</f>
        <v>0</v>
      </c>
      <c r="Q602" s="217">
        <v>0</v>
      </c>
      <c r="R602" s="217">
        <f>Q602*H602</f>
        <v>0</v>
      </c>
      <c r="S602" s="217">
        <v>0.097000000000000003</v>
      </c>
      <c r="T602" s="218">
        <f>S602*H602</f>
        <v>0.93120000000000003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9" t="s">
        <v>153</v>
      </c>
      <c r="AT602" s="219" t="s">
        <v>149</v>
      </c>
      <c r="AU602" s="219" t="s">
        <v>85</v>
      </c>
      <c r="AY602" s="20" t="s">
        <v>147</v>
      </c>
      <c r="BE602" s="220">
        <f>IF(N602="základní",J602,0)</f>
        <v>0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20" t="s">
        <v>83</v>
      </c>
      <c r="BK602" s="220">
        <f>ROUND(I602*H602,2)</f>
        <v>0</v>
      </c>
      <c r="BL602" s="20" t="s">
        <v>153</v>
      </c>
      <c r="BM602" s="219" t="s">
        <v>913</v>
      </c>
    </row>
    <row r="603" s="2" customFormat="1">
      <c r="A603" s="41"/>
      <c r="B603" s="42"/>
      <c r="C603" s="43"/>
      <c r="D603" s="221" t="s">
        <v>155</v>
      </c>
      <c r="E603" s="43"/>
      <c r="F603" s="222" t="s">
        <v>914</v>
      </c>
      <c r="G603" s="43"/>
      <c r="H603" s="43"/>
      <c r="I603" s="223"/>
      <c r="J603" s="43"/>
      <c r="K603" s="43"/>
      <c r="L603" s="47"/>
      <c r="M603" s="224"/>
      <c r="N603" s="225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155</v>
      </c>
      <c r="AU603" s="20" t="s">
        <v>85</v>
      </c>
    </row>
    <row r="604" s="13" customFormat="1">
      <c r="A604" s="13"/>
      <c r="B604" s="226"/>
      <c r="C604" s="227"/>
      <c r="D604" s="228" t="s">
        <v>157</v>
      </c>
      <c r="E604" s="229" t="s">
        <v>19</v>
      </c>
      <c r="F604" s="230" t="s">
        <v>915</v>
      </c>
      <c r="G604" s="227"/>
      <c r="H604" s="231">
        <v>9.5999999999999996</v>
      </c>
      <c r="I604" s="232"/>
      <c r="J604" s="227"/>
      <c r="K604" s="227"/>
      <c r="L604" s="233"/>
      <c r="M604" s="234"/>
      <c r="N604" s="235"/>
      <c r="O604" s="235"/>
      <c r="P604" s="235"/>
      <c r="Q604" s="235"/>
      <c r="R604" s="235"/>
      <c r="S604" s="235"/>
      <c r="T604" s="23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7" t="s">
        <v>157</v>
      </c>
      <c r="AU604" s="237" t="s">
        <v>85</v>
      </c>
      <c r="AV604" s="13" t="s">
        <v>85</v>
      </c>
      <c r="AW604" s="13" t="s">
        <v>36</v>
      </c>
      <c r="AX604" s="13" t="s">
        <v>83</v>
      </c>
      <c r="AY604" s="237" t="s">
        <v>147</v>
      </c>
    </row>
    <row r="605" s="2" customFormat="1" ht="44.25" customHeight="1">
      <c r="A605" s="41"/>
      <c r="B605" s="42"/>
      <c r="C605" s="208" t="s">
        <v>916</v>
      </c>
      <c r="D605" s="208" t="s">
        <v>149</v>
      </c>
      <c r="E605" s="209" t="s">
        <v>917</v>
      </c>
      <c r="F605" s="210" t="s">
        <v>918</v>
      </c>
      <c r="G605" s="211" t="s">
        <v>389</v>
      </c>
      <c r="H605" s="212">
        <v>10</v>
      </c>
      <c r="I605" s="213"/>
      <c r="J605" s="214">
        <f>ROUND(I605*H605,2)</f>
        <v>0</v>
      </c>
      <c r="K605" s="210" t="s">
        <v>152</v>
      </c>
      <c r="L605" s="47"/>
      <c r="M605" s="215" t="s">
        <v>19</v>
      </c>
      <c r="N605" s="216" t="s">
        <v>46</v>
      </c>
      <c r="O605" s="87"/>
      <c r="P605" s="217">
        <f>O605*H605</f>
        <v>0</v>
      </c>
      <c r="Q605" s="217">
        <v>0.023619999999999999</v>
      </c>
      <c r="R605" s="217">
        <f>Q605*H605</f>
        <v>0.23619999999999999</v>
      </c>
      <c r="S605" s="217">
        <v>0</v>
      </c>
      <c r="T605" s="218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9" t="s">
        <v>153</v>
      </c>
      <c r="AT605" s="219" t="s">
        <v>149</v>
      </c>
      <c r="AU605" s="219" t="s">
        <v>85</v>
      </c>
      <c r="AY605" s="20" t="s">
        <v>147</v>
      </c>
      <c r="BE605" s="220">
        <f>IF(N605="základní",J605,0)</f>
        <v>0</v>
      </c>
      <c r="BF605" s="220">
        <f>IF(N605="snížená",J605,0)</f>
        <v>0</v>
      </c>
      <c r="BG605" s="220">
        <f>IF(N605="zákl. přenesená",J605,0)</f>
        <v>0</v>
      </c>
      <c r="BH605" s="220">
        <f>IF(N605="sníž. přenesená",J605,0)</f>
        <v>0</v>
      </c>
      <c r="BI605" s="220">
        <f>IF(N605="nulová",J605,0)</f>
        <v>0</v>
      </c>
      <c r="BJ605" s="20" t="s">
        <v>83</v>
      </c>
      <c r="BK605" s="220">
        <f>ROUND(I605*H605,2)</f>
        <v>0</v>
      </c>
      <c r="BL605" s="20" t="s">
        <v>153</v>
      </c>
      <c r="BM605" s="219" t="s">
        <v>919</v>
      </c>
    </row>
    <row r="606" s="2" customFormat="1">
      <c r="A606" s="41"/>
      <c r="B606" s="42"/>
      <c r="C606" s="43"/>
      <c r="D606" s="221" t="s">
        <v>155</v>
      </c>
      <c r="E606" s="43"/>
      <c r="F606" s="222" t="s">
        <v>920</v>
      </c>
      <c r="G606" s="43"/>
      <c r="H606" s="43"/>
      <c r="I606" s="223"/>
      <c r="J606" s="43"/>
      <c r="K606" s="43"/>
      <c r="L606" s="47"/>
      <c r="M606" s="224"/>
      <c r="N606" s="225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155</v>
      </c>
      <c r="AU606" s="20" t="s">
        <v>85</v>
      </c>
    </row>
    <row r="607" s="13" customFormat="1">
      <c r="A607" s="13"/>
      <c r="B607" s="226"/>
      <c r="C607" s="227"/>
      <c r="D607" s="228" t="s">
        <v>157</v>
      </c>
      <c r="E607" s="229" t="s">
        <v>19</v>
      </c>
      <c r="F607" s="230" t="s">
        <v>921</v>
      </c>
      <c r="G607" s="227"/>
      <c r="H607" s="231">
        <v>5.2000000000000002</v>
      </c>
      <c r="I607" s="232"/>
      <c r="J607" s="227"/>
      <c r="K607" s="227"/>
      <c r="L607" s="233"/>
      <c r="M607" s="234"/>
      <c r="N607" s="235"/>
      <c r="O607" s="235"/>
      <c r="P607" s="235"/>
      <c r="Q607" s="235"/>
      <c r="R607" s="235"/>
      <c r="S607" s="235"/>
      <c r="T607" s="23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7" t="s">
        <v>157</v>
      </c>
      <c r="AU607" s="237" t="s">
        <v>85</v>
      </c>
      <c r="AV607" s="13" t="s">
        <v>85</v>
      </c>
      <c r="AW607" s="13" t="s">
        <v>36</v>
      </c>
      <c r="AX607" s="13" t="s">
        <v>75</v>
      </c>
      <c r="AY607" s="237" t="s">
        <v>147</v>
      </c>
    </row>
    <row r="608" s="13" customFormat="1">
      <c r="A608" s="13"/>
      <c r="B608" s="226"/>
      <c r="C608" s="227"/>
      <c r="D608" s="228" t="s">
        <v>157</v>
      </c>
      <c r="E608" s="229" t="s">
        <v>19</v>
      </c>
      <c r="F608" s="230" t="s">
        <v>922</v>
      </c>
      <c r="G608" s="227"/>
      <c r="H608" s="231">
        <v>2.7999999999999998</v>
      </c>
      <c r="I608" s="232"/>
      <c r="J608" s="227"/>
      <c r="K608" s="227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157</v>
      </c>
      <c r="AU608" s="237" t="s">
        <v>85</v>
      </c>
      <c r="AV608" s="13" t="s">
        <v>85</v>
      </c>
      <c r="AW608" s="13" t="s">
        <v>36</v>
      </c>
      <c r="AX608" s="13" t="s">
        <v>75</v>
      </c>
      <c r="AY608" s="237" t="s">
        <v>147</v>
      </c>
    </row>
    <row r="609" s="13" customFormat="1">
      <c r="A609" s="13"/>
      <c r="B609" s="226"/>
      <c r="C609" s="227"/>
      <c r="D609" s="228" t="s">
        <v>157</v>
      </c>
      <c r="E609" s="229" t="s">
        <v>19</v>
      </c>
      <c r="F609" s="230" t="s">
        <v>923</v>
      </c>
      <c r="G609" s="227"/>
      <c r="H609" s="231">
        <v>2</v>
      </c>
      <c r="I609" s="232"/>
      <c r="J609" s="227"/>
      <c r="K609" s="227"/>
      <c r="L609" s="233"/>
      <c r="M609" s="234"/>
      <c r="N609" s="235"/>
      <c r="O609" s="235"/>
      <c r="P609" s="235"/>
      <c r="Q609" s="235"/>
      <c r="R609" s="235"/>
      <c r="S609" s="235"/>
      <c r="T609" s="23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7" t="s">
        <v>157</v>
      </c>
      <c r="AU609" s="237" t="s">
        <v>85</v>
      </c>
      <c r="AV609" s="13" t="s">
        <v>85</v>
      </c>
      <c r="AW609" s="13" t="s">
        <v>36</v>
      </c>
      <c r="AX609" s="13" t="s">
        <v>75</v>
      </c>
      <c r="AY609" s="237" t="s">
        <v>147</v>
      </c>
    </row>
    <row r="610" s="15" customFormat="1">
      <c r="A610" s="15"/>
      <c r="B610" s="248"/>
      <c r="C610" s="249"/>
      <c r="D610" s="228" t="s">
        <v>157</v>
      </c>
      <c r="E610" s="250" t="s">
        <v>19</v>
      </c>
      <c r="F610" s="251" t="s">
        <v>172</v>
      </c>
      <c r="G610" s="249"/>
      <c r="H610" s="252">
        <v>10</v>
      </c>
      <c r="I610" s="253"/>
      <c r="J610" s="249"/>
      <c r="K610" s="249"/>
      <c r="L610" s="254"/>
      <c r="M610" s="255"/>
      <c r="N610" s="256"/>
      <c r="O610" s="256"/>
      <c r="P610" s="256"/>
      <c r="Q610" s="256"/>
      <c r="R610" s="256"/>
      <c r="S610" s="256"/>
      <c r="T610" s="257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8" t="s">
        <v>157</v>
      </c>
      <c r="AU610" s="258" t="s">
        <v>85</v>
      </c>
      <c r="AV610" s="15" t="s">
        <v>153</v>
      </c>
      <c r="AW610" s="15" t="s">
        <v>36</v>
      </c>
      <c r="AX610" s="15" t="s">
        <v>83</v>
      </c>
      <c r="AY610" s="258" t="s">
        <v>147</v>
      </c>
    </row>
    <row r="611" s="2" customFormat="1" ht="44.25" customHeight="1">
      <c r="A611" s="41"/>
      <c r="B611" s="42"/>
      <c r="C611" s="208" t="s">
        <v>924</v>
      </c>
      <c r="D611" s="208" t="s">
        <v>149</v>
      </c>
      <c r="E611" s="209" t="s">
        <v>925</v>
      </c>
      <c r="F611" s="210" t="s">
        <v>926</v>
      </c>
      <c r="G611" s="211" t="s">
        <v>389</v>
      </c>
      <c r="H611" s="212">
        <v>0.40000000000000002</v>
      </c>
      <c r="I611" s="213"/>
      <c r="J611" s="214">
        <f>ROUND(I611*H611,2)</f>
        <v>0</v>
      </c>
      <c r="K611" s="210" t="s">
        <v>152</v>
      </c>
      <c r="L611" s="47"/>
      <c r="M611" s="215" t="s">
        <v>19</v>
      </c>
      <c r="N611" s="216" t="s">
        <v>46</v>
      </c>
      <c r="O611" s="87"/>
      <c r="P611" s="217">
        <f>O611*H611</f>
        <v>0</v>
      </c>
      <c r="Q611" s="217">
        <v>0.0061999999999999998</v>
      </c>
      <c r="R611" s="217">
        <f>Q611*H611</f>
        <v>0.00248</v>
      </c>
      <c r="S611" s="217">
        <v>0.34999999999999998</v>
      </c>
      <c r="T611" s="218">
        <f>S611*H611</f>
        <v>0.13999999999999999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9" t="s">
        <v>153</v>
      </c>
      <c r="AT611" s="219" t="s">
        <v>149</v>
      </c>
      <c r="AU611" s="219" t="s">
        <v>85</v>
      </c>
      <c r="AY611" s="20" t="s">
        <v>147</v>
      </c>
      <c r="BE611" s="220">
        <f>IF(N611="základní",J611,0)</f>
        <v>0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20" t="s">
        <v>83</v>
      </c>
      <c r="BK611" s="220">
        <f>ROUND(I611*H611,2)</f>
        <v>0</v>
      </c>
      <c r="BL611" s="20" t="s">
        <v>153</v>
      </c>
      <c r="BM611" s="219" t="s">
        <v>927</v>
      </c>
    </row>
    <row r="612" s="2" customFormat="1">
      <c r="A612" s="41"/>
      <c r="B612" s="42"/>
      <c r="C612" s="43"/>
      <c r="D612" s="221" t="s">
        <v>155</v>
      </c>
      <c r="E612" s="43"/>
      <c r="F612" s="222" t="s">
        <v>928</v>
      </c>
      <c r="G612" s="43"/>
      <c r="H612" s="43"/>
      <c r="I612" s="223"/>
      <c r="J612" s="43"/>
      <c r="K612" s="43"/>
      <c r="L612" s="47"/>
      <c r="M612" s="224"/>
      <c r="N612" s="225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155</v>
      </c>
      <c r="AU612" s="20" t="s">
        <v>85</v>
      </c>
    </row>
    <row r="613" s="13" customFormat="1">
      <c r="A613" s="13"/>
      <c r="B613" s="226"/>
      <c r="C613" s="227"/>
      <c r="D613" s="228" t="s">
        <v>157</v>
      </c>
      <c r="E613" s="229" t="s">
        <v>19</v>
      </c>
      <c r="F613" s="230" t="s">
        <v>929</v>
      </c>
      <c r="G613" s="227"/>
      <c r="H613" s="231">
        <v>0.40000000000000002</v>
      </c>
      <c r="I613" s="232"/>
      <c r="J613" s="227"/>
      <c r="K613" s="227"/>
      <c r="L613" s="233"/>
      <c r="M613" s="234"/>
      <c r="N613" s="235"/>
      <c r="O613" s="235"/>
      <c r="P613" s="235"/>
      <c r="Q613" s="235"/>
      <c r="R613" s="235"/>
      <c r="S613" s="235"/>
      <c r="T613" s="23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7" t="s">
        <v>157</v>
      </c>
      <c r="AU613" s="237" t="s">
        <v>85</v>
      </c>
      <c r="AV613" s="13" t="s">
        <v>85</v>
      </c>
      <c r="AW613" s="13" t="s">
        <v>36</v>
      </c>
      <c r="AX613" s="13" t="s">
        <v>83</v>
      </c>
      <c r="AY613" s="237" t="s">
        <v>147</v>
      </c>
    </row>
    <row r="614" s="12" customFormat="1" ht="22.8" customHeight="1">
      <c r="A614" s="12"/>
      <c r="B614" s="192"/>
      <c r="C614" s="193"/>
      <c r="D614" s="194" t="s">
        <v>74</v>
      </c>
      <c r="E614" s="206" t="s">
        <v>930</v>
      </c>
      <c r="F614" s="206" t="s">
        <v>931</v>
      </c>
      <c r="G614" s="193"/>
      <c r="H614" s="193"/>
      <c r="I614" s="196"/>
      <c r="J614" s="207">
        <f>BK614</f>
        <v>0</v>
      </c>
      <c r="K614" s="193"/>
      <c r="L614" s="198"/>
      <c r="M614" s="199"/>
      <c r="N614" s="200"/>
      <c r="O614" s="200"/>
      <c r="P614" s="201">
        <f>SUM(P615:P633)</f>
        <v>0</v>
      </c>
      <c r="Q614" s="200"/>
      <c r="R614" s="201">
        <f>SUM(R615:R633)</f>
        <v>0</v>
      </c>
      <c r="S614" s="200"/>
      <c r="T614" s="202">
        <f>SUM(T615:T633)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03" t="s">
        <v>83</v>
      </c>
      <c r="AT614" s="204" t="s">
        <v>74</v>
      </c>
      <c r="AU614" s="204" t="s">
        <v>83</v>
      </c>
      <c r="AY614" s="203" t="s">
        <v>147</v>
      </c>
      <c r="BK614" s="205">
        <f>SUM(BK615:BK633)</f>
        <v>0</v>
      </c>
    </row>
    <row r="615" s="2" customFormat="1" ht="37.8" customHeight="1">
      <c r="A615" s="41"/>
      <c r="B615" s="42"/>
      <c r="C615" s="208" t="s">
        <v>932</v>
      </c>
      <c r="D615" s="208" t="s">
        <v>149</v>
      </c>
      <c r="E615" s="209" t="s">
        <v>933</v>
      </c>
      <c r="F615" s="210" t="s">
        <v>934</v>
      </c>
      <c r="G615" s="211" t="s">
        <v>233</v>
      </c>
      <c r="H615" s="212">
        <v>123.76900000000001</v>
      </c>
      <c r="I615" s="213"/>
      <c r="J615" s="214">
        <f>ROUND(I615*H615,2)</f>
        <v>0</v>
      </c>
      <c r="K615" s="210" t="s">
        <v>152</v>
      </c>
      <c r="L615" s="47"/>
      <c r="M615" s="215" t="s">
        <v>19</v>
      </c>
      <c r="N615" s="216" t="s">
        <v>46</v>
      </c>
      <c r="O615" s="87"/>
      <c r="P615" s="217">
        <f>O615*H615</f>
        <v>0</v>
      </c>
      <c r="Q615" s="217">
        <v>0</v>
      </c>
      <c r="R615" s="217">
        <f>Q615*H615</f>
        <v>0</v>
      </c>
      <c r="S615" s="217">
        <v>0</v>
      </c>
      <c r="T615" s="218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19" t="s">
        <v>153</v>
      </c>
      <c r="AT615" s="219" t="s">
        <v>149</v>
      </c>
      <c r="AU615" s="219" t="s">
        <v>85</v>
      </c>
      <c r="AY615" s="20" t="s">
        <v>147</v>
      </c>
      <c r="BE615" s="220">
        <f>IF(N615="základní",J615,0)</f>
        <v>0</v>
      </c>
      <c r="BF615" s="220">
        <f>IF(N615="snížená",J615,0)</f>
        <v>0</v>
      </c>
      <c r="BG615" s="220">
        <f>IF(N615="zákl. přenesená",J615,0)</f>
        <v>0</v>
      </c>
      <c r="BH615" s="220">
        <f>IF(N615="sníž. přenesená",J615,0)</f>
        <v>0</v>
      </c>
      <c r="BI615" s="220">
        <f>IF(N615="nulová",J615,0)</f>
        <v>0</v>
      </c>
      <c r="BJ615" s="20" t="s">
        <v>83</v>
      </c>
      <c r="BK615" s="220">
        <f>ROUND(I615*H615,2)</f>
        <v>0</v>
      </c>
      <c r="BL615" s="20" t="s">
        <v>153</v>
      </c>
      <c r="BM615" s="219" t="s">
        <v>935</v>
      </c>
    </row>
    <row r="616" s="2" customFormat="1">
      <c r="A616" s="41"/>
      <c r="B616" s="42"/>
      <c r="C616" s="43"/>
      <c r="D616" s="221" t="s">
        <v>155</v>
      </c>
      <c r="E616" s="43"/>
      <c r="F616" s="222" t="s">
        <v>936</v>
      </c>
      <c r="G616" s="43"/>
      <c r="H616" s="43"/>
      <c r="I616" s="223"/>
      <c r="J616" s="43"/>
      <c r="K616" s="43"/>
      <c r="L616" s="47"/>
      <c r="M616" s="224"/>
      <c r="N616" s="225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155</v>
      </c>
      <c r="AU616" s="20" t="s">
        <v>85</v>
      </c>
    </row>
    <row r="617" s="2" customFormat="1" ht="62.7" customHeight="1">
      <c r="A617" s="41"/>
      <c r="B617" s="42"/>
      <c r="C617" s="208" t="s">
        <v>937</v>
      </c>
      <c r="D617" s="208" t="s">
        <v>149</v>
      </c>
      <c r="E617" s="209" t="s">
        <v>938</v>
      </c>
      <c r="F617" s="210" t="s">
        <v>939</v>
      </c>
      <c r="G617" s="211" t="s">
        <v>233</v>
      </c>
      <c r="H617" s="212">
        <v>123.76900000000001</v>
      </c>
      <c r="I617" s="213"/>
      <c r="J617" s="214">
        <f>ROUND(I617*H617,2)</f>
        <v>0</v>
      </c>
      <c r="K617" s="210" t="s">
        <v>152</v>
      </c>
      <c r="L617" s="47"/>
      <c r="M617" s="215" t="s">
        <v>19</v>
      </c>
      <c r="N617" s="216" t="s">
        <v>46</v>
      </c>
      <c r="O617" s="87"/>
      <c r="P617" s="217">
        <f>O617*H617</f>
        <v>0</v>
      </c>
      <c r="Q617" s="217">
        <v>0</v>
      </c>
      <c r="R617" s="217">
        <f>Q617*H617</f>
        <v>0</v>
      </c>
      <c r="S617" s="217">
        <v>0</v>
      </c>
      <c r="T617" s="218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9" t="s">
        <v>153</v>
      </c>
      <c r="AT617" s="219" t="s">
        <v>149</v>
      </c>
      <c r="AU617" s="219" t="s">
        <v>85</v>
      </c>
      <c r="AY617" s="20" t="s">
        <v>147</v>
      </c>
      <c r="BE617" s="220">
        <f>IF(N617="základní",J617,0)</f>
        <v>0</v>
      </c>
      <c r="BF617" s="220">
        <f>IF(N617="snížená",J617,0)</f>
        <v>0</v>
      </c>
      <c r="BG617" s="220">
        <f>IF(N617="zákl. přenesená",J617,0)</f>
        <v>0</v>
      </c>
      <c r="BH617" s="220">
        <f>IF(N617="sníž. přenesená",J617,0)</f>
        <v>0</v>
      </c>
      <c r="BI617" s="220">
        <f>IF(N617="nulová",J617,0)</f>
        <v>0</v>
      </c>
      <c r="BJ617" s="20" t="s">
        <v>83</v>
      </c>
      <c r="BK617" s="220">
        <f>ROUND(I617*H617,2)</f>
        <v>0</v>
      </c>
      <c r="BL617" s="20" t="s">
        <v>153</v>
      </c>
      <c r="BM617" s="219" t="s">
        <v>940</v>
      </c>
    </row>
    <row r="618" s="2" customFormat="1">
      <c r="A618" s="41"/>
      <c r="B618" s="42"/>
      <c r="C618" s="43"/>
      <c r="D618" s="221" t="s">
        <v>155</v>
      </c>
      <c r="E618" s="43"/>
      <c r="F618" s="222" t="s">
        <v>941</v>
      </c>
      <c r="G618" s="43"/>
      <c r="H618" s="43"/>
      <c r="I618" s="223"/>
      <c r="J618" s="43"/>
      <c r="K618" s="43"/>
      <c r="L618" s="47"/>
      <c r="M618" s="224"/>
      <c r="N618" s="225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155</v>
      </c>
      <c r="AU618" s="20" t="s">
        <v>85</v>
      </c>
    </row>
    <row r="619" s="2" customFormat="1" ht="33" customHeight="1">
      <c r="A619" s="41"/>
      <c r="B619" s="42"/>
      <c r="C619" s="208" t="s">
        <v>942</v>
      </c>
      <c r="D619" s="208" t="s">
        <v>149</v>
      </c>
      <c r="E619" s="209" t="s">
        <v>943</v>
      </c>
      <c r="F619" s="210" t="s">
        <v>944</v>
      </c>
      <c r="G619" s="211" t="s">
        <v>233</v>
      </c>
      <c r="H619" s="212">
        <v>123.76900000000001</v>
      </c>
      <c r="I619" s="213"/>
      <c r="J619" s="214">
        <f>ROUND(I619*H619,2)</f>
        <v>0</v>
      </c>
      <c r="K619" s="210" t="s">
        <v>152</v>
      </c>
      <c r="L619" s="47"/>
      <c r="M619" s="215" t="s">
        <v>19</v>
      </c>
      <c r="N619" s="216" t="s">
        <v>46</v>
      </c>
      <c r="O619" s="87"/>
      <c r="P619" s="217">
        <f>O619*H619</f>
        <v>0</v>
      </c>
      <c r="Q619" s="217">
        <v>0</v>
      </c>
      <c r="R619" s="217">
        <f>Q619*H619</f>
        <v>0</v>
      </c>
      <c r="S619" s="217">
        <v>0</v>
      </c>
      <c r="T619" s="218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9" t="s">
        <v>153</v>
      </c>
      <c r="AT619" s="219" t="s">
        <v>149</v>
      </c>
      <c r="AU619" s="219" t="s">
        <v>85</v>
      </c>
      <c r="AY619" s="20" t="s">
        <v>147</v>
      </c>
      <c r="BE619" s="220">
        <f>IF(N619="základní",J619,0)</f>
        <v>0</v>
      </c>
      <c r="BF619" s="220">
        <f>IF(N619="snížená",J619,0)</f>
        <v>0</v>
      </c>
      <c r="BG619" s="220">
        <f>IF(N619="zákl. přenesená",J619,0)</f>
        <v>0</v>
      </c>
      <c r="BH619" s="220">
        <f>IF(N619="sníž. přenesená",J619,0)</f>
        <v>0</v>
      </c>
      <c r="BI619" s="220">
        <f>IF(N619="nulová",J619,0)</f>
        <v>0</v>
      </c>
      <c r="BJ619" s="20" t="s">
        <v>83</v>
      </c>
      <c r="BK619" s="220">
        <f>ROUND(I619*H619,2)</f>
        <v>0</v>
      </c>
      <c r="BL619" s="20" t="s">
        <v>153</v>
      </c>
      <c r="BM619" s="219" t="s">
        <v>945</v>
      </c>
    </row>
    <row r="620" s="2" customFormat="1">
      <c r="A620" s="41"/>
      <c r="B620" s="42"/>
      <c r="C620" s="43"/>
      <c r="D620" s="221" t="s">
        <v>155</v>
      </c>
      <c r="E620" s="43"/>
      <c r="F620" s="222" t="s">
        <v>946</v>
      </c>
      <c r="G620" s="43"/>
      <c r="H620" s="43"/>
      <c r="I620" s="223"/>
      <c r="J620" s="43"/>
      <c r="K620" s="43"/>
      <c r="L620" s="47"/>
      <c r="M620" s="224"/>
      <c r="N620" s="225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155</v>
      </c>
      <c r="AU620" s="20" t="s">
        <v>85</v>
      </c>
    </row>
    <row r="621" s="2" customFormat="1" ht="44.25" customHeight="1">
      <c r="A621" s="41"/>
      <c r="B621" s="42"/>
      <c r="C621" s="208" t="s">
        <v>947</v>
      </c>
      <c r="D621" s="208" t="s">
        <v>149</v>
      </c>
      <c r="E621" s="209" t="s">
        <v>948</v>
      </c>
      <c r="F621" s="210" t="s">
        <v>949</v>
      </c>
      <c r="G621" s="211" t="s">
        <v>233</v>
      </c>
      <c r="H621" s="212">
        <v>2970.4560000000001</v>
      </c>
      <c r="I621" s="213"/>
      <c r="J621" s="214">
        <f>ROUND(I621*H621,2)</f>
        <v>0</v>
      </c>
      <c r="K621" s="210" t="s">
        <v>152</v>
      </c>
      <c r="L621" s="47"/>
      <c r="M621" s="215" t="s">
        <v>19</v>
      </c>
      <c r="N621" s="216" t="s">
        <v>46</v>
      </c>
      <c r="O621" s="87"/>
      <c r="P621" s="217">
        <f>O621*H621</f>
        <v>0</v>
      </c>
      <c r="Q621" s="217">
        <v>0</v>
      </c>
      <c r="R621" s="217">
        <f>Q621*H621</f>
        <v>0</v>
      </c>
      <c r="S621" s="217">
        <v>0</v>
      </c>
      <c r="T621" s="218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9" t="s">
        <v>153</v>
      </c>
      <c r="AT621" s="219" t="s">
        <v>149</v>
      </c>
      <c r="AU621" s="219" t="s">
        <v>85</v>
      </c>
      <c r="AY621" s="20" t="s">
        <v>147</v>
      </c>
      <c r="BE621" s="220">
        <f>IF(N621="základní",J621,0)</f>
        <v>0</v>
      </c>
      <c r="BF621" s="220">
        <f>IF(N621="snížená",J621,0)</f>
        <v>0</v>
      </c>
      <c r="BG621" s="220">
        <f>IF(N621="zákl. přenesená",J621,0)</f>
        <v>0</v>
      </c>
      <c r="BH621" s="220">
        <f>IF(N621="sníž. přenesená",J621,0)</f>
        <v>0</v>
      </c>
      <c r="BI621" s="220">
        <f>IF(N621="nulová",J621,0)</f>
        <v>0</v>
      </c>
      <c r="BJ621" s="20" t="s">
        <v>83</v>
      </c>
      <c r="BK621" s="220">
        <f>ROUND(I621*H621,2)</f>
        <v>0</v>
      </c>
      <c r="BL621" s="20" t="s">
        <v>153</v>
      </c>
      <c r="BM621" s="219" t="s">
        <v>950</v>
      </c>
    </row>
    <row r="622" s="2" customFormat="1">
      <c r="A622" s="41"/>
      <c r="B622" s="42"/>
      <c r="C622" s="43"/>
      <c r="D622" s="221" t="s">
        <v>155</v>
      </c>
      <c r="E622" s="43"/>
      <c r="F622" s="222" t="s">
        <v>951</v>
      </c>
      <c r="G622" s="43"/>
      <c r="H622" s="43"/>
      <c r="I622" s="223"/>
      <c r="J622" s="43"/>
      <c r="K622" s="43"/>
      <c r="L622" s="47"/>
      <c r="M622" s="224"/>
      <c r="N622" s="225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155</v>
      </c>
      <c r="AU622" s="20" t="s">
        <v>85</v>
      </c>
    </row>
    <row r="623" s="13" customFormat="1">
      <c r="A623" s="13"/>
      <c r="B623" s="226"/>
      <c r="C623" s="227"/>
      <c r="D623" s="228" t="s">
        <v>157</v>
      </c>
      <c r="E623" s="227"/>
      <c r="F623" s="230" t="s">
        <v>952</v>
      </c>
      <c r="G623" s="227"/>
      <c r="H623" s="231">
        <v>2970.4560000000001</v>
      </c>
      <c r="I623" s="232"/>
      <c r="J623" s="227"/>
      <c r="K623" s="227"/>
      <c r="L623" s="233"/>
      <c r="M623" s="234"/>
      <c r="N623" s="235"/>
      <c r="O623" s="235"/>
      <c r="P623" s="235"/>
      <c r="Q623" s="235"/>
      <c r="R623" s="235"/>
      <c r="S623" s="235"/>
      <c r="T623" s="23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7" t="s">
        <v>157</v>
      </c>
      <c r="AU623" s="237" t="s">
        <v>85</v>
      </c>
      <c r="AV623" s="13" t="s">
        <v>85</v>
      </c>
      <c r="AW623" s="13" t="s">
        <v>4</v>
      </c>
      <c r="AX623" s="13" t="s">
        <v>83</v>
      </c>
      <c r="AY623" s="237" t="s">
        <v>147</v>
      </c>
    </row>
    <row r="624" s="2" customFormat="1" ht="44.25" customHeight="1">
      <c r="A624" s="41"/>
      <c r="B624" s="42"/>
      <c r="C624" s="208" t="s">
        <v>953</v>
      </c>
      <c r="D624" s="208" t="s">
        <v>149</v>
      </c>
      <c r="E624" s="209" t="s">
        <v>954</v>
      </c>
      <c r="F624" s="210" t="s">
        <v>955</v>
      </c>
      <c r="G624" s="211" t="s">
        <v>233</v>
      </c>
      <c r="H624" s="212">
        <v>39.481999999999999</v>
      </c>
      <c r="I624" s="213"/>
      <c r="J624" s="214">
        <f>ROUND(I624*H624,2)</f>
        <v>0</v>
      </c>
      <c r="K624" s="210" t="s">
        <v>152</v>
      </c>
      <c r="L624" s="47"/>
      <c r="M624" s="215" t="s">
        <v>19</v>
      </c>
      <c r="N624" s="216" t="s">
        <v>46</v>
      </c>
      <c r="O624" s="87"/>
      <c r="P624" s="217">
        <f>O624*H624</f>
        <v>0</v>
      </c>
      <c r="Q624" s="217">
        <v>0</v>
      </c>
      <c r="R624" s="217">
        <f>Q624*H624</f>
        <v>0</v>
      </c>
      <c r="S624" s="217">
        <v>0</v>
      </c>
      <c r="T624" s="218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9" t="s">
        <v>153</v>
      </c>
      <c r="AT624" s="219" t="s">
        <v>149</v>
      </c>
      <c r="AU624" s="219" t="s">
        <v>85</v>
      </c>
      <c r="AY624" s="20" t="s">
        <v>147</v>
      </c>
      <c r="BE624" s="220">
        <f>IF(N624="základní",J624,0)</f>
        <v>0</v>
      </c>
      <c r="BF624" s="220">
        <f>IF(N624="snížená",J624,0)</f>
        <v>0</v>
      </c>
      <c r="BG624" s="220">
        <f>IF(N624="zákl. přenesená",J624,0)</f>
        <v>0</v>
      </c>
      <c r="BH624" s="220">
        <f>IF(N624="sníž. přenesená",J624,0)</f>
        <v>0</v>
      </c>
      <c r="BI624" s="220">
        <f>IF(N624="nulová",J624,0)</f>
        <v>0</v>
      </c>
      <c r="BJ624" s="20" t="s">
        <v>83</v>
      </c>
      <c r="BK624" s="220">
        <f>ROUND(I624*H624,2)</f>
        <v>0</v>
      </c>
      <c r="BL624" s="20" t="s">
        <v>153</v>
      </c>
      <c r="BM624" s="219" t="s">
        <v>956</v>
      </c>
    </row>
    <row r="625" s="2" customFormat="1">
      <c r="A625" s="41"/>
      <c r="B625" s="42"/>
      <c r="C625" s="43"/>
      <c r="D625" s="221" t="s">
        <v>155</v>
      </c>
      <c r="E625" s="43"/>
      <c r="F625" s="222" t="s">
        <v>957</v>
      </c>
      <c r="G625" s="43"/>
      <c r="H625" s="43"/>
      <c r="I625" s="223"/>
      <c r="J625" s="43"/>
      <c r="K625" s="43"/>
      <c r="L625" s="47"/>
      <c r="M625" s="224"/>
      <c r="N625" s="225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155</v>
      </c>
      <c r="AU625" s="20" t="s">
        <v>85</v>
      </c>
    </row>
    <row r="626" s="2" customFormat="1" ht="44.25" customHeight="1">
      <c r="A626" s="41"/>
      <c r="B626" s="42"/>
      <c r="C626" s="208" t="s">
        <v>958</v>
      </c>
      <c r="D626" s="208" t="s">
        <v>149</v>
      </c>
      <c r="E626" s="209" t="s">
        <v>959</v>
      </c>
      <c r="F626" s="210" t="s">
        <v>960</v>
      </c>
      <c r="G626" s="211" t="s">
        <v>233</v>
      </c>
      <c r="H626" s="212">
        <v>19.571999999999999</v>
      </c>
      <c r="I626" s="213"/>
      <c r="J626" s="214">
        <f>ROUND(I626*H626,2)</f>
        <v>0</v>
      </c>
      <c r="K626" s="210" t="s">
        <v>152</v>
      </c>
      <c r="L626" s="47"/>
      <c r="M626" s="215" t="s">
        <v>19</v>
      </c>
      <c r="N626" s="216" t="s">
        <v>46</v>
      </c>
      <c r="O626" s="87"/>
      <c r="P626" s="217">
        <f>O626*H626</f>
        <v>0</v>
      </c>
      <c r="Q626" s="217">
        <v>0</v>
      </c>
      <c r="R626" s="217">
        <f>Q626*H626</f>
        <v>0</v>
      </c>
      <c r="S626" s="217">
        <v>0</v>
      </c>
      <c r="T626" s="218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9" t="s">
        <v>153</v>
      </c>
      <c r="AT626" s="219" t="s">
        <v>149</v>
      </c>
      <c r="AU626" s="219" t="s">
        <v>85</v>
      </c>
      <c r="AY626" s="20" t="s">
        <v>147</v>
      </c>
      <c r="BE626" s="220">
        <f>IF(N626="základní",J626,0)</f>
        <v>0</v>
      </c>
      <c r="BF626" s="220">
        <f>IF(N626="snížená",J626,0)</f>
        <v>0</v>
      </c>
      <c r="BG626" s="220">
        <f>IF(N626="zákl. přenesená",J626,0)</f>
        <v>0</v>
      </c>
      <c r="BH626" s="220">
        <f>IF(N626="sníž. přenesená",J626,0)</f>
        <v>0</v>
      </c>
      <c r="BI626" s="220">
        <f>IF(N626="nulová",J626,0)</f>
        <v>0</v>
      </c>
      <c r="BJ626" s="20" t="s">
        <v>83</v>
      </c>
      <c r="BK626" s="220">
        <f>ROUND(I626*H626,2)</f>
        <v>0</v>
      </c>
      <c r="BL626" s="20" t="s">
        <v>153</v>
      </c>
      <c r="BM626" s="219" t="s">
        <v>961</v>
      </c>
    </row>
    <row r="627" s="2" customFormat="1">
      <c r="A627" s="41"/>
      <c r="B627" s="42"/>
      <c r="C627" s="43"/>
      <c r="D627" s="221" t="s">
        <v>155</v>
      </c>
      <c r="E627" s="43"/>
      <c r="F627" s="222" t="s">
        <v>962</v>
      </c>
      <c r="G627" s="43"/>
      <c r="H627" s="43"/>
      <c r="I627" s="223"/>
      <c r="J627" s="43"/>
      <c r="K627" s="43"/>
      <c r="L627" s="47"/>
      <c r="M627" s="224"/>
      <c r="N627" s="225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155</v>
      </c>
      <c r="AU627" s="20" t="s">
        <v>85</v>
      </c>
    </row>
    <row r="628" s="2" customFormat="1" ht="44.25" customHeight="1">
      <c r="A628" s="41"/>
      <c r="B628" s="42"/>
      <c r="C628" s="208" t="s">
        <v>963</v>
      </c>
      <c r="D628" s="208" t="s">
        <v>149</v>
      </c>
      <c r="E628" s="209" t="s">
        <v>964</v>
      </c>
      <c r="F628" s="210" t="s">
        <v>965</v>
      </c>
      <c r="G628" s="211" t="s">
        <v>233</v>
      </c>
      <c r="H628" s="212">
        <v>14.32</v>
      </c>
      <c r="I628" s="213"/>
      <c r="J628" s="214">
        <f>ROUND(I628*H628,2)</f>
        <v>0</v>
      </c>
      <c r="K628" s="210" t="s">
        <v>152</v>
      </c>
      <c r="L628" s="47"/>
      <c r="M628" s="215" t="s">
        <v>19</v>
      </c>
      <c r="N628" s="216" t="s">
        <v>46</v>
      </c>
      <c r="O628" s="87"/>
      <c r="P628" s="217">
        <f>O628*H628</f>
        <v>0</v>
      </c>
      <c r="Q628" s="217">
        <v>0</v>
      </c>
      <c r="R628" s="217">
        <f>Q628*H628</f>
        <v>0</v>
      </c>
      <c r="S628" s="217">
        <v>0</v>
      </c>
      <c r="T628" s="218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9" t="s">
        <v>153</v>
      </c>
      <c r="AT628" s="219" t="s">
        <v>149</v>
      </c>
      <c r="AU628" s="219" t="s">
        <v>85</v>
      </c>
      <c r="AY628" s="20" t="s">
        <v>147</v>
      </c>
      <c r="BE628" s="220">
        <f>IF(N628="základní",J628,0)</f>
        <v>0</v>
      </c>
      <c r="BF628" s="220">
        <f>IF(N628="snížená",J628,0)</f>
        <v>0</v>
      </c>
      <c r="BG628" s="220">
        <f>IF(N628="zákl. přenesená",J628,0)</f>
        <v>0</v>
      </c>
      <c r="BH628" s="220">
        <f>IF(N628="sníž. přenesená",J628,0)</f>
        <v>0</v>
      </c>
      <c r="BI628" s="220">
        <f>IF(N628="nulová",J628,0)</f>
        <v>0</v>
      </c>
      <c r="BJ628" s="20" t="s">
        <v>83</v>
      </c>
      <c r="BK628" s="220">
        <f>ROUND(I628*H628,2)</f>
        <v>0</v>
      </c>
      <c r="BL628" s="20" t="s">
        <v>153</v>
      </c>
      <c r="BM628" s="219" t="s">
        <v>966</v>
      </c>
    </row>
    <row r="629" s="2" customFormat="1">
      <c r="A629" s="41"/>
      <c r="B629" s="42"/>
      <c r="C629" s="43"/>
      <c r="D629" s="221" t="s">
        <v>155</v>
      </c>
      <c r="E629" s="43"/>
      <c r="F629" s="222" t="s">
        <v>967</v>
      </c>
      <c r="G629" s="43"/>
      <c r="H629" s="43"/>
      <c r="I629" s="223"/>
      <c r="J629" s="43"/>
      <c r="K629" s="43"/>
      <c r="L629" s="47"/>
      <c r="M629" s="224"/>
      <c r="N629" s="225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155</v>
      </c>
      <c r="AU629" s="20" t="s">
        <v>85</v>
      </c>
    </row>
    <row r="630" s="2" customFormat="1" ht="44.25" customHeight="1">
      <c r="A630" s="41"/>
      <c r="B630" s="42"/>
      <c r="C630" s="208" t="s">
        <v>968</v>
      </c>
      <c r="D630" s="208" t="s">
        <v>149</v>
      </c>
      <c r="E630" s="209" t="s">
        <v>969</v>
      </c>
      <c r="F630" s="210" t="s">
        <v>970</v>
      </c>
      <c r="G630" s="211" t="s">
        <v>233</v>
      </c>
      <c r="H630" s="212">
        <v>18.262</v>
      </c>
      <c r="I630" s="213"/>
      <c r="J630" s="214">
        <f>ROUND(I630*H630,2)</f>
        <v>0</v>
      </c>
      <c r="K630" s="210" t="s">
        <v>152</v>
      </c>
      <c r="L630" s="47"/>
      <c r="M630" s="215" t="s">
        <v>19</v>
      </c>
      <c r="N630" s="216" t="s">
        <v>46</v>
      </c>
      <c r="O630" s="87"/>
      <c r="P630" s="217">
        <f>O630*H630</f>
        <v>0</v>
      </c>
      <c r="Q630" s="217">
        <v>0</v>
      </c>
      <c r="R630" s="217">
        <f>Q630*H630</f>
        <v>0</v>
      </c>
      <c r="S630" s="217">
        <v>0</v>
      </c>
      <c r="T630" s="218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9" t="s">
        <v>153</v>
      </c>
      <c r="AT630" s="219" t="s">
        <v>149</v>
      </c>
      <c r="AU630" s="219" t="s">
        <v>85</v>
      </c>
      <c r="AY630" s="20" t="s">
        <v>147</v>
      </c>
      <c r="BE630" s="220">
        <f>IF(N630="základní",J630,0)</f>
        <v>0</v>
      </c>
      <c r="BF630" s="220">
        <f>IF(N630="snížená",J630,0)</f>
        <v>0</v>
      </c>
      <c r="BG630" s="220">
        <f>IF(N630="zákl. přenesená",J630,0)</f>
        <v>0</v>
      </c>
      <c r="BH630" s="220">
        <f>IF(N630="sníž. přenesená",J630,0)</f>
        <v>0</v>
      </c>
      <c r="BI630" s="220">
        <f>IF(N630="nulová",J630,0)</f>
        <v>0</v>
      </c>
      <c r="BJ630" s="20" t="s">
        <v>83</v>
      </c>
      <c r="BK630" s="220">
        <f>ROUND(I630*H630,2)</f>
        <v>0</v>
      </c>
      <c r="BL630" s="20" t="s">
        <v>153</v>
      </c>
      <c r="BM630" s="219" t="s">
        <v>971</v>
      </c>
    </row>
    <row r="631" s="2" customFormat="1">
      <c r="A631" s="41"/>
      <c r="B631" s="42"/>
      <c r="C631" s="43"/>
      <c r="D631" s="221" t="s">
        <v>155</v>
      </c>
      <c r="E631" s="43"/>
      <c r="F631" s="222" t="s">
        <v>972</v>
      </c>
      <c r="G631" s="43"/>
      <c r="H631" s="43"/>
      <c r="I631" s="223"/>
      <c r="J631" s="43"/>
      <c r="K631" s="43"/>
      <c r="L631" s="47"/>
      <c r="M631" s="224"/>
      <c r="N631" s="225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155</v>
      </c>
      <c r="AU631" s="20" t="s">
        <v>85</v>
      </c>
    </row>
    <row r="632" s="2" customFormat="1" ht="44.25" customHeight="1">
      <c r="A632" s="41"/>
      <c r="B632" s="42"/>
      <c r="C632" s="208" t="s">
        <v>973</v>
      </c>
      <c r="D632" s="208" t="s">
        <v>149</v>
      </c>
      <c r="E632" s="209" t="s">
        <v>974</v>
      </c>
      <c r="F632" s="210" t="s">
        <v>232</v>
      </c>
      <c r="G632" s="211" t="s">
        <v>233</v>
      </c>
      <c r="H632" s="212">
        <v>32.131999999999998</v>
      </c>
      <c r="I632" s="213"/>
      <c r="J632" s="214">
        <f>ROUND(I632*H632,2)</f>
        <v>0</v>
      </c>
      <c r="K632" s="210" t="s">
        <v>152</v>
      </c>
      <c r="L632" s="47"/>
      <c r="M632" s="215" t="s">
        <v>19</v>
      </c>
      <c r="N632" s="216" t="s">
        <v>46</v>
      </c>
      <c r="O632" s="87"/>
      <c r="P632" s="217">
        <f>O632*H632</f>
        <v>0</v>
      </c>
      <c r="Q632" s="217">
        <v>0</v>
      </c>
      <c r="R632" s="217">
        <f>Q632*H632</f>
        <v>0</v>
      </c>
      <c r="S632" s="217">
        <v>0</v>
      </c>
      <c r="T632" s="218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9" t="s">
        <v>153</v>
      </c>
      <c r="AT632" s="219" t="s">
        <v>149</v>
      </c>
      <c r="AU632" s="219" t="s">
        <v>85</v>
      </c>
      <c r="AY632" s="20" t="s">
        <v>147</v>
      </c>
      <c r="BE632" s="220">
        <f>IF(N632="základní",J632,0)</f>
        <v>0</v>
      </c>
      <c r="BF632" s="220">
        <f>IF(N632="snížená",J632,0)</f>
        <v>0</v>
      </c>
      <c r="BG632" s="220">
        <f>IF(N632="zákl. přenesená",J632,0)</f>
        <v>0</v>
      </c>
      <c r="BH632" s="220">
        <f>IF(N632="sníž. přenesená",J632,0)</f>
        <v>0</v>
      </c>
      <c r="BI632" s="220">
        <f>IF(N632="nulová",J632,0)</f>
        <v>0</v>
      </c>
      <c r="BJ632" s="20" t="s">
        <v>83</v>
      </c>
      <c r="BK632" s="220">
        <f>ROUND(I632*H632,2)</f>
        <v>0</v>
      </c>
      <c r="BL632" s="20" t="s">
        <v>153</v>
      </c>
      <c r="BM632" s="219" t="s">
        <v>975</v>
      </c>
    </row>
    <row r="633" s="2" customFormat="1">
      <c r="A633" s="41"/>
      <c r="B633" s="42"/>
      <c r="C633" s="43"/>
      <c r="D633" s="221" t="s">
        <v>155</v>
      </c>
      <c r="E633" s="43"/>
      <c r="F633" s="222" t="s">
        <v>976</v>
      </c>
      <c r="G633" s="43"/>
      <c r="H633" s="43"/>
      <c r="I633" s="223"/>
      <c r="J633" s="43"/>
      <c r="K633" s="43"/>
      <c r="L633" s="47"/>
      <c r="M633" s="224"/>
      <c r="N633" s="225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155</v>
      </c>
      <c r="AU633" s="20" t="s">
        <v>85</v>
      </c>
    </row>
    <row r="634" s="12" customFormat="1" ht="22.8" customHeight="1">
      <c r="A634" s="12"/>
      <c r="B634" s="192"/>
      <c r="C634" s="193"/>
      <c r="D634" s="194" t="s">
        <v>74</v>
      </c>
      <c r="E634" s="206" t="s">
        <v>977</v>
      </c>
      <c r="F634" s="206" t="s">
        <v>978</v>
      </c>
      <c r="G634" s="193"/>
      <c r="H634" s="193"/>
      <c r="I634" s="196"/>
      <c r="J634" s="207">
        <f>BK634</f>
        <v>0</v>
      </c>
      <c r="K634" s="193"/>
      <c r="L634" s="198"/>
      <c r="M634" s="199"/>
      <c r="N634" s="200"/>
      <c r="O634" s="200"/>
      <c r="P634" s="201">
        <f>SUM(P635:P636)</f>
        <v>0</v>
      </c>
      <c r="Q634" s="200"/>
      <c r="R634" s="201">
        <f>SUM(R635:R636)</f>
        <v>0</v>
      </c>
      <c r="S634" s="200"/>
      <c r="T634" s="202">
        <f>SUM(T635:T636)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03" t="s">
        <v>83</v>
      </c>
      <c r="AT634" s="204" t="s">
        <v>74</v>
      </c>
      <c r="AU634" s="204" t="s">
        <v>83</v>
      </c>
      <c r="AY634" s="203" t="s">
        <v>147</v>
      </c>
      <c r="BK634" s="205">
        <f>SUM(BK635:BK636)</f>
        <v>0</v>
      </c>
    </row>
    <row r="635" s="2" customFormat="1" ht="55.5" customHeight="1">
      <c r="A635" s="41"/>
      <c r="B635" s="42"/>
      <c r="C635" s="208" t="s">
        <v>979</v>
      </c>
      <c r="D635" s="208" t="s">
        <v>149</v>
      </c>
      <c r="E635" s="209" t="s">
        <v>980</v>
      </c>
      <c r="F635" s="210" t="s">
        <v>981</v>
      </c>
      <c r="G635" s="211" t="s">
        <v>233</v>
      </c>
      <c r="H635" s="212">
        <v>171.209</v>
      </c>
      <c r="I635" s="213"/>
      <c r="J635" s="214">
        <f>ROUND(I635*H635,2)</f>
        <v>0</v>
      </c>
      <c r="K635" s="210" t="s">
        <v>152</v>
      </c>
      <c r="L635" s="47"/>
      <c r="M635" s="215" t="s">
        <v>19</v>
      </c>
      <c r="N635" s="216" t="s">
        <v>46</v>
      </c>
      <c r="O635" s="87"/>
      <c r="P635" s="217">
        <f>O635*H635</f>
        <v>0</v>
      </c>
      <c r="Q635" s="217">
        <v>0</v>
      </c>
      <c r="R635" s="217">
        <f>Q635*H635</f>
        <v>0</v>
      </c>
      <c r="S635" s="217">
        <v>0</v>
      </c>
      <c r="T635" s="218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9" t="s">
        <v>153</v>
      </c>
      <c r="AT635" s="219" t="s">
        <v>149</v>
      </c>
      <c r="AU635" s="219" t="s">
        <v>85</v>
      </c>
      <c r="AY635" s="20" t="s">
        <v>147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20" t="s">
        <v>83</v>
      </c>
      <c r="BK635" s="220">
        <f>ROUND(I635*H635,2)</f>
        <v>0</v>
      </c>
      <c r="BL635" s="20" t="s">
        <v>153</v>
      </c>
      <c r="BM635" s="219" t="s">
        <v>982</v>
      </c>
    </row>
    <row r="636" s="2" customFormat="1">
      <c r="A636" s="41"/>
      <c r="B636" s="42"/>
      <c r="C636" s="43"/>
      <c r="D636" s="221" t="s">
        <v>155</v>
      </c>
      <c r="E636" s="43"/>
      <c r="F636" s="222" t="s">
        <v>983</v>
      </c>
      <c r="G636" s="43"/>
      <c r="H636" s="43"/>
      <c r="I636" s="223"/>
      <c r="J636" s="43"/>
      <c r="K636" s="43"/>
      <c r="L636" s="47"/>
      <c r="M636" s="224"/>
      <c r="N636" s="225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155</v>
      </c>
      <c r="AU636" s="20" t="s">
        <v>85</v>
      </c>
    </row>
    <row r="637" s="12" customFormat="1" ht="25.92" customHeight="1">
      <c r="A637" s="12"/>
      <c r="B637" s="192"/>
      <c r="C637" s="193"/>
      <c r="D637" s="194" t="s">
        <v>74</v>
      </c>
      <c r="E637" s="195" t="s">
        <v>984</v>
      </c>
      <c r="F637" s="195" t="s">
        <v>985</v>
      </c>
      <c r="G637" s="193"/>
      <c r="H637" s="193"/>
      <c r="I637" s="196"/>
      <c r="J637" s="197">
        <f>BK637</f>
        <v>0</v>
      </c>
      <c r="K637" s="193"/>
      <c r="L637" s="198"/>
      <c r="M637" s="199"/>
      <c r="N637" s="200"/>
      <c r="O637" s="200"/>
      <c r="P637" s="201">
        <f>P638+P702+P744+P812+P824+P832+P899+P956+P1032+P1090+P1124+P1224+P1248</f>
        <v>0</v>
      </c>
      <c r="Q637" s="200"/>
      <c r="R637" s="201">
        <f>R638+R702+R744+R812+R824+R832+R899+R956+R1032+R1090+R1124+R1224+R1248</f>
        <v>8.34171978</v>
      </c>
      <c r="S637" s="200"/>
      <c r="T637" s="202">
        <f>T638+T702+T744+T812+T824+T832+T899+T956+T1032+T1090+T1124+T1224+T1248</f>
        <v>3.5363729999999998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03" t="s">
        <v>85</v>
      </c>
      <c r="AT637" s="204" t="s">
        <v>74</v>
      </c>
      <c r="AU637" s="204" t="s">
        <v>75</v>
      </c>
      <c r="AY637" s="203" t="s">
        <v>147</v>
      </c>
      <c r="BK637" s="205">
        <f>BK638+BK702+BK744+BK812+BK824+BK832+BK899+BK956+BK1032+BK1090+BK1124+BK1224+BK1248</f>
        <v>0</v>
      </c>
    </row>
    <row r="638" s="12" customFormat="1" ht="22.8" customHeight="1">
      <c r="A638" s="12"/>
      <c r="B638" s="192"/>
      <c r="C638" s="193"/>
      <c r="D638" s="194" t="s">
        <v>74</v>
      </c>
      <c r="E638" s="206" t="s">
        <v>986</v>
      </c>
      <c r="F638" s="206" t="s">
        <v>987</v>
      </c>
      <c r="G638" s="193"/>
      <c r="H638" s="193"/>
      <c r="I638" s="196"/>
      <c r="J638" s="207">
        <f>BK638</f>
        <v>0</v>
      </c>
      <c r="K638" s="193"/>
      <c r="L638" s="198"/>
      <c r="M638" s="199"/>
      <c r="N638" s="200"/>
      <c r="O638" s="200"/>
      <c r="P638" s="201">
        <f>SUM(P639:P701)</f>
        <v>0</v>
      </c>
      <c r="Q638" s="200"/>
      <c r="R638" s="201">
        <f>SUM(R639:R701)</f>
        <v>0.93737239999999988</v>
      </c>
      <c r="S638" s="200"/>
      <c r="T638" s="202">
        <f>SUM(T639:T701)</f>
        <v>0.26179999999999998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03" t="s">
        <v>85</v>
      </c>
      <c r="AT638" s="204" t="s">
        <v>74</v>
      </c>
      <c r="AU638" s="204" t="s">
        <v>83</v>
      </c>
      <c r="AY638" s="203" t="s">
        <v>147</v>
      </c>
      <c r="BK638" s="205">
        <f>SUM(BK639:BK701)</f>
        <v>0</v>
      </c>
    </row>
    <row r="639" s="2" customFormat="1" ht="33" customHeight="1">
      <c r="A639" s="41"/>
      <c r="B639" s="42"/>
      <c r="C639" s="208" t="s">
        <v>988</v>
      </c>
      <c r="D639" s="208" t="s">
        <v>149</v>
      </c>
      <c r="E639" s="209" t="s">
        <v>989</v>
      </c>
      <c r="F639" s="210" t="s">
        <v>990</v>
      </c>
      <c r="G639" s="211" t="s">
        <v>99</v>
      </c>
      <c r="H639" s="212">
        <v>80.5</v>
      </c>
      <c r="I639" s="213"/>
      <c r="J639" s="214">
        <f>ROUND(I639*H639,2)</f>
        <v>0</v>
      </c>
      <c r="K639" s="210" t="s">
        <v>152</v>
      </c>
      <c r="L639" s="47"/>
      <c r="M639" s="215" t="s">
        <v>19</v>
      </c>
      <c r="N639" s="216" t="s">
        <v>46</v>
      </c>
      <c r="O639" s="87"/>
      <c r="P639" s="217">
        <f>O639*H639</f>
        <v>0</v>
      </c>
      <c r="Q639" s="217">
        <v>0</v>
      </c>
      <c r="R639" s="217">
        <f>Q639*H639</f>
        <v>0</v>
      </c>
      <c r="S639" s="217">
        <v>0</v>
      </c>
      <c r="T639" s="218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9" t="s">
        <v>244</v>
      </c>
      <c r="AT639" s="219" t="s">
        <v>149</v>
      </c>
      <c r="AU639" s="219" t="s">
        <v>85</v>
      </c>
      <c r="AY639" s="20" t="s">
        <v>147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20" t="s">
        <v>83</v>
      </c>
      <c r="BK639" s="220">
        <f>ROUND(I639*H639,2)</f>
        <v>0</v>
      </c>
      <c r="BL639" s="20" t="s">
        <v>244</v>
      </c>
      <c r="BM639" s="219" t="s">
        <v>991</v>
      </c>
    </row>
    <row r="640" s="2" customFormat="1">
      <c r="A640" s="41"/>
      <c r="B640" s="42"/>
      <c r="C640" s="43"/>
      <c r="D640" s="221" t="s">
        <v>155</v>
      </c>
      <c r="E640" s="43"/>
      <c r="F640" s="222" t="s">
        <v>992</v>
      </c>
      <c r="G640" s="43"/>
      <c r="H640" s="43"/>
      <c r="I640" s="223"/>
      <c r="J640" s="43"/>
      <c r="K640" s="43"/>
      <c r="L640" s="47"/>
      <c r="M640" s="224"/>
      <c r="N640" s="225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155</v>
      </c>
      <c r="AU640" s="20" t="s">
        <v>85</v>
      </c>
    </row>
    <row r="641" s="14" customFormat="1">
      <c r="A641" s="14"/>
      <c r="B641" s="238"/>
      <c r="C641" s="239"/>
      <c r="D641" s="228" t="s">
        <v>157</v>
      </c>
      <c r="E641" s="240" t="s">
        <v>19</v>
      </c>
      <c r="F641" s="241" t="s">
        <v>278</v>
      </c>
      <c r="G641" s="239"/>
      <c r="H641" s="240" t="s">
        <v>19</v>
      </c>
      <c r="I641" s="242"/>
      <c r="J641" s="239"/>
      <c r="K641" s="239"/>
      <c r="L641" s="243"/>
      <c r="M641" s="244"/>
      <c r="N641" s="245"/>
      <c r="O641" s="245"/>
      <c r="P641" s="245"/>
      <c r="Q641" s="245"/>
      <c r="R641" s="245"/>
      <c r="S641" s="245"/>
      <c r="T641" s="24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7" t="s">
        <v>157</v>
      </c>
      <c r="AU641" s="247" t="s">
        <v>85</v>
      </c>
      <c r="AV641" s="14" t="s">
        <v>83</v>
      </c>
      <c r="AW641" s="14" t="s">
        <v>36</v>
      </c>
      <c r="AX641" s="14" t="s">
        <v>75</v>
      </c>
      <c r="AY641" s="247" t="s">
        <v>147</v>
      </c>
    </row>
    <row r="642" s="13" customFormat="1">
      <c r="A642" s="13"/>
      <c r="B642" s="226"/>
      <c r="C642" s="227"/>
      <c r="D642" s="228" t="s">
        <v>157</v>
      </c>
      <c r="E642" s="229" t="s">
        <v>19</v>
      </c>
      <c r="F642" s="230" t="s">
        <v>993</v>
      </c>
      <c r="G642" s="227"/>
      <c r="H642" s="231">
        <v>39.5</v>
      </c>
      <c r="I642" s="232"/>
      <c r="J642" s="227"/>
      <c r="K642" s="227"/>
      <c r="L642" s="233"/>
      <c r="M642" s="234"/>
      <c r="N642" s="235"/>
      <c r="O642" s="235"/>
      <c r="P642" s="235"/>
      <c r="Q642" s="235"/>
      <c r="R642" s="235"/>
      <c r="S642" s="235"/>
      <c r="T642" s="23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7" t="s">
        <v>157</v>
      </c>
      <c r="AU642" s="237" t="s">
        <v>85</v>
      </c>
      <c r="AV642" s="13" t="s">
        <v>85</v>
      </c>
      <c r="AW642" s="13" t="s">
        <v>36</v>
      </c>
      <c r="AX642" s="13" t="s">
        <v>75</v>
      </c>
      <c r="AY642" s="237" t="s">
        <v>147</v>
      </c>
    </row>
    <row r="643" s="13" customFormat="1">
      <c r="A643" s="13"/>
      <c r="B643" s="226"/>
      <c r="C643" s="227"/>
      <c r="D643" s="228" t="s">
        <v>157</v>
      </c>
      <c r="E643" s="229" t="s">
        <v>19</v>
      </c>
      <c r="F643" s="230" t="s">
        <v>994</v>
      </c>
      <c r="G643" s="227"/>
      <c r="H643" s="231">
        <v>41</v>
      </c>
      <c r="I643" s="232"/>
      <c r="J643" s="227"/>
      <c r="K643" s="227"/>
      <c r="L643" s="233"/>
      <c r="M643" s="234"/>
      <c r="N643" s="235"/>
      <c r="O643" s="235"/>
      <c r="P643" s="235"/>
      <c r="Q643" s="235"/>
      <c r="R643" s="235"/>
      <c r="S643" s="235"/>
      <c r="T643" s="23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7" t="s">
        <v>157</v>
      </c>
      <c r="AU643" s="237" t="s">
        <v>85</v>
      </c>
      <c r="AV643" s="13" t="s">
        <v>85</v>
      </c>
      <c r="AW643" s="13" t="s">
        <v>36</v>
      </c>
      <c r="AX643" s="13" t="s">
        <v>75</v>
      </c>
      <c r="AY643" s="237" t="s">
        <v>147</v>
      </c>
    </row>
    <row r="644" s="15" customFormat="1">
      <c r="A644" s="15"/>
      <c r="B644" s="248"/>
      <c r="C644" s="249"/>
      <c r="D644" s="228" t="s">
        <v>157</v>
      </c>
      <c r="E644" s="250" t="s">
        <v>19</v>
      </c>
      <c r="F644" s="251" t="s">
        <v>172</v>
      </c>
      <c r="G644" s="249"/>
      <c r="H644" s="252">
        <v>80.5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8" t="s">
        <v>157</v>
      </c>
      <c r="AU644" s="258" t="s">
        <v>85</v>
      </c>
      <c r="AV644" s="15" t="s">
        <v>153</v>
      </c>
      <c r="AW644" s="15" t="s">
        <v>36</v>
      </c>
      <c r="AX644" s="15" t="s">
        <v>83</v>
      </c>
      <c r="AY644" s="258" t="s">
        <v>147</v>
      </c>
    </row>
    <row r="645" s="2" customFormat="1" ht="16.5" customHeight="1">
      <c r="A645" s="41"/>
      <c r="B645" s="42"/>
      <c r="C645" s="259" t="s">
        <v>995</v>
      </c>
      <c r="D645" s="259" t="s">
        <v>245</v>
      </c>
      <c r="E645" s="260" t="s">
        <v>996</v>
      </c>
      <c r="F645" s="261" t="s">
        <v>997</v>
      </c>
      <c r="G645" s="262" t="s">
        <v>233</v>
      </c>
      <c r="H645" s="263">
        <v>0.024</v>
      </c>
      <c r="I645" s="264"/>
      <c r="J645" s="265">
        <f>ROUND(I645*H645,2)</f>
        <v>0</v>
      </c>
      <c r="K645" s="261" t="s">
        <v>152</v>
      </c>
      <c r="L645" s="266"/>
      <c r="M645" s="267" t="s">
        <v>19</v>
      </c>
      <c r="N645" s="268" t="s">
        <v>46</v>
      </c>
      <c r="O645" s="87"/>
      <c r="P645" s="217">
        <f>O645*H645</f>
        <v>0</v>
      </c>
      <c r="Q645" s="217">
        <v>1</v>
      </c>
      <c r="R645" s="217">
        <f>Q645*H645</f>
        <v>0.024</v>
      </c>
      <c r="S645" s="217">
        <v>0</v>
      </c>
      <c r="T645" s="218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9" t="s">
        <v>358</v>
      </c>
      <c r="AT645" s="219" t="s">
        <v>245</v>
      </c>
      <c r="AU645" s="219" t="s">
        <v>85</v>
      </c>
      <c r="AY645" s="20" t="s">
        <v>147</v>
      </c>
      <c r="BE645" s="220">
        <f>IF(N645="základní",J645,0)</f>
        <v>0</v>
      </c>
      <c r="BF645" s="220">
        <f>IF(N645="snížená",J645,0)</f>
        <v>0</v>
      </c>
      <c r="BG645" s="220">
        <f>IF(N645="zákl. přenesená",J645,0)</f>
        <v>0</v>
      </c>
      <c r="BH645" s="220">
        <f>IF(N645="sníž. přenesená",J645,0)</f>
        <v>0</v>
      </c>
      <c r="BI645" s="220">
        <f>IF(N645="nulová",J645,0)</f>
        <v>0</v>
      </c>
      <c r="BJ645" s="20" t="s">
        <v>83</v>
      </c>
      <c r="BK645" s="220">
        <f>ROUND(I645*H645,2)</f>
        <v>0</v>
      </c>
      <c r="BL645" s="20" t="s">
        <v>244</v>
      </c>
      <c r="BM645" s="219" t="s">
        <v>998</v>
      </c>
    </row>
    <row r="646" s="13" customFormat="1">
      <c r="A646" s="13"/>
      <c r="B646" s="226"/>
      <c r="C646" s="227"/>
      <c r="D646" s="228" t="s">
        <v>157</v>
      </c>
      <c r="E646" s="227"/>
      <c r="F646" s="230" t="s">
        <v>999</v>
      </c>
      <c r="G646" s="227"/>
      <c r="H646" s="231">
        <v>0.024</v>
      </c>
      <c r="I646" s="232"/>
      <c r="J646" s="227"/>
      <c r="K646" s="227"/>
      <c r="L646" s="233"/>
      <c r="M646" s="234"/>
      <c r="N646" s="235"/>
      <c r="O646" s="235"/>
      <c r="P646" s="235"/>
      <c r="Q646" s="235"/>
      <c r="R646" s="235"/>
      <c r="S646" s="235"/>
      <c r="T646" s="23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7" t="s">
        <v>157</v>
      </c>
      <c r="AU646" s="237" t="s">
        <v>85</v>
      </c>
      <c r="AV646" s="13" t="s">
        <v>85</v>
      </c>
      <c r="AW646" s="13" t="s">
        <v>4</v>
      </c>
      <c r="AX646" s="13" t="s">
        <v>83</v>
      </c>
      <c r="AY646" s="237" t="s">
        <v>147</v>
      </c>
    </row>
    <row r="647" s="2" customFormat="1" ht="33" customHeight="1">
      <c r="A647" s="41"/>
      <c r="B647" s="42"/>
      <c r="C647" s="208" t="s">
        <v>1000</v>
      </c>
      <c r="D647" s="208" t="s">
        <v>149</v>
      </c>
      <c r="E647" s="209" t="s">
        <v>1001</v>
      </c>
      <c r="F647" s="210" t="s">
        <v>1002</v>
      </c>
      <c r="G647" s="211" t="s">
        <v>99</v>
      </c>
      <c r="H647" s="212">
        <v>36.079999999999998</v>
      </c>
      <c r="I647" s="213"/>
      <c r="J647" s="214">
        <f>ROUND(I647*H647,2)</f>
        <v>0</v>
      </c>
      <c r="K647" s="210" t="s">
        <v>152</v>
      </c>
      <c r="L647" s="47"/>
      <c r="M647" s="215" t="s">
        <v>19</v>
      </c>
      <c r="N647" s="216" t="s">
        <v>46</v>
      </c>
      <c r="O647" s="87"/>
      <c r="P647" s="217">
        <f>O647*H647</f>
        <v>0</v>
      </c>
      <c r="Q647" s="217">
        <v>0</v>
      </c>
      <c r="R647" s="217">
        <f>Q647*H647</f>
        <v>0</v>
      </c>
      <c r="S647" s="217">
        <v>0</v>
      </c>
      <c r="T647" s="218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9" t="s">
        <v>244</v>
      </c>
      <c r="AT647" s="219" t="s">
        <v>149</v>
      </c>
      <c r="AU647" s="219" t="s">
        <v>85</v>
      </c>
      <c r="AY647" s="20" t="s">
        <v>147</v>
      </c>
      <c r="BE647" s="220">
        <f>IF(N647="základní",J647,0)</f>
        <v>0</v>
      </c>
      <c r="BF647" s="220">
        <f>IF(N647="snížená",J647,0)</f>
        <v>0</v>
      </c>
      <c r="BG647" s="220">
        <f>IF(N647="zákl. přenesená",J647,0)</f>
        <v>0</v>
      </c>
      <c r="BH647" s="220">
        <f>IF(N647="sníž. přenesená",J647,0)</f>
        <v>0</v>
      </c>
      <c r="BI647" s="220">
        <f>IF(N647="nulová",J647,0)</f>
        <v>0</v>
      </c>
      <c r="BJ647" s="20" t="s">
        <v>83</v>
      </c>
      <c r="BK647" s="220">
        <f>ROUND(I647*H647,2)</f>
        <v>0</v>
      </c>
      <c r="BL647" s="20" t="s">
        <v>244</v>
      </c>
      <c r="BM647" s="219" t="s">
        <v>1003</v>
      </c>
    </row>
    <row r="648" s="2" customFormat="1">
      <c r="A648" s="41"/>
      <c r="B648" s="42"/>
      <c r="C648" s="43"/>
      <c r="D648" s="221" t="s">
        <v>155</v>
      </c>
      <c r="E648" s="43"/>
      <c r="F648" s="222" t="s">
        <v>1004</v>
      </c>
      <c r="G648" s="43"/>
      <c r="H648" s="43"/>
      <c r="I648" s="223"/>
      <c r="J648" s="43"/>
      <c r="K648" s="43"/>
      <c r="L648" s="47"/>
      <c r="M648" s="224"/>
      <c r="N648" s="225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155</v>
      </c>
      <c r="AU648" s="20" t="s">
        <v>85</v>
      </c>
    </row>
    <row r="649" s="14" customFormat="1">
      <c r="A649" s="14"/>
      <c r="B649" s="238"/>
      <c r="C649" s="239"/>
      <c r="D649" s="228" t="s">
        <v>157</v>
      </c>
      <c r="E649" s="240" t="s">
        <v>19</v>
      </c>
      <c r="F649" s="241" t="s">
        <v>278</v>
      </c>
      <c r="G649" s="239"/>
      <c r="H649" s="240" t="s">
        <v>19</v>
      </c>
      <c r="I649" s="242"/>
      <c r="J649" s="239"/>
      <c r="K649" s="239"/>
      <c r="L649" s="243"/>
      <c r="M649" s="244"/>
      <c r="N649" s="245"/>
      <c r="O649" s="245"/>
      <c r="P649" s="245"/>
      <c r="Q649" s="245"/>
      <c r="R649" s="245"/>
      <c r="S649" s="245"/>
      <c r="T649" s="24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7" t="s">
        <v>157</v>
      </c>
      <c r="AU649" s="247" t="s">
        <v>85</v>
      </c>
      <c r="AV649" s="14" t="s">
        <v>83</v>
      </c>
      <c r="AW649" s="14" t="s">
        <v>36</v>
      </c>
      <c r="AX649" s="14" t="s">
        <v>75</v>
      </c>
      <c r="AY649" s="247" t="s">
        <v>147</v>
      </c>
    </row>
    <row r="650" s="13" customFormat="1">
      <c r="A650" s="13"/>
      <c r="B650" s="226"/>
      <c r="C650" s="227"/>
      <c r="D650" s="228" t="s">
        <v>157</v>
      </c>
      <c r="E650" s="229" t="s">
        <v>19</v>
      </c>
      <c r="F650" s="230" t="s">
        <v>1005</v>
      </c>
      <c r="G650" s="227"/>
      <c r="H650" s="231">
        <v>11.6</v>
      </c>
      <c r="I650" s="232"/>
      <c r="J650" s="227"/>
      <c r="K650" s="227"/>
      <c r="L650" s="233"/>
      <c r="M650" s="234"/>
      <c r="N650" s="235"/>
      <c r="O650" s="235"/>
      <c r="P650" s="235"/>
      <c r="Q650" s="235"/>
      <c r="R650" s="235"/>
      <c r="S650" s="235"/>
      <c r="T650" s="23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7" t="s">
        <v>157</v>
      </c>
      <c r="AU650" s="237" t="s">
        <v>85</v>
      </c>
      <c r="AV650" s="13" t="s">
        <v>85</v>
      </c>
      <c r="AW650" s="13" t="s">
        <v>36</v>
      </c>
      <c r="AX650" s="13" t="s">
        <v>75</v>
      </c>
      <c r="AY650" s="237" t="s">
        <v>147</v>
      </c>
    </row>
    <row r="651" s="13" customFormat="1">
      <c r="A651" s="13"/>
      <c r="B651" s="226"/>
      <c r="C651" s="227"/>
      <c r="D651" s="228" t="s">
        <v>157</v>
      </c>
      <c r="E651" s="229" t="s">
        <v>19</v>
      </c>
      <c r="F651" s="230" t="s">
        <v>279</v>
      </c>
      <c r="G651" s="227"/>
      <c r="H651" s="231">
        <v>1.6499999999999999</v>
      </c>
      <c r="I651" s="232"/>
      <c r="J651" s="227"/>
      <c r="K651" s="227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157</v>
      </c>
      <c r="AU651" s="237" t="s">
        <v>85</v>
      </c>
      <c r="AV651" s="13" t="s">
        <v>85</v>
      </c>
      <c r="AW651" s="13" t="s">
        <v>36</v>
      </c>
      <c r="AX651" s="13" t="s">
        <v>75</v>
      </c>
      <c r="AY651" s="237" t="s">
        <v>147</v>
      </c>
    </row>
    <row r="652" s="13" customFormat="1">
      <c r="A652" s="13"/>
      <c r="B652" s="226"/>
      <c r="C652" s="227"/>
      <c r="D652" s="228" t="s">
        <v>157</v>
      </c>
      <c r="E652" s="229" t="s">
        <v>19</v>
      </c>
      <c r="F652" s="230" t="s">
        <v>1006</v>
      </c>
      <c r="G652" s="227"/>
      <c r="H652" s="231">
        <v>6.75</v>
      </c>
      <c r="I652" s="232"/>
      <c r="J652" s="227"/>
      <c r="K652" s="227"/>
      <c r="L652" s="233"/>
      <c r="M652" s="234"/>
      <c r="N652" s="235"/>
      <c r="O652" s="235"/>
      <c r="P652" s="235"/>
      <c r="Q652" s="235"/>
      <c r="R652" s="235"/>
      <c r="S652" s="235"/>
      <c r="T652" s="23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7" t="s">
        <v>157</v>
      </c>
      <c r="AU652" s="237" t="s">
        <v>85</v>
      </c>
      <c r="AV652" s="13" t="s">
        <v>85</v>
      </c>
      <c r="AW652" s="13" t="s">
        <v>36</v>
      </c>
      <c r="AX652" s="13" t="s">
        <v>75</v>
      </c>
      <c r="AY652" s="237" t="s">
        <v>147</v>
      </c>
    </row>
    <row r="653" s="14" customFormat="1">
      <c r="A653" s="14"/>
      <c r="B653" s="238"/>
      <c r="C653" s="239"/>
      <c r="D653" s="228" t="s">
        <v>157</v>
      </c>
      <c r="E653" s="240" t="s">
        <v>19</v>
      </c>
      <c r="F653" s="241" t="s">
        <v>1007</v>
      </c>
      <c r="G653" s="239"/>
      <c r="H653" s="240" t="s">
        <v>19</v>
      </c>
      <c r="I653" s="242"/>
      <c r="J653" s="239"/>
      <c r="K653" s="239"/>
      <c r="L653" s="243"/>
      <c r="M653" s="244"/>
      <c r="N653" s="245"/>
      <c r="O653" s="245"/>
      <c r="P653" s="245"/>
      <c r="Q653" s="245"/>
      <c r="R653" s="245"/>
      <c r="S653" s="245"/>
      <c r="T653" s="24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7" t="s">
        <v>157</v>
      </c>
      <c r="AU653" s="247" t="s">
        <v>85</v>
      </c>
      <c r="AV653" s="14" t="s">
        <v>83</v>
      </c>
      <c r="AW653" s="14" t="s">
        <v>36</v>
      </c>
      <c r="AX653" s="14" t="s">
        <v>75</v>
      </c>
      <c r="AY653" s="247" t="s">
        <v>147</v>
      </c>
    </row>
    <row r="654" s="13" customFormat="1">
      <c r="A654" s="13"/>
      <c r="B654" s="226"/>
      <c r="C654" s="227"/>
      <c r="D654" s="228" t="s">
        <v>157</v>
      </c>
      <c r="E654" s="229" t="s">
        <v>19</v>
      </c>
      <c r="F654" s="230" t="s">
        <v>1008</v>
      </c>
      <c r="G654" s="227"/>
      <c r="H654" s="231">
        <v>16.079999999999998</v>
      </c>
      <c r="I654" s="232"/>
      <c r="J654" s="227"/>
      <c r="K654" s="227"/>
      <c r="L654" s="233"/>
      <c r="M654" s="234"/>
      <c r="N654" s="235"/>
      <c r="O654" s="235"/>
      <c r="P654" s="235"/>
      <c r="Q654" s="235"/>
      <c r="R654" s="235"/>
      <c r="S654" s="235"/>
      <c r="T654" s="23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7" t="s">
        <v>157</v>
      </c>
      <c r="AU654" s="237" t="s">
        <v>85</v>
      </c>
      <c r="AV654" s="13" t="s">
        <v>85</v>
      </c>
      <c r="AW654" s="13" t="s">
        <v>36</v>
      </c>
      <c r="AX654" s="13" t="s">
        <v>75</v>
      </c>
      <c r="AY654" s="237" t="s">
        <v>147</v>
      </c>
    </row>
    <row r="655" s="15" customFormat="1">
      <c r="A655" s="15"/>
      <c r="B655" s="248"/>
      <c r="C655" s="249"/>
      <c r="D655" s="228" t="s">
        <v>157</v>
      </c>
      <c r="E655" s="250" t="s">
        <v>19</v>
      </c>
      <c r="F655" s="251" t="s">
        <v>172</v>
      </c>
      <c r="G655" s="249"/>
      <c r="H655" s="252">
        <v>36.079999999999998</v>
      </c>
      <c r="I655" s="253"/>
      <c r="J655" s="249"/>
      <c r="K655" s="249"/>
      <c r="L655" s="254"/>
      <c r="M655" s="255"/>
      <c r="N655" s="256"/>
      <c r="O655" s="256"/>
      <c r="P655" s="256"/>
      <c r="Q655" s="256"/>
      <c r="R655" s="256"/>
      <c r="S655" s="256"/>
      <c r="T655" s="257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8" t="s">
        <v>157</v>
      </c>
      <c r="AU655" s="258" t="s">
        <v>85</v>
      </c>
      <c r="AV655" s="15" t="s">
        <v>153</v>
      </c>
      <c r="AW655" s="15" t="s">
        <v>36</v>
      </c>
      <c r="AX655" s="15" t="s">
        <v>83</v>
      </c>
      <c r="AY655" s="258" t="s">
        <v>147</v>
      </c>
    </row>
    <row r="656" s="2" customFormat="1" ht="16.5" customHeight="1">
      <c r="A656" s="41"/>
      <c r="B656" s="42"/>
      <c r="C656" s="259" t="s">
        <v>1009</v>
      </c>
      <c r="D656" s="259" t="s">
        <v>245</v>
      </c>
      <c r="E656" s="260" t="s">
        <v>996</v>
      </c>
      <c r="F656" s="261" t="s">
        <v>997</v>
      </c>
      <c r="G656" s="262" t="s">
        <v>233</v>
      </c>
      <c r="H656" s="263">
        <v>0.012</v>
      </c>
      <c r="I656" s="264"/>
      <c r="J656" s="265">
        <f>ROUND(I656*H656,2)</f>
        <v>0</v>
      </c>
      <c r="K656" s="261" t="s">
        <v>152</v>
      </c>
      <c r="L656" s="266"/>
      <c r="M656" s="267" t="s">
        <v>19</v>
      </c>
      <c r="N656" s="268" t="s">
        <v>46</v>
      </c>
      <c r="O656" s="87"/>
      <c r="P656" s="217">
        <f>O656*H656</f>
        <v>0</v>
      </c>
      <c r="Q656" s="217">
        <v>1</v>
      </c>
      <c r="R656" s="217">
        <f>Q656*H656</f>
        <v>0.012</v>
      </c>
      <c r="S656" s="217">
        <v>0</v>
      </c>
      <c r="T656" s="218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9" t="s">
        <v>358</v>
      </c>
      <c r="AT656" s="219" t="s">
        <v>245</v>
      </c>
      <c r="AU656" s="219" t="s">
        <v>85</v>
      </c>
      <c r="AY656" s="20" t="s">
        <v>147</v>
      </c>
      <c r="BE656" s="220">
        <f>IF(N656="základní",J656,0)</f>
        <v>0</v>
      </c>
      <c r="BF656" s="220">
        <f>IF(N656="snížená",J656,0)</f>
        <v>0</v>
      </c>
      <c r="BG656" s="220">
        <f>IF(N656="zákl. přenesená",J656,0)</f>
        <v>0</v>
      </c>
      <c r="BH656" s="220">
        <f>IF(N656="sníž. přenesená",J656,0)</f>
        <v>0</v>
      </c>
      <c r="BI656" s="220">
        <f>IF(N656="nulová",J656,0)</f>
        <v>0</v>
      </c>
      <c r="BJ656" s="20" t="s">
        <v>83</v>
      </c>
      <c r="BK656" s="220">
        <f>ROUND(I656*H656,2)</f>
        <v>0</v>
      </c>
      <c r="BL656" s="20" t="s">
        <v>244</v>
      </c>
      <c r="BM656" s="219" t="s">
        <v>1010</v>
      </c>
    </row>
    <row r="657" s="13" customFormat="1">
      <c r="A657" s="13"/>
      <c r="B657" s="226"/>
      <c r="C657" s="227"/>
      <c r="D657" s="228" t="s">
        <v>157</v>
      </c>
      <c r="E657" s="227"/>
      <c r="F657" s="230" t="s">
        <v>1011</v>
      </c>
      <c r="G657" s="227"/>
      <c r="H657" s="231">
        <v>0.012</v>
      </c>
      <c r="I657" s="232"/>
      <c r="J657" s="227"/>
      <c r="K657" s="227"/>
      <c r="L657" s="233"/>
      <c r="M657" s="234"/>
      <c r="N657" s="235"/>
      <c r="O657" s="235"/>
      <c r="P657" s="235"/>
      <c r="Q657" s="235"/>
      <c r="R657" s="235"/>
      <c r="S657" s="235"/>
      <c r="T657" s="23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7" t="s">
        <v>157</v>
      </c>
      <c r="AU657" s="237" t="s">
        <v>85</v>
      </c>
      <c r="AV657" s="13" t="s">
        <v>85</v>
      </c>
      <c r="AW657" s="13" t="s">
        <v>4</v>
      </c>
      <c r="AX657" s="13" t="s">
        <v>83</v>
      </c>
      <c r="AY657" s="237" t="s">
        <v>147</v>
      </c>
    </row>
    <row r="658" s="2" customFormat="1" ht="24.15" customHeight="1">
      <c r="A658" s="41"/>
      <c r="B658" s="42"/>
      <c r="C658" s="208" t="s">
        <v>1012</v>
      </c>
      <c r="D658" s="208" t="s">
        <v>149</v>
      </c>
      <c r="E658" s="209" t="s">
        <v>1013</v>
      </c>
      <c r="F658" s="210" t="s">
        <v>1014</v>
      </c>
      <c r="G658" s="211" t="s">
        <v>99</v>
      </c>
      <c r="H658" s="212">
        <v>80.5</v>
      </c>
      <c r="I658" s="213"/>
      <c r="J658" s="214">
        <f>ROUND(I658*H658,2)</f>
        <v>0</v>
      </c>
      <c r="K658" s="210" t="s">
        <v>152</v>
      </c>
      <c r="L658" s="47"/>
      <c r="M658" s="215" t="s">
        <v>19</v>
      </c>
      <c r="N658" s="216" t="s">
        <v>46</v>
      </c>
      <c r="O658" s="87"/>
      <c r="P658" s="217">
        <f>O658*H658</f>
        <v>0</v>
      </c>
      <c r="Q658" s="217">
        <v>0.00040000000000000002</v>
      </c>
      <c r="R658" s="217">
        <f>Q658*H658</f>
        <v>0.032199999999999999</v>
      </c>
      <c r="S658" s="217">
        <v>0</v>
      </c>
      <c r="T658" s="218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9" t="s">
        <v>244</v>
      </c>
      <c r="AT658" s="219" t="s">
        <v>149</v>
      </c>
      <c r="AU658" s="219" t="s">
        <v>85</v>
      </c>
      <c r="AY658" s="20" t="s">
        <v>147</v>
      </c>
      <c r="BE658" s="220">
        <f>IF(N658="základní",J658,0)</f>
        <v>0</v>
      </c>
      <c r="BF658" s="220">
        <f>IF(N658="snížená",J658,0)</f>
        <v>0</v>
      </c>
      <c r="BG658" s="220">
        <f>IF(N658="zákl. přenesená",J658,0)</f>
        <v>0</v>
      </c>
      <c r="BH658" s="220">
        <f>IF(N658="sníž. přenesená",J658,0)</f>
        <v>0</v>
      </c>
      <c r="BI658" s="220">
        <f>IF(N658="nulová",J658,0)</f>
        <v>0</v>
      </c>
      <c r="BJ658" s="20" t="s">
        <v>83</v>
      </c>
      <c r="BK658" s="220">
        <f>ROUND(I658*H658,2)</f>
        <v>0</v>
      </c>
      <c r="BL658" s="20" t="s">
        <v>244</v>
      </c>
      <c r="BM658" s="219" t="s">
        <v>1015</v>
      </c>
    </row>
    <row r="659" s="2" customFormat="1">
      <c r="A659" s="41"/>
      <c r="B659" s="42"/>
      <c r="C659" s="43"/>
      <c r="D659" s="221" t="s">
        <v>155</v>
      </c>
      <c r="E659" s="43"/>
      <c r="F659" s="222" t="s">
        <v>1016</v>
      </c>
      <c r="G659" s="43"/>
      <c r="H659" s="43"/>
      <c r="I659" s="223"/>
      <c r="J659" s="43"/>
      <c r="K659" s="43"/>
      <c r="L659" s="47"/>
      <c r="M659" s="224"/>
      <c r="N659" s="225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155</v>
      </c>
      <c r="AU659" s="20" t="s">
        <v>85</v>
      </c>
    </row>
    <row r="660" s="14" customFormat="1">
      <c r="A660" s="14"/>
      <c r="B660" s="238"/>
      <c r="C660" s="239"/>
      <c r="D660" s="228" t="s">
        <v>157</v>
      </c>
      <c r="E660" s="240" t="s">
        <v>19</v>
      </c>
      <c r="F660" s="241" t="s">
        <v>278</v>
      </c>
      <c r="G660" s="239"/>
      <c r="H660" s="240" t="s">
        <v>19</v>
      </c>
      <c r="I660" s="242"/>
      <c r="J660" s="239"/>
      <c r="K660" s="239"/>
      <c r="L660" s="243"/>
      <c r="M660" s="244"/>
      <c r="N660" s="245"/>
      <c r="O660" s="245"/>
      <c r="P660" s="245"/>
      <c r="Q660" s="245"/>
      <c r="R660" s="245"/>
      <c r="S660" s="245"/>
      <c r="T660" s="24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7" t="s">
        <v>157</v>
      </c>
      <c r="AU660" s="247" t="s">
        <v>85</v>
      </c>
      <c r="AV660" s="14" t="s">
        <v>83</v>
      </c>
      <c r="AW660" s="14" t="s">
        <v>36</v>
      </c>
      <c r="AX660" s="14" t="s">
        <v>75</v>
      </c>
      <c r="AY660" s="247" t="s">
        <v>147</v>
      </c>
    </row>
    <row r="661" s="13" customFormat="1">
      <c r="A661" s="13"/>
      <c r="B661" s="226"/>
      <c r="C661" s="227"/>
      <c r="D661" s="228" t="s">
        <v>157</v>
      </c>
      <c r="E661" s="229" t="s">
        <v>19</v>
      </c>
      <c r="F661" s="230" t="s">
        <v>993</v>
      </c>
      <c r="G661" s="227"/>
      <c r="H661" s="231">
        <v>39.5</v>
      </c>
      <c r="I661" s="232"/>
      <c r="J661" s="227"/>
      <c r="K661" s="227"/>
      <c r="L661" s="233"/>
      <c r="M661" s="234"/>
      <c r="N661" s="235"/>
      <c r="O661" s="235"/>
      <c r="P661" s="235"/>
      <c r="Q661" s="235"/>
      <c r="R661" s="235"/>
      <c r="S661" s="235"/>
      <c r="T661" s="23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7" t="s">
        <v>157</v>
      </c>
      <c r="AU661" s="237" t="s">
        <v>85</v>
      </c>
      <c r="AV661" s="13" t="s">
        <v>85</v>
      </c>
      <c r="AW661" s="13" t="s">
        <v>36</v>
      </c>
      <c r="AX661" s="13" t="s">
        <v>75</v>
      </c>
      <c r="AY661" s="237" t="s">
        <v>147</v>
      </c>
    </row>
    <row r="662" s="13" customFormat="1">
      <c r="A662" s="13"/>
      <c r="B662" s="226"/>
      <c r="C662" s="227"/>
      <c r="D662" s="228" t="s">
        <v>157</v>
      </c>
      <c r="E662" s="229" t="s">
        <v>19</v>
      </c>
      <c r="F662" s="230" t="s">
        <v>994</v>
      </c>
      <c r="G662" s="227"/>
      <c r="H662" s="231">
        <v>41</v>
      </c>
      <c r="I662" s="232"/>
      <c r="J662" s="227"/>
      <c r="K662" s="227"/>
      <c r="L662" s="233"/>
      <c r="M662" s="234"/>
      <c r="N662" s="235"/>
      <c r="O662" s="235"/>
      <c r="P662" s="235"/>
      <c r="Q662" s="235"/>
      <c r="R662" s="235"/>
      <c r="S662" s="235"/>
      <c r="T662" s="23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7" t="s">
        <v>157</v>
      </c>
      <c r="AU662" s="237" t="s">
        <v>85</v>
      </c>
      <c r="AV662" s="13" t="s">
        <v>85</v>
      </c>
      <c r="AW662" s="13" t="s">
        <v>36</v>
      </c>
      <c r="AX662" s="13" t="s">
        <v>75</v>
      </c>
      <c r="AY662" s="237" t="s">
        <v>147</v>
      </c>
    </row>
    <row r="663" s="15" customFormat="1">
      <c r="A663" s="15"/>
      <c r="B663" s="248"/>
      <c r="C663" s="249"/>
      <c r="D663" s="228" t="s">
        <v>157</v>
      </c>
      <c r="E663" s="250" t="s">
        <v>19</v>
      </c>
      <c r="F663" s="251" t="s">
        <v>172</v>
      </c>
      <c r="G663" s="249"/>
      <c r="H663" s="252">
        <v>80.5</v>
      </c>
      <c r="I663" s="253"/>
      <c r="J663" s="249"/>
      <c r="K663" s="249"/>
      <c r="L663" s="254"/>
      <c r="M663" s="255"/>
      <c r="N663" s="256"/>
      <c r="O663" s="256"/>
      <c r="P663" s="256"/>
      <c r="Q663" s="256"/>
      <c r="R663" s="256"/>
      <c r="S663" s="256"/>
      <c r="T663" s="257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8" t="s">
        <v>157</v>
      </c>
      <c r="AU663" s="258" t="s">
        <v>85</v>
      </c>
      <c r="AV663" s="15" t="s">
        <v>153</v>
      </c>
      <c r="AW663" s="15" t="s">
        <v>36</v>
      </c>
      <c r="AX663" s="15" t="s">
        <v>83</v>
      </c>
      <c r="AY663" s="258" t="s">
        <v>147</v>
      </c>
    </row>
    <row r="664" s="2" customFormat="1" ht="49.05" customHeight="1">
      <c r="A664" s="41"/>
      <c r="B664" s="42"/>
      <c r="C664" s="259" t="s">
        <v>1017</v>
      </c>
      <c r="D664" s="259" t="s">
        <v>245</v>
      </c>
      <c r="E664" s="260" t="s">
        <v>1018</v>
      </c>
      <c r="F664" s="261" t="s">
        <v>1019</v>
      </c>
      <c r="G664" s="262" t="s">
        <v>99</v>
      </c>
      <c r="H664" s="263">
        <v>93.822999999999993</v>
      </c>
      <c r="I664" s="264"/>
      <c r="J664" s="265">
        <f>ROUND(I664*H664,2)</f>
        <v>0</v>
      </c>
      <c r="K664" s="261" t="s">
        <v>152</v>
      </c>
      <c r="L664" s="266"/>
      <c r="M664" s="267" t="s">
        <v>19</v>
      </c>
      <c r="N664" s="268" t="s">
        <v>46</v>
      </c>
      <c r="O664" s="87"/>
      <c r="P664" s="217">
        <f>O664*H664</f>
        <v>0</v>
      </c>
      <c r="Q664" s="217">
        <v>0.0047000000000000002</v>
      </c>
      <c r="R664" s="217">
        <f>Q664*H664</f>
        <v>0.44096809999999997</v>
      </c>
      <c r="S664" s="217">
        <v>0</v>
      </c>
      <c r="T664" s="218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9" t="s">
        <v>358</v>
      </c>
      <c r="AT664" s="219" t="s">
        <v>245</v>
      </c>
      <c r="AU664" s="219" t="s">
        <v>85</v>
      </c>
      <c r="AY664" s="20" t="s">
        <v>147</v>
      </c>
      <c r="BE664" s="220">
        <f>IF(N664="základní",J664,0)</f>
        <v>0</v>
      </c>
      <c r="BF664" s="220">
        <f>IF(N664="snížená",J664,0)</f>
        <v>0</v>
      </c>
      <c r="BG664" s="220">
        <f>IF(N664="zákl. přenesená",J664,0)</f>
        <v>0</v>
      </c>
      <c r="BH664" s="220">
        <f>IF(N664="sníž. přenesená",J664,0)</f>
        <v>0</v>
      </c>
      <c r="BI664" s="220">
        <f>IF(N664="nulová",J664,0)</f>
        <v>0</v>
      </c>
      <c r="BJ664" s="20" t="s">
        <v>83</v>
      </c>
      <c r="BK664" s="220">
        <f>ROUND(I664*H664,2)</f>
        <v>0</v>
      </c>
      <c r="BL664" s="20" t="s">
        <v>244</v>
      </c>
      <c r="BM664" s="219" t="s">
        <v>1020</v>
      </c>
    </row>
    <row r="665" s="13" customFormat="1">
      <c r="A665" s="13"/>
      <c r="B665" s="226"/>
      <c r="C665" s="227"/>
      <c r="D665" s="228" t="s">
        <v>157</v>
      </c>
      <c r="E665" s="227"/>
      <c r="F665" s="230" t="s">
        <v>1021</v>
      </c>
      <c r="G665" s="227"/>
      <c r="H665" s="231">
        <v>93.822999999999993</v>
      </c>
      <c r="I665" s="232"/>
      <c r="J665" s="227"/>
      <c r="K665" s="227"/>
      <c r="L665" s="233"/>
      <c r="M665" s="234"/>
      <c r="N665" s="235"/>
      <c r="O665" s="235"/>
      <c r="P665" s="235"/>
      <c r="Q665" s="235"/>
      <c r="R665" s="235"/>
      <c r="S665" s="235"/>
      <c r="T665" s="23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7" t="s">
        <v>157</v>
      </c>
      <c r="AU665" s="237" t="s">
        <v>85</v>
      </c>
      <c r="AV665" s="13" t="s">
        <v>85</v>
      </c>
      <c r="AW665" s="13" t="s">
        <v>4</v>
      </c>
      <c r="AX665" s="13" t="s">
        <v>83</v>
      </c>
      <c r="AY665" s="237" t="s">
        <v>147</v>
      </c>
    </row>
    <row r="666" s="2" customFormat="1" ht="37.8" customHeight="1">
      <c r="A666" s="41"/>
      <c r="B666" s="42"/>
      <c r="C666" s="208" t="s">
        <v>1022</v>
      </c>
      <c r="D666" s="208" t="s">
        <v>149</v>
      </c>
      <c r="E666" s="209" t="s">
        <v>1023</v>
      </c>
      <c r="F666" s="210" t="s">
        <v>1024</v>
      </c>
      <c r="G666" s="211" t="s">
        <v>99</v>
      </c>
      <c r="H666" s="212">
        <v>47.600000000000001</v>
      </c>
      <c r="I666" s="213"/>
      <c r="J666" s="214">
        <f>ROUND(I666*H666,2)</f>
        <v>0</v>
      </c>
      <c r="K666" s="210" t="s">
        <v>152</v>
      </c>
      <c r="L666" s="47"/>
      <c r="M666" s="215" t="s">
        <v>19</v>
      </c>
      <c r="N666" s="216" t="s">
        <v>46</v>
      </c>
      <c r="O666" s="87"/>
      <c r="P666" s="217">
        <f>O666*H666</f>
        <v>0</v>
      </c>
      <c r="Q666" s="217">
        <v>0</v>
      </c>
      <c r="R666" s="217">
        <f>Q666*H666</f>
        <v>0</v>
      </c>
      <c r="S666" s="217">
        <v>0.0054999999999999997</v>
      </c>
      <c r="T666" s="218">
        <f>S666*H666</f>
        <v>0.26179999999999998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9" t="s">
        <v>244</v>
      </c>
      <c r="AT666" s="219" t="s">
        <v>149</v>
      </c>
      <c r="AU666" s="219" t="s">
        <v>85</v>
      </c>
      <c r="AY666" s="20" t="s">
        <v>147</v>
      </c>
      <c r="BE666" s="220">
        <f>IF(N666="základní",J666,0)</f>
        <v>0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20" t="s">
        <v>83</v>
      </c>
      <c r="BK666" s="220">
        <f>ROUND(I666*H666,2)</f>
        <v>0</v>
      </c>
      <c r="BL666" s="20" t="s">
        <v>244</v>
      </c>
      <c r="BM666" s="219" t="s">
        <v>1025</v>
      </c>
    </row>
    <row r="667" s="2" customFormat="1">
      <c r="A667" s="41"/>
      <c r="B667" s="42"/>
      <c r="C667" s="43"/>
      <c r="D667" s="221" t="s">
        <v>155</v>
      </c>
      <c r="E667" s="43"/>
      <c r="F667" s="222" t="s">
        <v>1026</v>
      </c>
      <c r="G667" s="43"/>
      <c r="H667" s="43"/>
      <c r="I667" s="223"/>
      <c r="J667" s="43"/>
      <c r="K667" s="43"/>
      <c r="L667" s="47"/>
      <c r="M667" s="224"/>
      <c r="N667" s="225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155</v>
      </c>
      <c r="AU667" s="20" t="s">
        <v>85</v>
      </c>
    </row>
    <row r="668" s="13" customFormat="1">
      <c r="A668" s="13"/>
      <c r="B668" s="226"/>
      <c r="C668" s="227"/>
      <c r="D668" s="228" t="s">
        <v>157</v>
      </c>
      <c r="E668" s="229" t="s">
        <v>19</v>
      </c>
      <c r="F668" s="230" t="s">
        <v>1027</v>
      </c>
      <c r="G668" s="227"/>
      <c r="H668" s="231">
        <v>47.600000000000001</v>
      </c>
      <c r="I668" s="232"/>
      <c r="J668" s="227"/>
      <c r="K668" s="227"/>
      <c r="L668" s="233"/>
      <c r="M668" s="234"/>
      <c r="N668" s="235"/>
      <c r="O668" s="235"/>
      <c r="P668" s="235"/>
      <c r="Q668" s="235"/>
      <c r="R668" s="235"/>
      <c r="S668" s="235"/>
      <c r="T668" s="23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7" t="s">
        <v>157</v>
      </c>
      <c r="AU668" s="237" t="s">
        <v>85</v>
      </c>
      <c r="AV668" s="13" t="s">
        <v>85</v>
      </c>
      <c r="AW668" s="13" t="s">
        <v>36</v>
      </c>
      <c r="AX668" s="13" t="s">
        <v>83</v>
      </c>
      <c r="AY668" s="237" t="s">
        <v>147</v>
      </c>
    </row>
    <row r="669" s="2" customFormat="1" ht="24.15" customHeight="1">
      <c r="A669" s="41"/>
      <c r="B669" s="42"/>
      <c r="C669" s="208" t="s">
        <v>1028</v>
      </c>
      <c r="D669" s="208" t="s">
        <v>149</v>
      </c>
      <c r="E669" s="209" t="s">
        <v>1029</v>
      </c>
      <c r="F669" s="210" t="s">
        <v>1030</v>
      </c>
      <c r="G669" s="211" t="s">
        <v>99</v>
      </c>
      <c r="H669" s="212">
        <v>36.079999999999998</v>
      </c>
      <c r="I669" s="213"/>
      <c r="J669" s="214">
        <f>ROUND(I669*H669,2)</f>
        <v>0</v>
      </c>
      <c r="K669" s="210" t="s">
        <v>152</v>
      </c>
      <c r="L669" s="47"/>
      <c r="M669" s="215" t="s">
        <v>19</v>
      </c>
      <c r="N669" s="216" t="s">
        <v>46</v>
      </c>
      <c r="O669" s="87"/>
      <c r="P669" s="217">
        <f>O669*H669</f>
        <v>0</v>
      </c>
      <c r="Q669" s="217">
        <v>0.00040000000000000002</v>
      </c>
      <c r="R669" s="217">
        <f>Q669*H669</f>
        <v>0.014432</v>
      </c>
      <c r="S669" s="217">
        <v>0</v>
      </c>
      <c r="T669" s="218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9" t="s">
        <v>244</v>
      </c>
      <c r="AT669" s="219" t="s">
        <v>149</v>
      </c>
      <c r="AU669" s="219" t="s">
        <v>85</v>
      </c>
      <c r="AY669" s="20" t="s">
        <v>147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20" t="s">
        <v>83</v>
      </c>
      <c r="BK669" s="220">
        <f>ROUND(I669*H669,2)</f>
        <v>0</v>
      </c>
      <c r="BL669" s="20" t="s">
        <v>244</v>
      </c>
      <c r="BM669" s="219" t="s">
        <v>1031</v>
      </c>
    </row>
    <row r="670" s="2" customFormat="1">
      <c r="A670" s="41"/>
      <c r="B670" s="42"/>
      <c r="C670" s="43"/>
      <c r="D670" s="221" t="s">
        <v>155</v>
      </c>
      <c r="E670" s="43"/>
      <c r="F670" s="222" t="s">
        <v>1032</v>
      </c>
      <c r="G670" s="43"/>
      <c r="H670" s="43"/>
      <c r="I670" s="223"/>
      <c r="J670" s="43"/>
      <c r="K670" s="43"/>
      <c r="L670" s="47"/>
      <c r="M670" s="224"/>
      <c r="N670" s="225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155</v>
      </c>
      <c r="AU670" s="20" t="s">
        <v>85</v>
      </c>
    </row>
    <row r="671" s="14" customFormat="1">
      <c r="A671" s="14"/>
      <c r="B671" s="238"/>
      <c r="C671" s="239"/>
      <c r="D671" s="228" t="s">
        <v>157</v>
      </c>
      <c r="E671" s="240" t="s">
        <v>19</v>
      </c>
      <c r="F671" s="241" t="s">
        <v>278</v>
      </c>
      <c r="G671" s="239"/>
      <c r="H671" s="240" t="s">
        <v>19</v>
      </c>
      <c r="I671" s="242"/>
      <c r="J671" s="239"/>
      <c r="K671" s="239"/>
      <c r="L671" s="243"/>
      <c r="M671" s="244"/>
      <c r="N671" s="245"/>
      <c r="O671" s="245"/>
      <c r="P671" s="245"/>
      <c r="Q671" s="245"/>
      <c r="R671" s="245"/>
      <c r="S671" s="245"/>
      <c r="T671" s="24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7" t="s">
        <v>157</v>
      </c>
      <c r="AU671" s="247" t="s">
        <v>85</v>
      </c>
      <c r="AV671" s="14" t="s">
        <v>83</v>
      </c>
      <c r="AW671" s="14" t="s">
        <v>36</v>
      </c>
      <c r="AX671" s="14" t="s">
        <v>75</v>
      </c>
      <c r="AY671" s="247" t="s">
        <v>147</v>
      </c>
    </row>
    <row r="672" s="13" customFormat="1">
      <c r="A672" s="13"/>
      <c r="B672" s="226"/>
      <c r="C672" s="227"/>
      <c r="D672" s="228" t="s">
        <v>157</v>
      </c>
      <c r="E672" s="229" t="s">
        <v>19</v>
      </c>
      <c r="F672" s="230" t="s">
        <v>1005</v>
      </c>
      <c r="G672" s="227"/>
      <c r="H672" s="231">
        <v>11.6</v>
      </c>
      <c r="I672" s="232"/>
      <c r="J672" s="227"/>
      <c r="K672" s="227"/>
      <c r="L672" s="233"/>
      <c r="M672" s="234"/>
      <c r="N672" s="235"/>
      <c r="O672" s="235"/>
      <c r="P672" s="235"/>
      <c r="Q672" s="235"/>
      <c r="R672" s="235"/>
      <c r="S672" s="235"/>
      <c r="T672" s="23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7" t="s">
        <v>157</v>
      </c>
      <c r="AU672" s="237" t="s">
        <v>85</v>
      </c>
      <c r="AV672" s="13" t="s">
        <v>85</v>
      </c>
      <c r="AW672" s="13" t="s">
        <v>36</v>
      </c>
      <c r="AX672" s="13" t="s">
        <v>75</v>
      </c>
      <c r="AY672" s="237" t="s">
        <v>147</v>
      </c>
    </row>
    <row r="673" s="13" customFormat="1">
      <c r="A673" s="13"/>
      <c r="B673" s="226"/>
      <c r="C673" s="227"/>
      <c r="D673" s="228" t="s">
        <v>157</v>
      </c>
      <c r="E673" s="229" t="s">
        <v>19</v>
      </c>
      <c r="F673" s="230" t="s">
        <v>279</v>
      </c>
      <c r="G673" s="227"/>
      <c r="H673" s="231">
        <v>1.6499999999999999</v>
      </c>
      <c r="I673" s="232"/>
      <c r="J673" s="227"/>
      <c r="K673" s="227"/>
      <c r="L673" s="233"/>
      <c r="M673" s="234"/>
      <c r="N673" s="235"/>
      <c r="O673" s="235"/>
      <c r="P673" s="235"/>
      <c r="Q673" s="235"/>
      <c r="R673" s="235"/>
      <c r="S673" s="235"/>
      <c r="T673" s="23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7" t="s">
        <v>157</v>
      </c>
      <c r="AU673" s="237" t="s">
        <v>85</v>
      </c>
      <c r="AV673" s="13" t="s">
        <v>85</v>
      </c>
      <c r="AW673" s="13" t="s">
        <v>36</v>
      </c>
      <c r="AX673" s="13" t="s">
        <v>75</v>
      </c>
      <c r="AY673" s="237" t="s">
        <v>147</v>
      </c>
    </row>
    <row r="674" s="13" customFormat="1">
      <c r="A674" s="13"/>
      <c r="B674" s="226"/>
      <c r="C674" s="227"/>
      <c r="D674" s="228" t="s">
        <v>157</v>
      </c>
      <c r="E674" s="229" t="s">
        <v>19</v>
      </c>
      <c r="F674" s="230" t="s">
        <v>1006</v>
      </c>
      <c r="G674" s="227"/>
      <c r="H674" s="231">
        <v>6.75</v>
      </c>
      <c r="I674" s="232"/>
      <c r="J674" s="227"/>
      <c r="K674" s="227"/>
      <c r="L674" s="233"/>
      <c r="M674" s="234"/>
      <c r="N674" s="235"/>
      <c r="O674" s="235"/>
      <c r="P674" s="235"/>
      <c r="Q674" s="235"/>
      <c r="R674" s="235"/>
      <c r="S674" s="235"/>
      <c r="T674" s="23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7" t="s">
        <v>157</v>
      </c>
      <c r="AU674" s="237" t="s">
        <v>85</v>
      </c>
      <c r="AV674" s="13" t="s">
        <v>85</v>
      </c>
      <c r="AW674" s="13" t="s">
        <v>36</v>
      </c>
      <c r="AX674" s="13" t="s">
        <v>75</v>
      </c>
      <c r="AY674" s="237" t="s">
        <v>147</v>
      </c>
    </row>
    <row r="675" s="14" customFormat="1">
      <c r="A675" s="14"/>
      <c r="B675" s="238"/>
      <c r="C675" s="239"/>
      <c r="D675" s="228" t="s">
        <v>157</v>
      </c>
      <c r="E675" s="240" t="s">
        <v>19</v>
      </c>
      <c r="F675" s="241" t="s">
        <v>1007</v>
      </c>
      <c r="G675" s="239"/>
      <c r="H675" s="240" t="s">
        <v>19</v>
      </c>
      <c r="I675" s="242"/>
      <c r="J675" s="239"/>
      <c r="K675" s="239"/>
      <c r="L675" s="243"/>
      <c r="M675" s="244"/>
      <c r="N675" s="245"/>
      <c r="O675" s="245"/>
      <c r="P675" s="245"/>
      <c r="Q675" s="245"/>
      <c r="R675" s="245"/>
      <c r="S675" s="245"/>
      <c r="T675" s="24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7" t="s">
        <v>157</v>
      </c>
      <c r="AU675" s="247" t="s">
        <v>85</v>
      </c>
      <c r="AV675" s="14" t="s">
        <v>83</v>
      </c>
      <c r="AW675" s="14" t="s">
        <v>36</v>
      </c>
      <c r="AX675" s="14" t="s">
        <v>75</v>
      </c>
      <c r="AY675" s="247" t="s">
        <v>147</v>
      </c>
    </row>
    <row r="676" s="13" customFormat="1">
      <c r="A676" s="13"/>
      <c r="B676" s="226"/>
      <c r="C676" s="227"/>
      <c r="D676" s="228" t="s">
        <v>157</v>
      </c>
      <c r="E676" s="229" t="s">
        <v>19</v>
      </c>
      <c r="F676" s="230" t="s">
        <v>1008</v>
      </c>
      <c r="G676" s="227"/>
      <c r="H676" s="231">
        <v>16.079999999999998</v>
      </c>
      <c r="I676" s="232"/>
      <c r="J676" s="227"/>
      <c r="K676" s="227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157</v>
      </c>
      <c r="AU676" s="237" t="s">
        <v>85</v>
      </c>
      <c r="AV676" s="13" t="s">
        <v>85</v>
      </c>
      <c r="AW676" s="13" t="s">
        <v>36</v>
      </c>
      <c r="AX676" s="13" t="s">
        <v>75</v>
      </c>
      <c r="AY676" s="237" t="s">
        <v>147</v>
      </c>
    </row>
    <row r="677" s="15" customFormat="1">
      <c r="A677" s="15"/>
      <c r="B677" s="248"/>
      <c r="C677" s="249"/>
      <c r="D677" s="228" t="s">
        <v>157</v>
      </c>
      <c r="E677" s="250" t="s">
        <v>19</v>
      </c>
      <c r="F677" s="251" t="s">
        <v>172</v>
      </c>
      <c r="G677" s="249"/>
      <c r="H677" s="252">
        <v>36.079999999999998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58" t="s">
        <v>157</v>
      </c>
      <c r="AU677" s="258" t="s">
        <v>85</v>
      </c>
      <c r="AV677" s="15" t="s">
        <v>153</v>
      </c>
      <c r="AW677" s="15" t="s">
        <v>36</v>
      </c>
      <c r="AX677" s="15" t="s">
        <v>83</v>
      </c>
      <c r="AY677" s="258" t="s">
        <v>147</v>
      </c>
    </row>
    <row r="678" s="2" customFormat="1" ht="49.05" customHeight="1">
      <c r="A678" s="41"/>
      <c r="B678" s="42"/>
      <c r="C678" s="259" t="s">
        <v>1033</v>
      </c>
      <c r="D678" s="259" t="s">
        <v>245</v>
      </c>
      <c r="E678" s="260" t="s">
        <v>1018</v>
      </c>
      <c r="F678" s="261" t="s">
        <v>1019</v>
      </c>
      <c r="G678" s="262" t="s">
        <v>99</v>
      </c>
      <c r="H678" s="263">
        <v>44.054000000000002</v>
      </c>
      <c r="I678" s="264"/>
      <c r="J678" s="265">
        <f>ROUND(I678*H678,2)</f>
        <v>0</v>
      </c>
      <c r="K678" s="261" t="s">
        <v>152</v>
      </c>
      <c r="L678" s="266"/>
      <c r="M678" s="267" t="s">
        <v>19</v>
      </c>
      <c r="N678" s="268" t="s">
        <v>46</v>
      </c>
      <c r="O678" s="87"/>
      <c r="P678" s="217">
        <f>O678*H678</f>
        <v>0</v>
      </c>
      <c r="Q678" s="217">
        <v>0.0047000000000000002</v>
      </c>
      <c r="R678" s="217">
        <f>Q678*H678</f>
        <v>0.20705380000000001</v>
      </c>
      <c r="S678" s="217">
        <v>0</v>
      </c>
      <c r="T678" s="218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9" t="s">
        <v>358</v>
      </c>
      <c r="AT678" s="219" t="s">
        <v>245</v>
      </c>
      <c r="AU678" s="219" t="s">
        <v>85</v>
      </c>
      <c r="AY678" s="20" t="s">
        <v>147</v>
      </c>
      <c r="BE678" s="220">
        <f>IF(N678="základní",J678,0)</f>
        <v>0</v>
      </c>
      <c r="BF678" s="220">
        <f>IF(N678="snížená",J678,0)</f>
        <v>0</v>
      </c>
      <c r="BG678" s="220">
        <f>IF(N678="zákl. přenesená",J678,0)</f>
        <v>0</v>
      </c>
      <c r="BH678" s="220">
        <f>IF(N678="sníž. přenesená",J678,0)</f>
        <v>0</v>
      </c>
      <c r="BI678" s="220">
        <f>IF(N678="nulová",J678,0)</f>
        <v>0</v>
      </c>
      <c r="BJ678" s="20" t="s">
        <v>83</v>
      </c>
      <c r="BK678" s="220">
        <f>ROUND(I678*H678,2)</f>
        <v>0</v>
      </c>
      <c r="BL678" s="20" t="s">
        <v>244</v>
      </c>
      <c r="BM678" s="219" t="s">
        <v>1034</v>
      </c>
    </row>
    <row r="679" s="13" customFormat="1">
      <c r="A679" s="13"/>
      <c r="B679" s="226"/>
      <c r="C679" s="227"/>
      <c r="D679" s="228" t="s">
        <v>157</v>
      </c>
      <c r="E679" s="227"/>
      <c r="F679" s="230" t="s">
        <v>1035</v>
      </c>
      <c r="G679" s="227"/>
      <c r="H679" s="231">
        <v>44.054000000000002</v>
      </c>
      <c r="I679" s="232"/>
      <c r="J679" s="227"/>
      <c r="K679" s="227"/>
      <c r="L679" s="233"/>
      <c r="M679" s="234"/>
      <c r="N679" s="235"/>
      <c r="O679" s="235"/>
      <c r="P679" s="235"/>
      <c r="Q679" s="235"/>
      <c r="R679" s="235"/>
      <c r="S679" s="235"/>
      <c r="T679" s="23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7" t="s">
        <v>157</v>
      </c>
      <c r="AU679" s="237" t="s">
        <v>85</v>
      </c>
      <c r="AV679" s="13" t="s">
        <v>85</v>
      </c>
      <c r="AW679" s="13" t="s">
        <v>4</v>
      </c>
      <c r="AX679" s="13" t="s">
        <v>83</v>
      </c>
      <c r="AY679" s="237" t="s">
        <v>147</v>
      </c>
    </row>
    <row r="680" s="2" customFormat="1" ht="44.25" customHeight="1">
      <c r="A680" s="41"/>
      <c r="B680" s="42"/>
      <c r="C680" s="208" t="s">
        <v>1036</v>
      </c>
      <c r="D680" s="208" t="s">
        <v>149</v>
      </c>
      <c r="E680" s="209" t="s">
        <v>1037</v>
      </c>
      <c r="F680" s="210" t="s">
        <v>1038</v>
      </c>
      <c r="G680" s="211" t="s">
        <v>99</v>
      </c>
      <c r="H680" s="212">
        <v>38</v>
      </c>
      <c r="I680" s="213"/>
      <c r="J680" s="214">
        <f>ROUND(I680*H680,2)</f>
        <v>0</v>
      </c>
      <c r="K680" s="210" t="s">
        <v>152</v>
      </c>
      <c r="L680" s="47"/>
      <c r="M680" s="215" t="s">
        <v>19</v>
      </c>
      <c r="N680" s="216" t="s">
        <v>46</v>
      </c>
      <c r="O680" s="87"/>
      <c r="P680" s="217">
        <f>O680*H680</f>
        <v>0</v>
      </c>
      <c r="Q680" s="217">
        <v>0.00040000000000000002</v>
      </c>
      <c r="R680" s="217">
        <f>Q680*H680</f>
        <v>0.0152</v>
      </c>
      <c r="S680" s="217">
        <v>0</v>
      </c>
      <c r="T680" s="218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19" t="s">
        <v>244</v>
      </c>
      <c r="AT680" s="219" t="s">
        <v>149</v>
      </c>
      <c r="AU680" s="219" t="s">
        <v>85</v>
      </c>
      <c r="AY680" s="20" t="s">
        <v>147</v>
      </c>
      <c r="BE680" s="220">
        <f>IF(N680="základní",J680,0)</f>
        <v>0</v>
      </c>
      <c r="BF680" s="220">
        <f>IF(N680="snížená",J680,0)</f>
        <v>0</v>
      </c>
      <c r="BG680" s="220">
        <f>IF(N680="zákl. přenesená",J680,0)</f>
        <v>0</v>
      </c>
      <c r="BH680" s="220">
        <f>IF(N680="sníž. přenesená",J680,0)</f>
        <v>0</v>
      </c>
      <c r="BI680" s="220">
        <f>IF(N680="nulová",J680,0)</f>
        <v>0</v>
      </c>
      <c r="BJ680" s="20" t="s">
        <v>83</v>
      </c>
      <c r="BK680" s="220">
        <f>ROUND(I680*H680,2)</f>
        <v>0</v>
      </c>
      <c r="BL680" s="20" t="s">
        <v>244</v>
      </c>
      <c r="BM680" s="219" t="s">
        <v>1039</v>
      </c>
    </row>
    <row r="681" s="2" customFormat="1">
      <c r="A681" s="41"/>
      <c r="B681" s="42"/>
      <c r="C681" s="43"/>
      <c r="D681" s="221" t="s">
        <v>155</v>
      </c>
      <c r="E681" s="43"/>
      <c r="F681" s="222" t="s">
        <v>1040</v>
      </c>
      <c r="G681" s="43"/>
      <c r="H681" s="43"/>
      <c r="I681" s="223"/>
      <c r="J681" s="43"/>
      <c r="K681" s="43"/>
      <c r="L681" s="47"/>
      <c r="M681" s="224"/>
      <c r="N681" s="225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155</v>
      </c>
      <c r="AU681" s="20" t="s">
        <v>85</v>
      </c>
    </row>
    <row r="682" s="13" customFormat="1">
      <c r="A682" s="13"/>
      <c r="B682" s="226"/>
      <c r="C682" s="227"/>
      <c r="D682" s="228" t="s">
        <v>157</v>
      </c>
      <c r="E682" s="229" t="s">
        <v>19</v>
      </c>
      <c r="F682" s="230" t="s">
        <v>1041</v>
      </c>
      <c r="G682" s="227"/>
      <c r="H682" s="231">
        <v>24.399999999999999</v>
      </c>
      <c r="I682" s="232"/>
      <c r="J682" s="227"/>
      <c r="K682" s="227"/>
      <c r="L682" s="233"/>
      <c r="M682" s="234"/>
      <c r="N682" s="235"/>
      <c r="O682" s="235"/>
      <c r="P682" s="235"/>
      <c r="Q682" s="235"/>
      <c r="R682" s="235"/>
      <c r="S682" s="235"/>
      <c r="T682" s="23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7" t="s">
        <v>157</v>
      </c>
      <c r="AU682" s="237" t="s">
        <v>85</v>
      </c>
      <c r="AV682" s="13" t="s">
        <v>85</v>
      </c>
      <c r="AW682" s="13" t="s">
        <v>36</v>
      </c>
      <c r="AX682" s="13" t="s">
        <v>75</v>
      </c>
      <c r="AY682" s="237" t="s">
        <v>147</v>
      </c>
    </row>
    <row r="683" s="13" customFormat="1">
      <c r="A683" s="13"/>
      <c r="B683" s="226"/>
      <c r="C683" s="227"/>
      <c r="D683" s="228" t="s">
        <v>157</v>
      </c>
      <c r="E683" s="229" t="s">
        <v>19</v>
      </c>
      <c r="F683" s="230" t="s">
        <v>1042</v>
      </c>
      <c r="G683" s="227"/>
      <c r="H683" s="231">
        <v>13.6</v>
      </c>
      <c r="I683" s="232"/>
      <c r="J683" s="227"/>
      <c r="K683" s="227"/>
      <c r="L683" s="233"/>
      <c r="M683" s="234"/>
      <c r="N683" s="235"/>
      <c r="O683" s="235"/>
      <c r="P683" s="235"/>
      <c r="Q683" s="235"/>
      <c r="R683" s="235"/>
      <c r="S683" s="235"/>
      <c r="T683" s="23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7" t="s">
        <v>157</v>
      </c>
      <c r="AU683" s="237" t="s">
        <v>85</v>
      </c>
      <c r="AV683" s="13" t="s">
        <v>85</v>
      </c>
      <c r="AW683" s="13" t="s">
        <v>36</v>
      </c>
      <c r="AX683" s="13" t="s">
        <v>75</v>
      </c>
      <c r="AY683" s="237" t="s">
        <v>147</v>
      </c>
    </row>
    <row r="684" s="15" customFormat="1">
      <c r="A684" s="15"/>
      <c r="B684" s="248"/>
      <c r="C684" s="249"/>
      <c r="D684" s="228" t="s">
        <v>157</v>
      </c>
      <c r="E684" s="250" t="s">
        <v>19</v>
      </c>
      <c r="F684" s="251" t="s">
        <v>172</v>
      </c>
      <c r="G684" s="249"/>
      <c r="H684" s="252">
        <v>38</v>
      </c>
      <c r="I684" s="253"/>
      <c r="J684" s="249"/>
      <c r="K684" s="249"/>
      <c r="L684" s="254"/>
      <c r="M684" s="255"/>
      <c r="N684" s="256"/>
      <c r="O684" s="256"/>
      <c r="P684" s="256"/>
      <c r="Q684" s="256"/>
      <c r="R684" s="256"/>
      <c r="S684" s="256"/>
      <c r="T684" s="257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8" t="s">
        <v>157</v>
      </c>
      <c r="AU684" s="258" t="s">
        <v>85</v>
      </c>
      <c r="AV684" s="15" t="s">
        <v>153</v>
      </c>
      <c r="AW684" s="15" t="s">
        <v>36</v>
      </c>
      <c r="AX684" s="15" t="s">
        <v>83</v>
      </c>
      <c r="AY684" s="258" t="s">
        <v>147</v>
      </c>
    </row>
    <row r="685" s="2" customFormat="1" ht="33" customHeight="1">
      <c r="A685" s="41"/>
      <c r="B685" s="42"/>
      <c r="C685" s="208" t="s">
        <v>1043</v>
      </c>
      <c r="D685" s="208" t="s">
        <v>149</v>
      </c>
      <c r="E685" s="209" t="s">
        <v>1044</v>
      </c>
      <c r="F685" s="210" t="s">
        <v>1045</v>
      </c>
      <c r="G685" s="211" t="s">
        <v>389</v>
      </c>
      <c r="H685" s="212">
        <v>38</v>
      </c>
      <c r="I685" s="213"/>
      <c r="J685" s="214">
        <f>ROUND(I685*H685,2)</f>
        <v>0</v>
      </c>
      <c r="K685" s="210" t="s">
        <v>152</v>
      </c>
      <c r="L685" s="47"/>
      <c r="M685" s="215" t="s">
        <v>19</v>
      </c>
      <c r="N685" s="216" t="s">
        <v>46</v>
      </c>
      <c r="O685" s="87"/>
      <c r="P685" s="217">
        <f>O685*H685</f>
        <v>0</v>
      </c>
      <c r="Q685" s="217">
        <v>0.00016000000000000001</v>
      </c>
      <c r="R685" s="217">
        <f>Q685*H685</f>
        <v>0.0060800000000000003</v>
      </c>
      <c r="S685" s="217">
        <v>0</v>
      </c>
      <c r="T685" s="218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9" t="s">
        <v>244</v>
      </c>
      <c r="AT685" s="219" t="s">
        <v>149</v>
      </c>
      <c r="AU685" s="219" t="s">
        <v>85</v>
      </c>
      <c r="AY685" s="20" t="s">
        <v>147</v>
      </c>
      <c r="BE685" s="220">
        <f>IF(N685="základní",J685,0)</f>
        <v>0</v>
      </c>
      <c r="BF685" s="220">
        <f>IF(N685="snížená",J685,0)</f>
        <v>0</v>
      </c>
      <c r="BG685" s="220">
        <f>IF(N685="zákl. přenesená",J685,0)</f>
        <v>0</v>
      </c>
      <c r="BH685" s="220">
        <f>IF(N685="sníž. přenesená",J685,0)</f>
        <v>0</v>
      </c>
      <c r="BI685" s="220">
        <f>IF(N685="nulová",J685,0)</f>
        <v>0</v>
      </c>
      <c r="BJ685" s="20" t="s">
        <v>83</v>
      </c>
      <c r="BK685" s="220">
        <f>ROUND(I685*H685,2)</f>
        <v>0</v>
      </c>
      <c r="BL685" s="20" t="s">
        <v>244</v>
      </c>
      <c r="BM685" s="219" t="s">
        <v>1046</v>
      </c>
    </row>
    <row r="686" s="2" customFormat="1">
      <c r="A686" s="41"/>
      <c r="B686" s="42"/>
      <c r="C686" s="43"/>
      <c r="D686" s="221" t="s">
        <v>155</v>
      </c>
      <c r="E686" s="43"/>
      <c r="F686" s="222" t="s">
        <v>1047</v>
      </c>
      <c r="G686" s="43"/>
      <c r="H686" s="43"/>
      <c r="I686" s="223"/>
      <c r="J686" s="43"/>
      <c r="K686" s="43"/>
      <c r="L686" s="47"/>
      <c r="M686" s="224"/>
      <c r="N686" s="225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155</v>
      </c>
      <c r="AU686" s="20" t="s">
        <v>85</v>
      </c>
    </row>
    <row r="687" s="2" customFormat="1" ht="33" customHeight="1">
      <c r="A687" s="41"/>
      <c r="B687" s="42"/>
      <c r="C687" s="208" t="s">
        <v>1048</v>
      </c>
      <c r="D687" s="208" t="s">
        <v>149</v>
      </c>
      <c r="E687" s="209" t="s">
        <v>1049</v>
      </c>
      <c r="F687" s="210" t="s">
        <v>1050</v>
      </c>
      <c r="G687" s="211" t="s">
        <v>389</v>
      </c>
      <c r="H687" s="212">
        <v>61.100000000000001</v>
      </c>
      <c r="I687" s="213"/>
      <c r="J687" s="214">
        <f>ROUND(I687*H687,2)</f>
        <v>0</v>
      </c>
      <c r="K687" s="210" t="s">
        <v>152</v>
      </c>
      <c r="L687" s="47"/>
      <c r="M687" s="215" t="s">
        <v>19</v>
      </c>
      <c r="N687" s="216" t="s">
        <v>46</v>
      </c>
      <c r="O687" s="87"/>
      <c r="P687" s="217">
        <f>O687*H687</f>
        <v>0</v>
      </c>
      <c r="Q687" s="217">
        <v>0.00020000000000000001</v>
      </c>
      <c r="R687" s="217">
        <f>Q687*H687</f>
        <v>0.012220000000000002</v>
      </c>
      <c r="S687" s="217">
        <v>0</v>
      </c>
      <c r="T687" s="218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19" t="s">
        <v>244</v>
      </c>
      <c r="AT687" s="219" t="s">
        <v>149</v>
      </c>
      <c r="AU687" s="219" t="s">
        <v>85</v>
      </c>
      <c r="AY687" s="20" t="s">
        <v>147</v>
      </c>
      <c r="BE687" s="220">
        <f>IF(N687="základní",J687,0)</f>
        <v>0</v>
      </c>
      <c r="BF687" s="220">
        <f>IF(N687="snížená",J687,0)</f>
        <v>0</v>
      </c>
      <c r="BG687" s="220">
        <f>IF(N687="zákl. přenesená",J687,0)</f>
        <v>0</v>
      </c>
      <c r="BH687" s="220">
        <f>IF(N687="sníž. přenesená",J687,0)</f>
        <v>0</v>
      </c>
      <c r="BI687" s="220">
        <f>IF(N687="nulová",J687,0)</f>
        <v>0</v>
      </c>
      <c r="BJ687" s="20" t="s">
        <v>83</v>
      </c>
      <c r="BK687" s="220">
        <f>ROUND(I687*H687,2)</f>
        <v>0</v>
      </c>
      <c r="BL687" s="20" t="s">
        <v>244</v>
      </c>
      <c r="BM687" s="219" t="s">
        <v>1051</v>
      </c>
    </row>
    <row r="688" s="2" customFormat="1">
      <c r="A688" s="41"/>
      <c r="B688" s="42"/>
      <c r="C688" s="43"/>
      <c r="D688" s="221" t="s">
        <v>155</v>
      </c>
      <c r="E688" s="43"/>
      <c r="F688" s="222" t="s">
        <v>1052</v>
      </c>
      <c r="G688" s="43"/>
      <c r="H688" s="43"/>
      <c r="I688" s="223"/>
      <c r="J688" s="43"/>
      <c r="K688" s="43"/>
      <c r="L688" s="47"/>
      <c r="M688" s="224"/>
      <c r="N688" s="225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155</v>
      </c>
      <c r="AU688" s="20" t="s">
        <v>85</v>
      </c>
    </row>
    <row r="689" s="14" customFormat="1">
      <c r="A689" s="14"/>
      <c r="B689" s="238"/>
      <c r="C689" s="239"/>
      <c r="D689" s="228" t="s">
        <v>157</v>
      </c>
      <c r="E689" s="240" t="s">
        <v>19</v>
      </c>
      <c r="F689" s="241" t="s">
        <v>278</v>
      </c>
      <c r="G689" s="239"/>
      <c r="H689" s="240" t="s">
        <v>19</v>
      </c>
      <c r="I689" s="242"/>
      <c r="J689" s="239"/>
      <c r="K689" s="239"/>
      <c r="L689" s="243"/>
      <c r="M689" s="244"/>
      <c r="N689" s="245"/>
      <c r="O689" s="245"/>
      <c r="P689" s="245"/>
      <c r="Q689" s="245"/>
      <c r="R689" s="245"/>
      <c r="S689" s="245"/>
      <c r="T689" s="24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7" t="s">
        <v>157</v>
      </c>
      <c r="AU689" s="247" t="s">
        <v>85</v>
      </c>
      <c r="AV689" s="14" t="s">
        <v>83</v>
      </c>
      <c r="AW689" s="14" t="s">
        <v>36</v>
      </c>
      <c r="AX689" s="14" t="s">
        <v>75</v>
      </c>
      <c r="AY689" s="247" t="s">
        <v>147</v>
      </c>
    </row>
    <row r="690" s="13" customFormat="1">
      <c r="A690" s="13"/>
      <c r="B690" s="226"/>
      <c r="C690" s="227"/>
      <c r="D690" s="228" t="s">
        <v>157</v>
      </c>
      <c r="E690" s="229" t="s">
        <v>19</v>
      </c>
      <c r="F690" s="230" t="s">
        <v>1053</v>
      </c>
      <c r="G690" s="227"/>
      <c r="H690" s="231">
        <v>23.199999999999999</v>
      </c>
      <c r="I690" s="232"/>
      <c r="J690" s="227"/>
      <c r="K690" s="227"/>
      <c r="L690" s="233"/>
      <c r="M690" s="234"/>
      <c r="N690" s="235"/>
      <c r="O690" s="235"/>
      <c r="P690" s="235"/>
      <c r="Q690" s="235"/>
      <c r="R690" s="235"/>
      <c r="S690" s="235"/>
      <c r="T690" s="23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7" t="s">
        <v>157</v>
      </c>
      <c r="AU690" s="237" t="s">
        <v>85</v>
      </c>
      <c r="AV690" s="13" t="s">
        <v>85</v>
      </c>
      <c r="AW690" s="13" t="s">
        <v>36</v>
      </c>
      <c r="AX690" s="13" t="s">
        <v>75</v>
      </c>
      <c r="AY690" s="237" t="s">
        <v>147</v>
      </c>
    </row>
    <row r="691" s="13" customFormat="1">
      <c r="A691" s="13"/>
      <c r="B691" s="226"/>
      <c r="C691" s="227"/>
      <c r="D691" s="228" t="s">
        <v>157</v>
      </c>
      <c r="E691" s="229" t="s">
        <v>19</v>
      </c>
      <c r="F691" s="230" t="s">
        <v>1054</v>
      </c>
      <c r="G691" s="227"/>
      <c r="H691" s="231">
        <v>11</v>
      </c>
      <c r="I691" s="232"/>
      <c r="J691" s="227"/>
      <c r="K691" s="227"/>
      <c r="L691" s="233"/>
      <c r="M691" s="234"/>
      <c r="N691" s="235"/>
      <c r="O691" s="235"/>
      <c r="P691" s="235"/>
      <c r="Q691" s="235"/>
      <c r="R691" s="235"/>
      <c r="S691" s="235"/>
      <c r="T691" s="23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7" t="s">
        <v>157</v>
      </c>
      <c r="AU691" s="237" t="s">
        <v>85</v>
      </c>
      <c r="AV691" s="13" t="s">
        <v>85</v>
      </c>
      <c r="AW691" s="13" t="s">
        <v>36</v>
      </c>
      <c r="AX691" s="13" t="s">
        <v>75</v>
      </c>
      <c r="AY691" s="237" t="s">
        <v>147</v>
      </c>
    </row>
    <row r="692" s="13" customFormat="1">
      <c r="A692" s="13"/>
      <c r="B692" s="226"/>
      <c r="C692" s="227"/>
      <c r="D692" s="228" t="s">
        <v>157</v>
      </c>
      <c r="E692" s="229" t="s">
        <v>19</v>
      </c>
      <c r="F692" s="230" t="s">
        <v>1055</v>
      </c>
      <c r="G692" s="227"/>
      <c r="H692" s="231">
        <v>13.5</v>
      </c>
      <c r="I692" s="232"/>
      <c r="J692" s="227"/>
      <c r="K692" s="227"/>
      <c r="L692" s="233"/>
      <c r="M692" s="234"/>
      <c r="N692" s="235"/>
      <c r="O692" s="235"/>
      <c r="P692" s="235"/>
      <c r="Q692" s="235"/>
      <c r="R692" s="235"/>
      <c r="S692" s="235"/>
      <c r="T692" s="23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7" t="s">
        <v>157</v>
      </c>
      <c r="AU692" s="237" t="s">
        <v>85</v>
      </c>
      <c r="AV692" s="13" t="s">
        <v>85</v>
      </c>
      <c r="AW692" s="13" t="s">
        <v>36</v>
      </c>
      <c r="AX692" s="13" t="s">
        <v>75</v>
      </c>
      <c r="AY692" s="237" t="s">
        <v>147</v>
      </c>
    </row>
    <row r="693" s="14" customFormat="1">
      <c r="A693" s="14"/>
      <c r="B693" s="238"/>
      <c r="C693" s="239"/>
      <c r="D693" s="228" t="s">
        <v>157</v>
      </c>
      <c r="E693" s="240" t="s">
        <v>19</v>
      </c>
      <c r="F693" s="241" t="s">
        <v>1007</v>
      </c>
      <c r="G693" s="239"/>
      <c r="H693" s="240" t="s">
        <v>19</v>
      </c>
      <c r="I693" s="242"/>
      <c r="J693" s="239"/>
      <c r="K693" s="239"/>
      <c r="L693" s="243"/>
      <c r="M693" s="244"/>
      <c r="N693" s="245"/>
      <c r="O693" s="245"/>
      <c r="P693" s="245"/>
      <c r="Q693" s="245"/>
      <c r="R693" s="245"/>
      <c r="S693" s="245"/>
      <c r="T693" s="24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7" t="s">
        <v>157</v>
      </c>
      <c r="AU693" s="247" t="s">
        <v>85</v>
      </c>
      <c r="AV693" s="14" t="s">
        <v>83</v>
      </c>
      <c r="AW693" s="14" t="s">
        <v>36</v>
      </c>
      <c r="AX693" s="14" t="s">
        <v>75</v>
      </c>
      <c r="AY693" s="247" t="s">
        <v>147</v>
      </c>
    </row>
    <row r="694" s="13" customFormat="1">
      <c r="A694" s="13"/>
      <c r="B694" s="226"/>
      <c r="C694" s="227"/>
      <c r="D694" s="228" t="s">
        <v>157</v>
      </c>
      <c r="E694" s="229" t="s">
        <v>19</v>
      </c>
      <c r="F694" s="230" t="s">
        <v>1056</v>
      </c>
      <c r="G694" s="227"/>
      <c r="H694" s="231">
        <v>13.4</v>
      </c>
      <c r="I694" s="232"/>
      <c r="J694" s="227"/>
      <c r="K694" s="227"/>
      <c r="L694" s="233"/>
      <c r="M694" s="234"/>
      <c r="N694" s="235"/>
      <c r="O694" s="235"/>
      <c r="P694" s="235"/>
      <c r="Q694" s="235"/>
      <c r="R694" s="235"/>
      <c r="S694" s="235"/>
      <c r="T694" s="23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7" t="s">
        <v>157</v>
      </c>
      <c r="AU694" s="237" t="s">
        <v>85</v>
      </c>
      <c r="AV694" s="13" t="s">
        <v>85</v>
      </c>
      <c r="AW694" s="13" t="s">
        <v>36</v>
      </c>
      <c r="AX694" s="13" t="s">
        <v>75</v>
      </c>
      <c r="AY694" s="237" t="s">
        <v>147</v>
      </c>
    </row>
    <row r="695" s="15" customFormat="1">
      <c r="A695" s="15"/>
      <c r="B695" s="248"/>
      <c r="C695" s="249"/>
      <c r="D695" s="228" t="s">
        <v>157</v>
      </c>
      <c r="E695" s="250" t="s">
        <v>19</v>
      </c>
      <c r="F695" s="251" t="s">
        <v>172</v>
      </c>
      <c r="G695" s="249"/>
      <c r="H695" s="252">
        <v>61.100000000000001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58" t="s">
        <v>157</v>
      </c>
      <c r="AU695" s="258" t="s">
        <v>85</v>
      </c>
      <c r="AV695" s="15" t="s">
        <v>153</v>
      </c>
      <c r="AW695" s="15" t="s">
        <v>36</v>
      </c>
      <c r="AX695" s="15" t="s">
        <v>83</v>
      </c>
      <c r="AY695" s="258" t="s">
        <v>147</v>
      </c>
    </row>
    <row r="696" s="2" customFormat="1" ht="49.05" customHeight="1">
      <c r="A696" s="41"/>
      <c r="B696" s="42"/>
      <c r="C696" s="259" t="s">
        <v>1057</v>
      </c>
      <c r="D696" s="259" t="s">
        <v>245</v>
      </c>
      <c r="E696" s="260" t="s">
        <v>1058</v>
      </c>
      <c r="F696" s="261" t="s">
        <v>1059</v>
      </c>
      <c r="G696" s="262" t="s">
        <v>99</v>
      </c>
      <c r="H696" s="263">
        <v>38.493000000000002</v>
      </c>
      <c r="I696" s="264"/>
      <c r="J696" s="265">
        <f>ROUND(I696*H696,2)</f>
        <v>0</v>
      </c>
      <c r="K696" s="261" t="s">
        <v>152</v>
      </c>
      <c r="L696" s="266"/>
      <c r="M696" s="267" t="s">
        <v>19</v>
      </c>
      <c r="N696" s="268" t="s">
        <v>46</v>
      </c>
      <c r="O696" s="87"/>
      <c r="P696" s="217">
        <f>O696*H696</f>
        <v>0</v>
      </c>
      <c r="Q696" s="217">
        <v>0.0044999999999999997</v>
      </c>
      <c r="R696" s="217">
        <f>Q696*H696</f>
        <v>0.1732185</v>
      </c>
      <c r="S696" s="217">
        <v>0</v>
      </c>
      <c r="T696" s="218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19" t="s">
        <v>358</v>
      </c>
      <c r="AT696" s="219" t="s">
        <v>245</v>
      </c>
      <c r="AU696" s="219" t="s">
        <v>85</v>
      </c>
      <c r="AY696" s="20" t="s">
        <v>147</v>
      </c>
      <c r="BE696" s="220">
        <f>IF(N696="základní",J696,0)</f>
        <v>0</v>
      </c>
      <c r="BF696" s="220">
        <f>IF(N696="snížená",J696,0)</f>
        <v>0</v>
      </c>
      <c r="BG696" s="220">
        <f>IF(N696="zákl. přenesená",J696,0)</f>
        <v>0</v>
      </c>
      <c r="BH696" s="220">
        <f>IF(N696="sníž. přenesená",J696,0)</f>
        <v>0</v>
      </c>
      <c r="BI696" s="220">
        <f>IF(N696="nulová",J696,0)</f>
        <v>0</v>
      </c>
      <c r="BJ696" s="20" t="s">
        <v>83</v>
      </c>
      <c r="BK696" s="220">
        <f>ROUND(I696*H696,2)</f>
        <v>0</v>
      </c>
      <c r="BL696" s="20" t="s">
        <v>244</v>
      </c>
      <c r="BM696" s="219" t="s">
        <v>1060</v>
      </c>
    </row>
    <row r="697" s="13" customFormat="1">
      <c r="A697" s="13"/>
      <c r="B697" s="226"/>
      <c r="C697" s="227"/>
      <c r="D697" s="228" t="s">
        <v>157</v>
      </c>
      <c r="E697" s="227"/>
      <c r="F697" s="230" t="s">
        <v>1061</v>
      </c>
      <c r="G697" s="227"/>
      <c r="H697" s="231">
        <v>38.493000000000002</v>
      </c>
      <c r="I697" s="232"/>
      <c r="J697" s="227"/>
      <c r="K697" s="227"/>
      <c r="L697" s="233"/>
      <c r="M697" s="234"/>
      <c r="N697" s="235"/>
      <c r="O697" s="235"/>
      <c r="P697" s="235"/>
      <c r="Q697" s="235"/>
      <c r="R697" s="235"/>
      <c r="S697" s="235"/>
      <c r="T697" s="23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7" t="s">
        <v>157</v>
      </c>
      <c r="AU697" s="237" t="s">
        <v>85</v>
      </c>
      <c r="AV697" s="13" t="s">
        <v>85</v>
      </c>
      <c r="AW697" s="13" t="s">
        <v>4</v>
      </c>
      <c r="AX697" s="13" t="s">
        <v>83</v>
      </c>
      <c r="AY697" s="237" t="s">
        <v>147</v>
      </c>
    </row>
    <row r="698" s="2" customFormat="1" ht="55.5" customHeight="1">
      <c r="A698" s="41"/>
      <c r="B698" s="42"/>
      <c r="C698" s="208" t="s">
        <v>1062</v>
      </c>
      <c r="D698" s="208" t="s">
        <v>149</v>
      </c>
      <c r="E698" s="209" t="s">
        <v>1063</v>
      </c>
      <c r="F698" s="210" t="s">
        <v>1064</v>
      </c>
      <c r="G698" s="211" t="s">
        <v>1065</v>
      </c>
      <c r="H698" s="270"/>
      <c r="I698" s="213"/>
      <c r="J698" s="214">
        <f>ROUND(I698*H698,2)</f>
        <v>0</v>
      </c>
      <c r="K698" s="210" t="s">
        <v>152</v>
      </c>
      <c r="L698" s="47"/>
      <c r="M698" s="215" t="s">
        <v>19</v>
      </c>
      <c r="N698" s="216" t="s">
        <v>46</v>
      </c>
      <c r="O698" s="87"/>
      <c r="P698" s="217">
        <f>O698*H698</f>
        <v>0</v>
      </c>
      <c r="Q698" s="217">
        <v>0</v>
      </c>
      <c r="R698" s="217">
        <f>Q698*H698</f>
        <v>0</v>
      </c>
      <c r="S698" s="217">
        <v>0</v>
      </c>
      <c r="T698" s="218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9" t="s">
        <v>244</v>
      </c>
      <c r="AT698" s="219" t="s">
        <v>149</v>
      </c>
      <c r="AU698" s="219" t="s">
        <v>85</v>
      </c>
      <c r="AY698" s="20" t="s">
        <v>147</v>
      </c>
      <c r="BE698" s="220">
        <f>IF(N698="základní",J698,0)</f>
        <v>0</v>
      </c>
      <c r="BF698" s="220">
        <f>IF(N698="snížená",J698,0)</f>
        <v>0</v>
      </c>
      <c r="BG698" s="220">
        <f>IF(N698="zákl. přenesená",J698,0)</f>
        <v>0</v>
      </c>
      <c r="BH698" s="220">
        <f>IF(N698="sníž. přenesená",J698,0)</f>
        <v>0</v>
      </c>
      <c r="BI698" s="220">
        <f>IF(N698="nulová",J698,0)</f>
        <v>0</v>
      </c>
      <c r="BJ698" s="20" t="s">
        <v>83</v>
      </c>
      <c r="BK698" s="220">
        <f>ROUND(I698*H698,2)</f>
        <v>0</v>
      </c>
      <c r="BL698" s="20" t="s">
        <v>244</v>
      </c>
      <c r="BM698" s="219" t="s">
        <v>1066</v>
      </c>
    </row>
    <row r="699" s="2" customFormat="1">
      <c r="A699" s="41"/>
      <c r="B699" s="42"/>
      <c r="C699" s="43"/>
      <c r="D699" s="221" t="s">
        <v>155</v>
      </c>
      <c r="E699" s="43"/>
      <c r="F699" s="222" t="s">
        <v>1067</v>
      </c>
      <c r="G699" s="43"/>
      <c r="H699" s="43"/>
      <c r="I699" s="223"/>
      <c r="J699" s="43"/>
      <c r="K699" s="43"/>
      <c r="L699" s="47"/>
      <c r="M699" s="224"/>
      <c r="N699" s="225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155</v>
      </c>
      <c r="AU699" s="20" t="s">
        <v>85</v>
      </c>
    </row>
    <row r="700" s="2" customFormat="1" ht="76.35" customHeight="1">
      <c r="A700" s="41"/>
      <c r="B700" s="42"/>
      <c r="C700" s="208" t="s">
        <v>1068</v>
      </c>
      <c r="D700" s="208" t="s">
        <v>149</v>
      </c>
      <c r="E700" s="209" t="s">
        <v>1069</v>
      </c>
      <c r="F700" s="210" t="s">
        <v>1070</v>
      </c>
      <c r="G700" s="211" t="s">
        <v>1065</v>
      </c>
      <c r="H700" s="270"/>
      <c r="I700" s="213"/>
      <c r="J700" s="214">
        <f>ROUND(I700*H700,2)</f>
        <v>0</v>
      </c>
      <c r="K700" s="210" t="s">
        <v>152</v>
      </c>
      <c r="L700" s="47"/>
      <c r="M700" s="215" t="s">
        <v>19</v>
      </c>
      <c r="N700" s="216" t="s">
        <v>46</v>
      </c>
      <c r="O700" s="87"/>
      <c r="P700" s="217">
        <f>O700*H700</f>
        <v>0</v>
      </c>
      <c r="Q700" s="217">
        <v>0</v>
      </c>
      <c r="R700" s="217">
        <f>Q700*H700</f>
        <v>0</v>
      </c>
      <c r="S700" s="217">
        <v>0</v>
      </c>
      <c r="T700" s="218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19" t="s">
        <v>244</v>
      </c>
      <c r="AT700" s="219" t="s">
        <v>149</v>
      </c>
      <c r="AU700" s="219" t="s">
        <v>85</v>
      </c>
      <c r="AY700" s="20" t="s">
        <v>147</v>
      </c>
      <c r="BE700" s="220">
        <f>IF(N700="základní",J700,0)</f>
        <v>0</v>
      </c>
      <c r="BF700" s="220">
        <f>IF(N700="snížená",J700,0)</f>
        <v>0</v>
      </c>
      <c r="BG700" s="220">
        <f>IF(N700="zákl. přenesená",J700,0)</f>
        <v>0</v>
      </c>
      <c r="BH700" s="220">
        <f>IF(N700="sníž. přenesená",J700,0)</f>
        <v>0</v>
      </c>
      <c r="BI700" s="220">
        <f>IF(N700="nulová",J700,0)</f>
        <v>0</v>
      </c>
      <c r="BJ700" s="20" t="s">
        <v>83</v>
      </c>
      <c r="BK700" s="220">
        <f>ROUND(I700*H700,2)</f>
        <v>0</v>
      </c>
      <c r="BL700" s="20" t="s">
        <v>244</v>
      </c>
      <c r="BM700" s="219" t="s">
        <v>1071</v>
      </c>
    </row>
    <row r="701" s="2" customFormat="1">
      <c r="A701" s="41"/>
      <c r="B701" s="42"/>
      <c r="C701" s="43"/>
      <c r="D701" s="221" t="s">
        <v>155</v>
      </c>
      <c r="E701" s="43"/>
      <c r="F701" s="222" t="s">
        <v>1072</v>
      </c>
      <c r="G701" s="43"/>
      <c r="H701" s="43"/>
      <c r="I701" s="223"/>
      <c r="J701" s="43"/>
      <c r="K701" s="43"/>
      <c r="L701" s="47"/>
      <c r="M701" s="224"/>
      <c r="N701" s="225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155</v>
      </c>
      <c r="AU701" s="20" t="s">
        <v>85</v>
      </c>
    </row>
    <row r="702" s="12" customFormat="1" ht="22.8" customHeight="1">
      <c r="A702" s="12"/>
      <c r="B702" s="192"/>
      <c r="C702" s="193"/>
      <c r="D702" s="194" t="s">
        <v>74</v>
      </c>
      <c r="E702" s="206" t="s">
        <v>1073</v>
      </c>
      <c r="F702" s="206" t="s">
        <v>1074</v>
      </c>
      <c r="G702" s="193"/>
      <c r="H702" s="193"/>
      <c r="I702" s="196"/>
      <c r="J702" s="207">
        <f>BK702</f>
        <v>0</v>
      </c>
      <c r="K702" s="193"/>
      <c r="L702" s="198"/>
      <c r="M702" s="199"/>
      <c r="N702" s="200"/>
      <c r="O702" s="200"/>
      <c r="P702" s="201">
        <f>SUM(P703:P743)</f>
        <v>0</v>
      </c>
      <c r="Q702" s="200"/>
      <c r="R702" s="201">
        <f>SUM(R703:R743)</f>
        <v>0.37453670000000006</v>
      </c>
      <c r="S702" s="200"/>
      <c r="T702" s="202">
        <f>SUM(T703:T743)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03" t="s">
        <v>85</v>
      </c>
      <c r="AT702" s="204" t="s">
        <v>74</v>
      </c>
      <c r="AU702" s="204" t="s">
        <v>83</v>
      </c>
      <c r="AY702" s="203" t="s">
        <v>147</v>
      </c>
      <c r="BK702" s="205">
        <f>SUM(BK703:BK743)</f>
        <v>0</v>
      </c>
    </row>
    <row r="703" s="2" customFormat="1" ht="37.8" customHeight="1">
      <c r="A703" s="41"/>
      <c r="B703" s="42"/>
      <c r="C703" s="208" t="s">
        <v>1075</v>
      </c>
      <c r="D703" s="208" t="s">
        <v>149</v>
      </c>
      <c r="E703" s="209" t="s">
        <v>1076</v>
      </c>
      <c r="F703" s="210" t="s">
        <v>1077</v>
      </c>
      <c r="G703" s="211" t="s">
        <v>99</v>
      </c>
      <c r="H703" s="212">
        <v>31.239999999999998</v>
      </c>
      <c r="I703" s="213"/>
      <c r="J703" s="214">
        <f>ROUND(I703*H703,2)</f>
        <v>0</v>
      </c>
      <c r="K703" s="210" t="s">
        <v>152</v>
      </c>
      <c r="L703" s="47"/>
      <c r="M703" s="215" t="s">
        <v>19</v>
      </c>
      <c r="N703" s="216" t="s">
        <v>46</v>
      </c>
      <c r="O703" s="87"/>
      <c r="P703" s="217">
        <f>O703*H703</f>
        <v>0</v>
      </c>
      <c r="Q703" s="217">
        <v>0</v>
      </c>
      <c r="R703" s="217">
        <f>Q703*H703</f>
        <v>0</v>
      </c>
      <c r="S703" s="217">
        <v>0</v>
      </c>
      <c r="T703" s="218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9" t="s">
        <v>244</v>
      </c>
      <c r="AT703" s="219" t="s">
        <v>149</v>
      </c>
      <c r="AU703" s="219" t="s">
        <v>85</v>
      </c>
      <c r="AY703" s="20" t="s">
        <v>147</v>
      </c>
      <c r="BE703" s="220">
        <f>IF(N703="základní",J703,0)</f>
        <v>0</v>
      </c>
      <c r="BF703" s="220">
        <f>IF(N703="snížená",J703,0)</f>
        <v>0</v>
      </c>
      <c r="BG703" s="220">
        <f>IF(N703="zákl. přenesená",J703,0)</f>
        <v>0</v>
      </c>
      <c r="BH703" s="220">
        <f>IF(N703="sníž. přenesená",J703,0)</f>
        <v>0</v>
      </c>
      <c r="BI703" s="220">
        <f>IF(N703="nulová",J703,0)</f>
        <v>0</v>
      </c>
      <c r="BJ703" s="20" t="s">
        <v>83</v>
      </c>
      <c r="BK703" s="220">
        <f>ROUND(I703*H703,2)</f>
        <v>0</v>
      </c>
      <c r="BL703" s="20" t="s">
        <v>244</v>
      </c>
      <c r="BM703" s="219" t="s">
        <v>1078</v>
      </c>
    </row>
    <row r="704" s="2" customFormat="1">
      <c r="A704" s="41"/>
      <c r="B704" s="42"/>
      <c r="C704" s="43"/>
      <c r="D704" s="221" t="s">
        <v>155</v>
      </c>
      <c r="E704" s="43"/>
      <c r="F704" s="222" t="s">
        <v>1079</v>
      </c>
      <c r="G704" s="43"/>
      <c r="H704" s="43"/>
      <c r="I704" s="223"/>
      <c r="J704" s="43"/>
      <c r="K704" s="43"/>
      <c r="L704" s="47"/>
      <c r="M704" s="224"/>
      <c r="N704" s="225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155</v>
      </c>
      <c r="AU704" s="20" t="s">
        <v>85</v>
      </c>
    </row>
    <row r="705" s="14" customFormat="1">
      <c r="A705" s="14"/>
      <c r="B705" s="238"/>
      <c r="C705" s="239"/>
      <c r="D705" s="228" t="s">
        <v>157</v>
      </c>
      <c r="E705" s="240" t="s">
        <v>19</v>
      </c>
      <c r="F705" s="241" t="s">
        <v>416</v>
      </c>
      <c r="G705" s="239"/>
      <c r="H705" s="240" t="s">
        <v>19</v>
      </c>
      <c r="I705" s="242"/>
      <c r="J705" s="239"/>
      <c r="K705" s="239"/>
      <c r="L705" s="243"/>
      <c r="M705" s="244"/>
      <c r="N705" s="245"/>
      <c r="O705" s="245"/>
      <c r="P705" s="245"/>
      <c r="Q705" s="245"/>
      <c r="R705" s="245"/>
      <c r="S705" s="245"/>
      <c r="T705" s="24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7" t="s">
        <v>157</v>
      </c>
      <c r="AU705" s="247" t="s">
        <v>85</v>
      </c>
      <c r="AV705" s="14" t="s">
        <v>83</v>
      </c>
      <c r="AW705" s="14" t="s">
        <v>36</v>
      </c>
      <c r="AX705" s="14" t="s">
        <v>75</v>
      </c>
      <c r="AY705" s="247" t="s">
        <v>147</v>
      </c>
    </row>
    <row r="706" s="13" customFormat="1">
      <c r="A706" s="13"/>
      <c r="B706" s="226"/>
      <c r="C706" s="227"/>
      <c r="D706" s="228" t="s">
        <v>157</v>
      </c>
      <c r="E706" s="229" t="s">
        <v>19</v>
      </c>
      <c r="F706" s="230" t="s">
        <v>1080</v>
      </c>
      <c r="G706" s="227"/>
      <c r="H706" s="231">
        <v>31.239999999999998</v>
      </c>
      <c r="I706" s="232"/>
      <c r="J706" s="227"/>
      <c r="K706" s="227"/>
      <c r="L706" s="233"/>
      <c r="M706" s="234"/>
      <c r="N706" s="235"/>
      <c r="O706" s="235"/>
      <c r="P706" s="235"/>
      <c r="Q706" s="235"/>
      <c r="R706" s="235"/>
      <c r="S706" s="235"/>
      <c r="T706" s="23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7" t="s">
        <v>157</v>
      </c>
      <c r="AU706" s="237" t="s">
        <v>85</v>
      </c>
      <c r="AV706" s="13" t="s">
        <v>85</v>
      </c>
      <c r="AW706" s="13" t="s">
        <v>36</v>
      </c>
      <c r="AX706" s="13" t="s">
        <v>75</v>
      </c>
      <c r="AY706" s="237" t="s">
        <v>147</v>
      </c>
    </row>
    <row r="707" s="15" customFormat="1">
      <c r="A707" s="15"/>
      <c r="B707" s="248"/>
      <c r="C707" s="249"/>
      <c r="D707" s="228" t="s">
        <v>157</v>
      </c>
      <c r="E707" s="250" t="s">
        <v>97</v>
      </c>
      <c r="F707" s="251" t="s">
        <v>172</v>
      </c>
      <c r="G707" s="249"/>
      <c r="H707" s="252">
        <v>31.239999999999998</v>
      </c>
      <c r="I707" s="253"/>
      <c r="J707" s="249"/>
      <c r="K707" s="249"/>
      <c r="L707" s="254"/>
      <c r="M707" s="255"/>
      <c r="N707" s="256"/>
      <c r="O707" s="256"/>
      <c r="P707" s="256"/>
      <c r="Q707" s="256"/>
      <c r="R707" s="256"/>
      <c r="S707" s="256"/>
      <c r="T707" s="257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8" t="s">
        <v>157</v>
      </c>
      <c r="AU707" s="258" t="s">
        <v>85</v>
      </c>
      <c r="AV707" s="15" t="s">
        <v>153</v>
      </c>
      <c r="AW707" s="15" t="s">
        <v>36</v>
      </c>
      <c r="AX707" s="15" t="s">
        <v>83</v>
      </c>
      <c r="AY707" s="258" t="s">
        <v>147</v>
      </c>
    </row>
    <row r="708" s="2" customFormat="1" ht="16.5" customHeight="1">
      <c r="A708" s="41"/>
      <c r="B708" s="42"/>
      <c r="C708" s="259" t="s">
        <v>1081</v>
      </c>
      <c r="D708" s="259" t="s">
        <v>245</v>
      </c>
      <c r="E708" s="260" t="s">
        <v>996</v>
      </c>
      <c r="F708" s="261" t="s">
        <v>997</v>
      </c>
      <c r="G708" s="262" t="s">
        <v>233</v>
      </c>
      <c r="H708" s="263">
        <v>0.01</v>
      </c>
      <c r="I708" s="264"/>
      <c r="J708" s="265">
        <f>ROUND(I708*H708,2)</f>
        <v>0</v>
      </c>
      <c r="K708" s="261" t="s">
        <v>152</v>
      </c>
      <c r="L708" s="266"/>
      <c r="M708" s="267" t="s">
        <v>19</v>
      </c>
      <c r="N708" s="268" t="s">
        <v>46</v>
      </c>
      <c r="O708" s="87"/>
      <c r="P708" s="217">
        <f>O708*H708</f>
        <v>0</v>
      </c>
      <c r="Q708" s="217">
        <v>1</v>
      </c>
      <c r="R708" s="217">
        <f>Q708*H708</f>
        <v>0.01</v>
      </c>
      <c r="S708" s="217">
        <v>0</v>
      </c>
      <c r="T708" s="218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9" t="s">
        <v>358</v>
      </c>
      <c r="AT708" s="219" t="s">
        <v>245</v>
      </c>
      <c r="AU708" s="219" t="s">
        <v>85</v>
      </c>
      <c r="AY708" s="20" t="s">
        <v>147</v>
      </c>
      <c r="BE708" s="220">
        <f>IF(N708="základní",J708,0)</f>
        <v>0</v>
      </c>
      <c r="BF708" s="220">
        <f>IF(N708="snížená",J708,0)</f>
        <v>0</v>
      </c>
      <c r="BG708" s="220">
        <f>IF(N708="zákl. přenesená",J708,0)</f>
        <v>0</v>
      </c>
      <c r="BH708" s="220">
        <f>IF(N708="sníž. přenesená",J708,0)</f>
        <v>0</v>
      </c>
      <c r="BI708" s="220">
        <f>IF(N708="nulová",J708,0)</f>
        <v>0</v>
      </c>
      <c r="BJ708" s="20" t="s">
        <v>83</v>
      </c>
      <c r="BK708" s="220">
        <f>ROUND(I708*H708,2)</f>
        <v>0</v>
      </c>
      <c r="BL708" s="20" t="s">
        <v>244</v>
      </c>
      <c r="BM708" s="219" t="s">
        <v>1082</v>
      </c>
    </row>
    <row r="709" s="13" customFormat="1">
      <c r="A709" s="13"/>
      <c r="B709" s="226"/>
      <c r="C709" s="227"/>
      <c r="D709" s="228" t="s">
        <v>157</v>
      </c>
      <c r="E709" s="227"/>
      <c r="F709" s="230" t="s">
        <v>1083</v>
      </c>
      <c r="G709" s="227"/>
      <c r="H709" s="231">
        <v>0.01</v>
      </c>
      <c r="I709" s="232"/>
      <c r="J709" s="227"/>
      <c r="K709" s="227"/>
      <c r="L709" s="233"/>
      <c r="M709" s="234"/>
      <c r="N709" s="235"/>
      <c r="O709" s="235"/>
      <c r="P709" s="235"/>
      <c r="Q709" s="235"/>
      <c r="R709" s="235"/>
      <c r="S709" s="235"/>
      <c r="T709" s="23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7" t="s">
        <v>157</v>
      </c>
      <c r="AU709" s="237" t="s">
        <v>85</v>
      </c>
      <c r="AV709" s="13" t="s">
        <v>85</v>
      </c>
      <c r="AW709" s="13" t="s">
        <v>4</v>
      </c>
      <c r="AX709" s="13" t="s">
        <v>83</v>
      </c>
      <c r="AY709" s="237" t="s">
        <v>147</v>
      </c>
    </row>
    <row r="710" s="2" customFormat="1" ht="24.15" customHeight="1">
      <c r="A710" s="41"/>
      <c r="B710" s="42"/>
      <c r="C710" s="208" t="s">
        <v>1084</v>
      </c>
      <c r="D710" s="208" t="s">
        <v>149</v>
      </c>
      <c r="E710" s="209" t="s">
        <v>1085</v>
      </c>
      <c r="F710" s="210" t="s">
        <v>1086</v>
      </c>
      <c r="G710" s="211" t="s">
        <v>99</v>
      </c>
      <c r="H710" s="212">
        <v>31.239999999999998</v>
      </c>
      <c r="I710" s="213"/>
      <c r="J710" s="214">
        <f>ROUND(I710*H710,2)</f>
        <v>0</v>
      </c>
      <c r="K710" s="210" t="s">
        <v>152</v>
      </c>
      <c r="L710" s="47"/>
      <c r="M710" s="215" t="s">
        <v>19</v>
      </c>
      <c r="N710" s="216" t="s">
        <v>46</v>
      </c>
      <c r="O710" s="87"/>
      <c r="P710" s="217">
        <f>O710*H710</f>
        <v>0</v>
      </c>
      <c r="Q710" s="217">
        <v>0.00088000000000000003</v>
      </c>
      <c r="R710" s="217">
        <f>Q710*H710</f>
        <v>0.0274912</v>
      </c>
      <c r="S710" s="217">
        <v>0</v>
      </c>
      <c r="T710" s="218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9" t="s">
        <v>244</v>
      </c>
      <c r="AT710" s="219" t="s">
        <v>149</v>
      </c>
      <c r="AU710" s="219" t="s">
        <v>85</v>
      </c>
      <c r="AY710" s="20" t="s">
        <v>147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20" t="s">
        <v>83</v>
      </c>
      <c r="BK710" s="220">
        <f>ROUND(I710*H710,2)</f>
        <v>0</v>
      </c>
      <c r="BL710" s="20" t="s">
        <v>244</v>
      </c>
      <c r="BM710" s="219" t="s">
        <v>1087</v>
      </c>
    </row>
    <row r="711" s="2" customFormat="1">
      <c r="A711" s="41"/>
      <c r="B711" s="42"/>
      <c r="C711" s="43"/>
      <c r="D711" s="221" t="s">
        <v>155</v>
      </c>
      <c r="E711" s="43"/>
      <c r="F711" s="222" t="s">
        <v>1088</v>
      </c>
      <c r="G711" s="43"/>
      <c r="H711" s="43"/>
      <c r="I711" s="223"/>
      <c r="J711" s="43"/>
      <c r="K711" s="43"/>
      <c r="L711" s="47"/>
      <c r="M711" s="224"/>
      <c r="N711" s="225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155</v>
      </c>
      <c r="AU711" s="20" t="s">
        <v>85</v>
      </c>
    </row>
    <row r="712" s="13" customFormat="1">
      <c r="A712" s="13"/>
      <c r="B712" s="226"/>
      <c r="C712" s="227"/>
      <c r="D712" s="228" t="s">
        <v>157</v>
      </c>
      <c r="E712" s="229" t="s">
        <v>19</v>
      </c>
      <c r="F712" s="230" t="s">
        <v>1089</v>
      </c>
      <c r="G712" s="227"/>
      <c r="H712" s="231">
        <v>31.239999999999998</v>
      </c>
      <c r="I712" s="232"/>
      <c r="J712" s="227"/>
      <c r="K712" s="227"/>
      <c r="L712" s="233"/>
      <c r="M712" s="234"/>
      <c r="N712" s="235"/>
      <c r="O712" s="235"/>
      <c r="P712" s="235"/>
      <c r="Q712" s="235"/>
      <c r="R712" s="235"/>
      <c r="S712" s="235"/>
      <c r="T712" s="23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7" t="s">
        <v>157</v>
      </c>
      <c r="AU712" s="237" t="s">
        <v>85</v>
      </c>
      <c r="AV712" s="13" t="s">
        <v>85</v>
      </c>
      <c r="AW712" s="13" t="s">
        <v>36</v>
      </c>
      <c r="AX712" s="13" t="s">
        <v>83</v>
      </c>
      <c r="AY712" s="237" t="s">
        <v>147</v>
      </c>
    </row>
    <row r="713" s="2" customFormat="1" ht="49.05" customHeight="1">
      <c r="A713" s="41"/>
      <c r="B713" s="42"/>
      <c r="C713" s="259" t="s">
        <v>1090</v>
      </c>
      <c r="D713" s="259" t="s">
        <v>245</v>
      </c>
      <c r="E713" s="260" t="s">
        <v>1018</v>
      </c>
      <c r="F713" s="261" t="s">
        <v>1019</v>
      </c>
      <c r="G713" s="262" t="s">
        <v>99</v>
      </c>
      <c r="H713" s="263">
        <v>36.409999999999997</v>
      </c>
      <c r="I713" s="264"/>
      <c r="J713" s="265">
        <f>ROUND(I713*H713,2)</f>
        <v>0</v>
      </c>
      <c r="K713" s="261" t="s">
        <v>152</v>
      </c>
      <c r="L713" s="266"/>
      <c r="M713" s="267" t="s">
        <v>19</v>
      </c>
      <c r="N713" s="268" t="s">
        <v>46</v>
      </c>
      <c r="O713" s="87"/>
      <c r="P713" s="217">
        <f>O713*H713</f>
        <v>0</v>
      </c>
      <c r="Q713" s="217">
        <v>0.0047000000000000002</v>
      </c>
      <c r="R713" s="217">
        <f>Q713*H713</f>
        <v>0.171127</v>
      </c>
      <c r="S713" s="217">
        <v>0</v>
      </c>
      <c r="T713" s="218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19" t="s">
        <v>358</v>
      </c>
      <c r="AT713" s="219" t="s">
        <v>245</v>
      </c>
      <c r="AU713" s="219" t="s">
        <v>85</v>
      </c>
      <c r="AY713" s="20" t="s">
        <v>147</v>
      </c>
      <c r="BE713" s="220">
        <f>IF(N713="základní",J713,0)</f>
        <v>0</v>
      </c>
      <c r="BF713" s="220">
        <f>IF(N713="snížená",J713,0)</f>
        <v>0</v>
      </c>
      <c r="BG713" s="220">
        <f>IF(N713="zákl. přenesená",J713,0)</f>
        <v>0</v>
      </c>
      <c r="BH713" s="220">
        <f>IF(N713="sníž. přenesená",J713,0)</f>
        <v>0</v>
      </c>
      <c r="BI713" s="220">
        <f>IF(N713="nulová",J713,0)</f>
        <v>0</v>
      </c>
      <c r="BJ713" s="20" t="s">
        <v>83</v>
      </c>
      <c r="BK713" s="220">
        <f>ROUND(I713*H713,2)</f>
        <v>0</v>
      </c>
      <c r="BL713" s="20" t="s">
        <v>244</v>
      </c>
      <c r="BM713" s="219" t="s">
        <v>1091</v>
      </c>
    </row>
    <row r="714" s="13" customFormat="1">
      <c r="A714" s="13"/>
      <c r="B714" s="226"/>
      <c r="C714" s="227"/>
      <c r="D714" s="228" t="s">
        <v>157</v>
      </c>
      <c r="E714" s="227"/>
      <c r="F714" s="230" t="s">
        <v>1092</v>
      </c>
      <c r="G714" s="227"/>
      <c r="H714" s="231">
        <v>36.409999999999997</v>
      </c>
      <c r="I714" s="232"/>
      <c r="J714" s="227"/>
      <c r="K714" s="227"/>
      <c r="L714" s="233"/>
      <c r="M714" s="234"/>
      <c r="N714" s="235"/>
      <c r="O714" s="235"/>
      <c r="P714" s="235"/>
      <c r="Q714" s="235"/>
      <c r="R714" s="235"/>
      <c r="S714" s="235"/>
      <c r="T714" s="23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7" t="s">
        <v>157</v>
      </c>
      <c r="AU714" s="237" t="s">
        <v>85</v>
      </c>
      <c r="AV714" s="13" t="s">
        <v>85</v>
      </c>
      <c r="AW714" s="13" t="s">
        <v>4</v>
      </c>
      <c r="AX714" s="13" t="s">
        <v>83</v>
      </c>
      <c r="AY714" s="237" t="s">
        <v>147</v>
      </c>
    </row>
    <row r="715" s="2" customFormat="1" ht="66.75" customHeight="1">
      <c r="A715" s="41"/>
      <c r="B715" s="42"/>
      <c r="C715" s="208" t="s">
        <v>1093</v>
      </c>
      <c r="D715" s="208" t="s">
        <v>149</v>
      </c>
      <c r="E715" s="209" t="s">
        <v>1094</v>
      </c>
      <c r="F715" s="210" t="s">
        <v>1095</v>
      </c>
      <c r="G715" s="211" t="s">
        <v>99</v>
      </c>
      <c r="H715" s="212">
        <v>31.239999999999998</v>
      </c>
      <c r="I715" s="213"/>
      <c r="J715" s="214">
        <f>ROUND(I715*H715,2)</f>
        <v>0</v>
      </c>
      <c r="K715" s="210" t="s">
        <v>152</v>
      </c>
      <c r="L715" s="47"/>
      <c r="M715" s="215" t="s">
        <v>19</v>
      </c>
      <c r="N715" s="216" t="s">
        <v>46</v>
      </c>
      <c r="O715" s="87"/>
      <c r="P715" s="217">
        <f>O715*H715</f>
        <v>0</v>
      </c>
      <c r="Q715" s="217">
        <v>0.00036000000000000002</v>
      </c>
      <c r="R715" s="217">
        <f>Q715*H715</f>
        <v>0.0112464</v>
      </c>
      <c r="S715" s="217">
        <v>0</v>
      </c>
      <c r="T715" s="218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9" t="s">
        <v>244</v>
      </c>
      <c r="AT715" s="219" t="s">
        <v>149</v>
      </c>
      <c r="AU715" s="219" t="s">
        <v>85</v>
      </c>
      <c r="AY715" s="20" t="s">
        <v>147</v>
      </c>
      <c r="BE715" s="220">
        <f>IF(N715="základní",J715,0)</f>
        <v>0</v>
      </c>
      <c r="BF715" s="220">
        <f>IF(N715="snížená",J715,0)</f>
        <v>0</v>
      </c>
      <c r="BG715" s="220">
        <f>IF(N715="zákl. přenesená",J715,0)</f>
        <v>0</v>
      </c>
      <c r="BH715" s="220">
        <f>IF(N715="sníž. přenesená",J715,0)</f>
        <v>0</v>
      </c>
      <c r="BI715" s="220">
        <f>IF(N715="nulová",J715,0)</f>
        <v>0</v>
      </c>
      <c r="BJ715" s="20" t="s">
        <v>83</v>
      </c>
      <c r="BK715" s="220">
        <f>ROUND(I715*H715,2)</f>
        <v>0</v>
      </c>
      <c r="BL715" s="20" t="s">
        <v>244</v>
      </c>
      <c r="BM715" s="219" t="s">
        <v>1096</v>
      </c>
    </row>
    <row r="716" s="2" customFormat="1">
      <c r="A716" s="41"/>
      <c r="B716" s="42"/>
      <c r="C716" s="43"/>
      <c r="D716" s="221" t="s">
        <v>155</v>
      </c>
      <c r="E716" s="43"/>
      <c r="F716" s="222" t="s">
        <v>1097</v>
      </c>
      <c r="G716" s="43"/>
      <c r="H716" s="43"/>
      <c r="I716" s="223"/>
      <c r="J716" s="43"/>
      <c r="K716" s="43"/>
      <c r="L716" s="47"/>
      <c r="M716" s="224"/>
      <c r="N716" s="225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155</v>
      </c>
      <c r="AU716" s="20" t="s">
        <v>85</v>
      </c>
    </row>
    <row r="717" s="13" customFormat="1">
      <c r="A717" s="13"/>
      <c r="B717" s="226"/>
      <c r="C717" s="227"/>
      <c r="D717" s="228" t="s">
        <v>157</v>
      </c>
      <c r="E717" s="229" t="s">
        <v>19</v>
      </c>
      <c r="F717" s="230" t="s">
        <v>1098</v>
      </c>
      <c r="G717" s="227"/>
      <c r="H717" s="231">
        <v>31.239999999999998</v>
      </c>
      <c r="I717" s="232"/>
      <c r="J717" s="227"/>
      <c r="K717" s="227"/>
      <c r="L717" s="233"/>
      <c r="M717" s="234"/>
      <c r="N717" s="235"/>
      <c r="O717" s="235"/>
      <c r="P717" s="235"/>
      <c r="Q717" s="235"/>
      <c r="R717" s="235"/>
      <c r="S717" s="235"/>
      <c r="T717" s="23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7" t="s">
        <v>157</v>
      </c>
      <c r="AU717" s="237" t="s">
        <v>85</v>
      </c>
      <c r="AV717" s="13" t="s">
        <v>85</v>
      </c>
      <c r="AW717" s="13" t="s">
        <v>36</v>
      </c>
      <c r="AX717" s="13" t="s">
        <v>83</v>
      </c>
      <c r="AY717" s="237" t="s">
        <v>147</v>
      </c>
    </row>
    <row r="718" s="2" customFormat="1" ht="24.15" customHeight="1">
      <c r="A718" s="41"/>
      <c r="B718" s="42"/>
      <c r="C718" s="259" t="s">
        <v>1099</v>
      </c>
      <c r="D718" s="259" t="s">
        <v>245</v>
      </c>
      <c r="E718" s="260" t="s">
        <v>1100</v>
      </c>
      <c r="F718" s="261" t="s">
        <v>1101</v>
      </c>
      <c r="G718" s="262" t="s">
        <v>99</v>
      </c>
      <c r="H718" s="263">
        <v>36.409999999999997</v>
      </c>
      <c r="I718" s="264"/>
      <c r="J718" s="265">
        <f>ROUND(I718*H718,2)</f>
        <v>0</v>
      </c>
      <c r="K718" s="261" t="s">
        <v>152</v>
      </c>
      <c r="L718" s="266"/>
      <c r="M718" s="267" t="s">
        <v>19</v>
      </c>
      <c r="N718" s="268" t="s">
        <v>46</v>
      </c>
      <c r="O718" s="87"/>
      <c r="P718" s="217">
        <f>O718*H718</f>
        <v>0</v>
      </c>
      <c r="Q718" s="217">
        <v>0.0019</v>
      </c>
      <c r="R718" s="217">
        <f>Q718*H718</f>
        <v>0.06917899999999999</v>
      </c>
      <c r="S718" s="217">
        <v>0</v>
      </c>
      <c r="T718" s="218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9" t="s">
        <v>358</v>
      </c>
      <c r="AT718" s="219" t="s">
        <v>245</v>
      </c>
      <c r="AU718" s="219" t="s">
        <v>85</v>
      </c>
      <c r="AY718" s="20" t="s">
        <v>147</v>
      </c>
      <c r="BE718" s="220">
        <f>IF(N718="základní",J718,0)</f>
        <v>0</v>
      </c>
      <c r="BF718" s="220">
        <f>IF(N718="snížená",J718,0)</f>
        <v>0</v>
      </c>
      <c r="BG718" s="220">
        <f>IF(N718="zákl. přenesená",J718,0)</f>
        <v>0</v>
      </c>
      <c r="BH718" s="220">
        <f>IF(N718="sníž. přenesená",J718,0)</f>
        <v>0</v>
      </c>
      <c r="BI718" s="220">
        <f>IF(N718="nulová",J718,0)</f>
        <v>0</v>
      </c>
      <c r="BJ718" s="20" t="s">
        <v>83</v>
      </c>
      <c r="BK718" s="220">
        <f>ROUND(I718*H718,2)</f>
        <v>0</v>
      </c>
      <c r="BL718" s="20" t="s">
        <v>244</v>
      </c>
      <c r="BM718" s="219" t="s">
        <v>1102</v>
      </c>
    </row>
    <row r="719" s="13" customFormat="1">
      <c r="A719" s="13"/>
      <c r="B719" s="226"/>
      <c r="C719" s="227"/>
      <c r="D719" s="228" t="s">
        <v>157</v>
      </c>
      <c r="E719" s="227"/>
      <c r="F719" s="230" t="s">
        <v>1092</v>
      </c>
      <c r="G719" s="227"/>
      <c r="H719" s="231">
        <v>36.409999999999997</v>
      </c>
      <c r="I719" s="232"/>
      <c r="J719" s="227"/>
      <c r="K719" s="227"/>
      <c r="L719" s="233"/>
      <c r="M719" s="234"/>
      <c r="N719" s="235"/>
      <c r="O719" s="235"/>
      <c r="P719" s="235"/>
      <c r="Q719" s="235"/>
      <c r="R719" s="235"/>
      <c r="S719" s="235"/>
      <c r="T719" s="23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7" t="s">
        <v>157</v>
      </c>
      <c r="AU719" s="237" t="s">
        <v>85</v>
      </c>
      <c r="AV719" s="13" t="s">
        <v>85</v>
      </c>
      <c r="AW719" s="13" t="s">
        <v>4</v>
      </c>
      <c r="AX719" s="13" t="s">
        <v>83</v>
      </c>
      <c r="AY719" s="237" t="s">
        <v>147</v>
      </c>
    </row>
    <row r="720" s="2" customFormat="1" ht="37.8" customHeight="1">
      <c r="A720" s="41"/>
      <c r="B720" s="42"/>
      <c r="C720" s="208" t="s">
        <v>1103</v>
      </c>
      <c r="D720" s="208" t="s">
        <v>149</v>
      </c>
      <c r="E720" s="209" t="s">
        <v>1104</v>
      </c>
      <c r="F720" s="210" t="s">
        <v>1105</v>
      </c>
      <c r="G720" s="211" t="s">
        <v>99</v>
      </c>
      <c r="H720" s="212">
        <v>4.3399999999999999</v>
      </c>
      <c r="I720" s="213"/>
      <c r="J720" s="214">
        <f>ROUND(I720*H720,2)</f>
        <v>0</v>
      </c>
      <c r="K720" s="210" t="s">
        <v>152</v>
      </c>
      <c r="L720" s="47"/>
      <c r="M720" s="215" t="s">
        <v>19</v>
      </c>
      <c r="N720" s="216" t="s">
        <v>46</v>
      </c>
      <c r="O720" s="87"/>
      <c r="P720" s="217">
        <f>O720*H720</f>
        <v>0</v>
      </c>
      <c r="Q720" s="217">
        <v>0.00093999999999999997</v>
      </c>
      <c r="R720" s="217">
        <f>Q720*H720</f>
        <v>0.0040796000000000001</v>
      </c>
      <c r="S720" s="217">
        <v>0</v>
      </c>
      <c r="T720" s="218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9" t="s">
        <v>244</v>
      </c>
      <c r="AT720" s="219" t="s">
        <v>149</v>
      </c>
      <c r="AU720" s="219" t="s">
        <v>85</v>
      </c>
      <c r="AY720" s="20" t="s">
        <v>147</v>
      </c>
      <c r="BE720" s="220">
        <f>IF(N720="základní",J720,0)</f>
        <v>0</v>
      </c>
      <c r="BF720" s="220">
        <f>IF(N720="snížená",J720,0)</f>
        <v>0</v>
      </c>
      <c r="BG720" s="220">
        <f>IF(N720="zákl. přenesená",J720,0)</f>
        <v>0</v>
      </c>
      <c r="BH720" s="220">
        <f>IF(N720="sníž. přenesená",J720,0)</f>
        <v>0</v>
      </c>
      <c r="BI720" s="220">
        <f>IF(N720="nulová",J720,0)</f>
        <v>0</v>
      </c>
      <c r="BJ720" s="20" t="s">
        <v>83</v>
      </c>
      <c r="BK720" s="220">
        <f>ROUND(I720*H720,2)</f>
        <v>0</v>
      </c>
      <c r="BL720" s="20" t="s">
        <v>244</v>
      </c>
      <c r="BM720" s="219" t="s">
        <v>1106</v>
      </c>
    </row>
    <row r="721" s="2" customFormat="1">
      <c r="A721" s="41"/>
      <c r="B721" s="42"/>
      <c r="C721" s="43"/>
      <c r="D721" s="221" t="s">
        <v>155</v>
      </c>
      <c r="E721" s="43"/>
      <c r="F721" s="222" t="s">
        <v>1107</v>
      </c>
      <c r="G721" s="43"/>
      <c r="H721" s="43"/>
      <c r="I721" s="223"/>
      <c r="J721" s="43"/>
      <c r="K721" s="43"/>
      <c r="L721" s="47"/>
      <c r="M721" s="224"/>
      <c r="N721" s="225"/>
      <c r="O721" s="87"/>
      <c r="P721" s="87"/>
      <c r="Q721" s="87"/>
      <c r="R721" s="87"/>
      <c r="S721" s="87"/>
      <c r="T721" s="88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T721" s="20" t="s">
        <v>155</v>
      </c>
      <c r="AU721" s="20" t="s">
        <v>85</v>
      </c>
    </row>
    <row r="722" s="14" customFormat="1">
      <c r="A722" s="14"/>
      <c r="B722" s="238"/>
      <c r="C722" s="239"/>
      <c r="D722" s="228" t="s">
        <v>157</v>
      </c>
      <c r="E722" s="240" t="s">
        <v>19</v>
      </c>
      <c r="F722" s="241" t="s">
        <v>1108</v>
      </c>
      <c r="G722" s="239"/>
      <c r="H722" s="240" t="s">
        <v>19</v>
      </c>
      <c r="I722" s="242"/>
      <c r="J722" s="239"/>
      <c r="K722" s="239"/>
      <c r="L722" s="243"/>
      <c r="M722" s="244"/>
      <c r="N722" s="245"/>
      <c r="O722" s="245"/>
      <c r="P722" s="245"/>
      <c r="Q722" s="245"/>
      <c r="R722" s="245"/>
      <c r="S722" s="245"/>
      <c r="T722" s="24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7" t="s">
        <v>157</v>
      </c>
      <c r="AU722" s="247" t="s">
        <v>85</v>
      </c>
      <c r="AV722" s="14" t="s">
        <v>83</v>
      </c>
      <c r="AW722" s="14" t="s">
        <v>36</v>
      </c>
      <c r="AX722" s="14" t="s">
        <v>75</v>
      </c>
      <c r="AY722" s="247" t="s">
        <v>147</v>
      </c>
    </row>
    <row r="723" s="13" customFormat="1">
      <c r="A723" s="13"/>
      <c r="B723" s="226"/>
      <c r="C723" s="227"/>
      <c r="D723" s="228" t="s">
        <v>157</v>
      </c>
      <c r="E723" s="229" t="s">
        <v>19</v>
      </c>
      <c r="F723" s="230" t="s">
        <v>1109</v>
      </c>
      <c r="G723" s="227"/>
      <c r="H723" s="231">
        <v>4.3399999999999999</v>
      </c>
      <c r="I723" s="232"/>
      <c r="J723" s="227"/>
      <c r="K723" s="227"/>
      <c r="L723" s="233"/>
      <c r="M723" s="234"/>
      <c r="N723" s="235"/>
      <c r="O723" s="235"/>
      <c r="P723" s="235"/>
      <c r="Q723" s="235"/>
      <c r="R723" s="235"/>
      <c r="S723" s="235"/>
      <c r="T723" s="23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7" t="s">
        <v>157</v>
      </c>
      <c r="AU723" s="237" t="s">
        <v>85</v>
      </c>
      <c r="AV723" s="13" t="s">
        <v>85</v>
      </c>
      <c r="AW723" s="13" t="s">
        <v>36</v>
      </c>
      <c r="AX723" s="13" t="s">
        <v>83</v>
      </c>
      <c r="AY723" s="237" t="s">
        <v>147</v>
      </c>
    </row>
    <row r="724" s="2" customFormat="1" ht="49.05" customHeight="1">
      <c r="A724" s="41"/>
      <c r="B724" s="42"/>
      <c r="C724" s="259" t="s">
        <v>1110</v>
      </c>
      <c r="D724" s="259" t="s">
        <v>245</v>
      </c>
      <c r="E724" s="260" t="s">
        <v>1018</v>
      </c>
      <c r="F724" s="261" t="s">
        <v>1019</v>
      </c>
      <c r="G724" s="262" t="s">
        <v>99</v>
      </c>
      <c r="H724" s="263">
        <v>5.2080000000000002</v>
      </c>
      <c r="I724" s="264"/>
      <c r="J724" s="265">
        <f>ROUND(I724*H724,2)</f>
        <v>0</v>
      </c>
      <c r="K724" s="261" t="s">
        <v>152</v>
      </c>
      <c r="L724" s="266"/>
      <c r="M724" s="267" t="s">
        <v>19</v>
      </c>
      <c r="N724" s="268" t="s">
        <v>46</v>
      </c>
      <c r="O724" s="87"/>
      <c r="P724" s="217">
        <f>O724*H724</f>
        <v>0</v>
      </c>
      <c r="Q724" s="217">
        <v>0.0047000000000000002</v>
      </c>
      <c r="R724" s="217">
        <f>Q724*H724</f>
        <v>0.024477600000000002</v>
      </c>
      <c r="S724" s="217">
        <v>0</v>
      </c>
      <c r="T724" s="218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9" t="s">
        <v>358</v>
      </c>
      <c r="AT724" s="219" t="s">
        <v>245</v>
      </c>
      <c r="AU724" s="219" t="s">
        <v>85</v>
      </c>
      <c r="AY724" s="20" t="s">
        <v>147</v>
      </c>
      <c r="BE724" s="220">
        <f>IF(N724="základní",J724,0)</f>
        <v>0</v>
      </c>
      <c r="BF724" s="220">
        <f>IF(N724="snížená",J724,0)</f>
        <v>0</v>
      </c>
      <c r="BG724" s="220">
        <f>IF(N724="zákl. přenesená",J724,0)</f>
        <v>0</v>
      </c>
      <c r="BH724" s="220">
        <f>IF(N724="sníž. přenesená",J724,0)</f>
        <v>0</v>
      </c>
      <c r="BI724" s="220">
        <f>IF(N724="nulová",J724,0)</f>
        <v>0</v>
      </c>
      <c r="BJ724" s="20" t="s">
        <v>83</v>
      </c>
      <c r="BK724" s="220">
        <f>ROUND(I724*H724,2)</f>
        <v>0</v>
      </c>
      <c r="BL724" s="20" t="s">
        <v>244</v>
      </c>
      <c r="BM724" s="219" t="s">
        <v>1111</v>
      </c>
    </row>
    <row r="725" s="13" customFormat="1">
      <c r="A725" s="13"/>
      <c r="B725" s="226"/>
      <c r="C725" s="227"/>
      <c r="D725" s="228" t="s">
        <v>157</v>
      </c>
      <c r="E725" s="227"/>
      <c r="F725" s="230" t="s">
        <v>1112</v>
      </c>
      <c r="G725" s="227"/>
      <c r="H725" s="231">
        <v>5.2080000000000002</v>
      </c>
      <c r="I725" s="232"/>
      <c r="J725" s="227"/>
      <c r="K725" s="227"/>
      <c r="L725" s="233"/>
      <c r="M725" s="234"/>
      <c r="N725" s="235"/>
      <c r="O725" s="235"/>
      <c r="P725" s="235"/>
      <c r="Q725" s="235"/>
      <c r="R725" s="235"/>
      <c r="S725" s="235"/>
      <c r="T725" s="23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7" t="s">
        <v>157</v>
      </c>
      <c r="AU725" s="237" t="s">
        <v>85</v>
      </c>
      <c r="AV725" s="13" t="s">
        <v>85</v>
      </c>
      <c r="AW725" s="13" t="s">
        <v>4</v>
      </c>
      <c r="AX725" s="13" t="s">
        <v>83</v>
      </c>
      <c r="AY725" s="237" t="s">
        <v>147</v>
      </c>
    </row>
    <row r="726" s="2" customFormat="1" ht="49.05" customHeight="1">
      <c r="A726" s="41"/>
      <c r="B726" s="42"/>
      <c r="C726" s="208" t="s">
        <v>1113</v>
      </c>
      <c r="D726" s="208" t="s">
        <v>149</v>
      </c>
      <c r="E726" s="209" t="s">
        <v>1114</v>
      </c>
      <c r="F726" s="210" t="s">
        <v>1115</v>
      </c>
      <c r="G726" s="211" t="s">
        <v>99</v>
      </c>
      <c r="H726" s="212">
        <v>6.5099999999999998</v>
      </c>
      <c r="I726" s="213"/>
      <c r="J726" s="214">
        <f>ROUND(I726*H726,2)</f>
        <v>0</v>
      </c>
      <c r="K726" s="210" t="s">
        <v>152</v>
      </c>
      <c r="L726" s="47"/>
      <c r="M726" s="215" t="s">
        <v>19</v>
      </c>
      <c r="N726" s="216" t="s">
        <v>46</v>
      </c>
      <c r="O726" s="87"/>
      <c r="P726" s="217">
        <f>O726*H726</f>
        <v>0</v>
      </c>
      <c r="Q726" s="217">
        <v>0.00076999999999999996</v>
      </c>
      <c r="R726" s="217">
        <f>Q726*H726</f>
        <v>0.0050126999999999993</v>
      </c>
      <c r="S726" s="217">
        <v>0</v>
      </c>
      <c r="T726" s="218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19" t="s">
        <v>244</v>
      </c>
      <c r="AT726" s="219" t="s">
        <v>149</v>
      </c>
      <c r="AU726" s="219" t="s">
        <v>85</v>
      </c>
      <c r="AY726" s="20" t="s">
        <v>147</v>
      </c>
      <c r="BE726" s="220">
        <f>IF(N726="základní",J726,0)</f>
        <v>0</v>
      </c>
      <c r="BF726" s="220">
        <f>IF(N726="snížená",J726,0)</f>
        <v>0</v>
      </c>
      <c r="BG726" s="220">
        <f>IF(N726="zákl. přenesená",J726,0)</f>
        <v>0</v>
      </c>
      <c r="BH726" s="220">
        <f>IF(N726="sníž. přenesená",J726,0)</f>
        <v>0</v>
      </c>
      <c r="BI726" s="220">
        <f>IF(N726="nulová",J726,0)</f>
        <v>0</v>
      </c>
      <c r="BJ726" s="20" t="s">
        <v>83</v>
      </c>
      <c r="BK726" s="220">
        <f>ROUND(I726*H726,2)</f>
        <v>0</v>
      </c>
      <c r="BL726" s="20" t="s">
        <v>244</v>
      </c>
      <c r="BM726" s="219" t="s">
        <v>1116</v>
      </c>
    </row>
    <row r="727" s="2" customFormat="1">
      <c r="A727" s="41"/>
      <c r="B727" s="42"/>
      <c r="C727" s="43"/>
      <c r="D727" s="221" t="s">
        <v>155</v>
      </c>
      <c r="E727" s="43"/>
      <c r="F727" s="222" t="s">
        <v>1117</v>
      </c>
      <c r="G727" s="43"/>
      <c r="H727" s="43"/>
      <c r="I727" s="223"/>
      <c r="J727" s="43"/>
      <c r="K727" s="43"/>
      <c r="L727" s="47"/>
      <c r="M727" s="224"/>
      <c r="N727" s="225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155</v>
      </c>
      <c r="AU727" s="20" t="s">
        <v>85</v>
      </c>
    </row>
    <row r="728" s="14" customFormat="1">
      <c r="A728" s="14"/>
      <c r="B728" s="238"/>
      <c r="C728" s="239"/>
      <c r="D728" s="228" t="s">
        <v>157</v>
      </c>
      <c r="E728" s="240" t="s">
        <v>19</v>
      </c>
      <c r="F728" s="241" t="s">
        <v>416</v>
      </c>
      <c r="G728" s="239"/>
      <c r="H728" s="240" t="s">
        <v>19</v>
      </c>
      <c r="I728" s="242"/>
      <c r="J728" s="239"/>
      <c r="K728" s="239"/>
      <c r="L728" s="243"/>
      <c r="M728" s="244"/>
      <c r="N728" s="245"/>
      <c r="O728" s="245"/>
      <c r="P728" s="245"/>
      <c r="Q728" s="245"/>
      <c r="R728" s="245"/>
      <c r="S728" s="245"/>
      <c r="T728" s="24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7" t="s">
        <v>157</v>
      </c>
      <c r="AU728" s="247" t="s">
        <v>85</v>
      </c>
      <c r="AV728" s="14" t="s">
        <v>83</v>
      </c>
      <c r="AW728" s="14" t="s">
        <v>36</v>
      </c>
      <c r="AX728" s="14" t="s">
        <v>75</v>
      </c>
      <c r="AY728" s="247" t="s">
        <v>147</v>
      </c>
    </row>
    <row r="729" s="13" customFormat="1">
      <c r="A729" s="13"/>
      <c r="B729" s="226"/>
      <c r="C729" s="227"/>
      <c r="D729" s="228" t="s">
        <v>157</v>
      </c>
      <c r="E729" s="229" t="s">
        <v>19</v>
      </c>
      <c r="F729" s="230" t="s">
        <v>1118</v>
      </c>
      <c r="G729" s="227"/>
      <c r="H729" s="231">
        <v>6.5099999999999998</v>
      </c>
      <c r="I729" s="232"/>
      <c r="J729" s="227"/>
      <c r="K729" s="227"/>
      <c r="L729" s="233"/>
      <c r="M729" s="234"/>
      <c r="N729" s="235"/>
      <c r="O729" s="235"/>
      <c r="P729" s="235"/>
      <c r="Q729" s="235"/>
      <c r="R729" s="235"/>
      <c r="S729" s="235"/>
      <c r="T729" s="23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7" t="s">
        <v>157</v>
      </c>
      <c r="AU729" s="237" t="s">
        <v>85</v>
      </c>
      <c r="AV729" s="13" t="s">
        <v>85</v>
      </c>
      <c r="AW729" s="13" t="s">
        <v>36</v>
      </c>
      <c r="AX729" s="13" t="s">
        <v>83</v>
      </c>
      <c r="AY729" s="237" t="s">
        <v>147</v>
      </c>
    </row>
    <row r="730" s="2" customFormat="1" ht="24.15" customHeight="1">
      <c r="A730" s="41"/>
      <c r="B730" s="42"/>
      <c r="C730" s="259" t="s">
        <v>1119</v>
      </c>
      <c r="D730" s="259" t="s">
        <v>245</v>
      </c>
      <c r="E730" s="260" t="s">
        <v>1100</v>
      </c>
      <c r="F730" s="261" t="s">
        <v>1101</v>
      </c>
      <c r="G730" s="262" t="s">
        <v>99</v>
      </c>
      <c r="H730" s="263">
        <v>7.8120000000000003</v>
      </c>
      <c r="I730" s="264"/>
      <c r="J730" s="265">
        <f>ROUND(I730*H730,2)</f>
        <v>0</v>
      </c>
      <c r="K730" s="261" t="s">
        <v>152</v>
      </c>
      <c r="L730" s="266"/>
      <c r="M730" s="267" t="s">
        <v>19</v>
      </c>
      <c r="N730" s="268" t="s">
        <v>46</v>
      </c>
      <c r="O730" s="87"/>
      <c r="P730" s="217">
        <f>O730*H730</f>
        <v>0</v>
      </c>
      <c r="Q730" s="217">
        <v>0.0019</v>
      </c>
      <c r="R730" s="217">
        <f>Q730*H730</f>
        <v>0.0148428</v>
      </c>
      <c r="S730" s="217">
        <v>0</v>
      </c>
      <c r="T730" s="218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9" t="s">
        <v>358</v>
      </c>
      <c r="AT730" s="219" t="s">
        <v>245</v>
      </c>
      <c r="AU730" s="219" t="s">
        <v>85</v>
      </c>
      <c r="AY730" s="20" t="s">
        <v>147</v>
      </c>
      <c r="BE730" s="220">
        <f>IF(N730="základní",J730,0)</f>
        <v>0</v>
      </c>
      <c r="BF730" s="220">
        <f>IF(N730="snížená",J730,0)</f>
        <v>0</v>
      </c>
      <c r="BG730" s="220">
        <f>IF(N730="zákl. přenesená",J730,0)</f>
        <v>0</v>
      </c>
      <c r="BH730" s="220">
        <f>IF(N730="sníž. přenesená",J730,0)</f>
        <v>0</v>
      </c>
      <c r="BI730" s="220">
        <f>IF(N730="nulová",J730,0)</f>
        <v>0</v>
      </c>
      <c r="BJ730" s="20" t="s">
        <v>83</v>
      </c>
      <c r="BK730" s="220">
        <f>ROUND(I730*H730,2)</f>
        <v>0</v>
      </c>
      <c r="BL730" s="20" t="s">
        <v>244</v>
      </c>
      <c r="BM730" s="219" t="s">
        <v>1120</v>
      </c>
    </row>
    <row r="731" s="13" customFormat="1">
      <c r="A731" s="13"/>
      <c r="B731" s="226"/>
      <c r="C731" s="227"/>
      <c r="D731" s="228" t="s">
        <v>157</v>
      </c>
      <c r="E731" s="227"/>
      <c r="F731" s="230" t="s">
        <v>1121</v>
      </c>
      <c r="G731" s="227"/>
      <c r="H731" s="231">
        <v>7.8120000000000003</v>
      </c>
      <c r="I731" s="232"/>
      <c r="J731" s="227"/>
      <c r="K731" s="227"/>
      <c r="L731" s="233"/>
      <c r="M731" s="234"/>
      <c r="N731" s="235"/>
      <c r="O731" s="235"/>
      <c r="P731" s="235"/>
      <c r="Q731" s="235"/>
      <c r="R731" s="235"/>
      <c r="S731" s="235"/>
      <c r="T731" s="23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7" t="s">
        <v>157</v>
      </c>
      <c r="AU731" s="237" t="s">
        <v>85</v>
      </c>
      <c r="AV731" s="13" t="s">
        <v>85</v>
      </c>
      <c r="AW731" s="13" t="s">
        <v>4</v>
      </c>
      <c r="AX731" s="13" t="s">
        <v>83</v>
      </c>
      <c r="AY731" s="237" t="s">
        <v>147</v>
      </c>
    </row>
    <row r="732" s="2" customFormat="1" ht="33" customHeight="1">
      <c r="A732" s="41"/>
      <c r="B732" s="42"/>
      <c r="C732" s="208" t="s">
        <v>1122</v>
      </c>
      <c r="D732" s="208" t="s">
        <v>149</v>
      </c>
      <c r="E732" s="209" t="s">
        <v>1123</v>
      </c>
      <c r="F732" s="210" t="s">
        <v>1124</v>
      </c>
      <c r="G732" s="211" t="s">
        <v>389</v>
      </c>
      <c r="H732" s="212">
        <v>28.699999999999999</v>
      </c>
      <c r="I732" s="213"/>
      <c r="J732" s="214">
        <f>ROUND(I732*H732,2)</f>
        <v>0</v>
      </c>
      <c r="K732" s="210" t="s">
        <v>152</v>
      </c>
      <c r="L732" s="47"/>
      <c r="M732" s="215" t="s">
        <v>19</v>
      </c>
      <c r="N732" s="216" t="s">
        <v>46</v>
      </c>
      <c r="O732" s="87"/>
      <c r="P732" s="217">
        <f>O732*H732</f>
        <v>0</v>
      </c>
      <c r="Q732" s="217">
        <v>0.00038000000000000002</v>
      </c>
      <c r="R732" s="217">
        <f>Q732*H732</f>
        <v>0.010906000000000001</v>
      </c>
      <c r="S732" s="217">
        <v>0</v>
      </c>
      <c r="T732" s="218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19" t="s">
        <v>244</v>
      </c>
      <c r="AT732" s="219" t="s">
        <v>149</v>
      </c>
      <c r="AU732" s="219" t="s">
        <v>85</v>
      </c>
      <c r="AY732" s="20" t="s">
        <v>147</v>
      </c>
      <c r="BE732" s="220">
        <f>IF(N732="základní",J732,0)</f>
        <v>0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20" t="s">
        <v>83</v>
      </c>
      <c r="BK732" s="220">
        <f>ROUND(I732*H732,2)</f>
        <v>0</v>
      </c>
      <c r="BL732" s="20" t="s">
        <v>244</v>
      </c>
      <c r="BM732" s="219" t="s">
        <v>1125</v>
      </c>
    </row>
    <row r="733" s="2" customFormat="1">
      <c r="A733" s="41"/>
      <c r="B733" s="42"/>
      <c r="C733" s="43"/>
      <c r="D733" s="221" t="s">
        <v>155</v>
      </c>
      <c r="E733" s="43"/>
      <c r="F733" s="222" t="s">
        <v>1126</v>
      </c>
      <c r="G733" s="43"/>
      <c r="H733" s="43"/>
      <c r="I733" s="223"/>
      <c r="J733" s="43"/>
      <c r="K733" s="43"/>
      <c r="L733" s="47"/>
      <c r="M733" s="224"/>
      <c r="N733" s="225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155</v>
      </c>
      <c r="AU733" s="20" t="s">
        <v>85</v>
      </c>
    </row>
    <row r="734" s="14" customFormat="1">
      <c r="A734" s="14"/>
      <c r="B734" s="238"/>
      <c r="C734" s="239"/>
      <c r="D734" s="228" t="s">
        <v>157</v>
      </c>
      <c r="E734" s="240" t="s">
        <v>19</v>
      </c>
      <c r="F734" s="241" t="s">
        <v>416</v>
      </c>
      <c r="G734" s="239"/>
      <c r="H734" s="240" t="s">
        <v>19</v>
      </c>
      <c r="I734" s="242"/>
      <c r="J734" s="239"/>
      <c r="K734" s="239"/>
      <c r="L734" s="243"/>
      <c r="M734" s="244"/>
      <c r="N734" s="245"/>
      <c r="O734" s="245"/>
      <c r="P734" s="245"/>
      <c r="Q734" s="245"/>
      <c r="R734" s="245"/>
      <c r="S734" s="245"/>
      <c r="T734" s="24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7" t="s">
        <v>157</v>
      </c>
      <c r="AU734" s="247" t="s">
        <v>85</v>
      </c>
      <c r="AV734" s="14" t="s">
        <v>83</v>
      </c>
      <c r="AW734" s="14" t="s">
        <v>36</v>
      </c>
      <c r="AX734" s="14" t="s">
        <v>75</v>
      </c>
      <c r="AY734" s="247" t="s">
        <v>147</v>
      </c>
    </row>
    <row r="735" s="13" customFormat="1">
      <c r="A735" s="13"/>
      <c r="B735" s="226"/>
      <c r="C735" s="227"/>
      <c r="D735" s="228" t="s">
        <v>157</v>
      </c>
      <c r="E735" s="229" t="s">
        <v>19</v>
      </c>
      <c r="F735" s="230" t="s">
        <v>1127</v>
      </c>
      <c r="G735" s="227"/>
      <c r="H735" s="231">
        <v>21.699999999999999</v>
      </c>
      <c r="I735" s="232"/>
      <c r="J735" s="227"/>
      <c r="K735" s="227"/>
      <c r="L735" s="233"/>
      <c r="M735" s="234"/>
      <c r="N735" s="235"/>
      <c r="O735" s="235"/>
      <c r="P735" s="235"/>
      <c r="Q735" s="235"/>
      <c r="R735" s="235"/>
      <c r="S735" s="235"/>
      <c r="T735" s="23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7" t="s">
        <v>157</v>
      </c>
      <c r="AU735" s="237" t="s">
        <v>85</v>
      </c>
      <c r="AV735" s="13" t="s">
        <v>85</v>
      </c>
      <c r="AW735" s="13" t="s">
        <v>36</v>
      </c>
      <c r="AX735" s="13" t="s">
        <v>75</v>
      </c>
      <c r="AY735" s="237" t="s">
        <v>147</v>
      </c>
    </row>
    <row r="736" s="13" customFormat="1">
      <c r="A736" s="13"/>
      <c r="B736" s="226"/>
      <c r="C736" s="227"/>
      <c r="D736" s="228" t="s">
        <v>157</v>
      </c>
      <c r="E736" s="229" t="s">
        <v>19</v>
      </c>
      <c r="F736" s="230" t="s">
        <v>1128</v>
      </c>
      <c r="G736" s="227"/>
      <c r="H736" s="231">
        <v>7</v>
      </c>
      <c r="I736" s="232"/>
      <c r="J736" s="227"/>
      <c r="K736" s="227"/>
      <c r="L736" s="233"/>
      <c r="M736" s="234"/>
      <c r="N736" s="235"/>
      <c r="O736" s="235"/>
      <c r="P736" s="235"/>
      <c r="Q736" s="235"/>
      <c r="R736" s="235"/>
      <c r="S736" s="235"/>
      <c r="T736" s="23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7" t="s">
        <v>157</v>
      </c>
      <c r="AU736" s="237" t="s">
        <v>85</v>
      </c>
      <c r="AV736" s="13" t="s">
        <v>85</v>
      </c>
      <c r="AW736" s="13" t="s">
        <v>36</v>
      </c>
      <c r="AX736" s="13" t="s">
        <v>75</v>
      </c>
      <c r="AY736" s="237" t="s">
        <v>147</v>
      </c>
    </row>
    <row r="737" s="15" customFormat="1">
      <c r="A737" s="15"/>
      <c r="B737" s="248"/>
      <c r="C737" s="249"/>
      <c r="D737" s="228" t="s">
        <v>157</v>
      </c>
      <c r="E737" s="250" t="s">
        <v>19</v>
      </c>
      <c r="F737" s="251" t="s">
        <v>172</v>
      </c>
      <c r="G737" s="249"/>
      <c r="H737" s="252">
        <v>28.699999999999999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8" t="s">
        <v>157</v>
      </c>
      <c r="AU737" s="258" t="s">
        <v>85</v>
      </c>
      <c r="AV737" s="15" t="s">
        <v>153</v>
      </c>
      <c r="AW737" s="15" t="s">
        <v>36</v>
      </c>
      <c r="AX737" s="15" t="s">
        <v>83</v>
      </c>
      <c r="AY737" s="258" t="s">
        <v>147</v>
      </c>
    </row>
    <row r="738" s="2" customFormat="1" ht="24.15" customHeight="1">
      <c r="A738" s="41"/>
      <c r="B738" s="42"/>
      <c r="C738" s="259" t="s">
        <v>1129</v>
      </c>
      <c r="D738" s="259" t="s">
        <v>245</v>
      </c>
      <c r="E738" s="260" t="s">
        <v>1130</v>
      </c>
      <c r="F738" s="261" t="s">
        <v>1131</v>
      </c>
      <c r="G738" s="262" t="s">
        <v>99</v>
      </c>
      <c r="H738" s="263">
        <v>17.219999999999999</v>
      </c>
      <c r="I738" s="264"/>
      <c r="J738" s="265">
        <f>ROUND(I738*H738,2)</f>
        <v>0</v>
      </c>
      <c r="K738" s="261" t="s">
        <v>152</v>
      </c>
      <c r="L738" s="266"/>
      <c r="M738" s="267" t="s">
        <v>19</v>
      </c>
      <c r="N738" s="268" t="s">
        <v>46</v>
      </c>
      <c r="O738" s="87"/>
      <c r="P738" s="217">
        <f>O738*H738</f>
        <v>0</v>
      </c>
      <c r="Q738" s="217">
        <v>0.0015200000000000001</v>
      </c>
      <c r="R738" s="217">
        <f>Q738*H738</f>
        <v>0.0261744</v>
      </c>
      <c r="S738" s="217">
        <v>0</v>
      </c>
      <c r="T738" s="218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9" t="s">
        <v>358</v>
      </c>
      <c r="AT738" s="219" t="s">
        <v>245</v>
      </c>
      <c r="AU738" s="219" t="s">
        <v>85</v>
      </c>
      <c r="AY738" s="20" t="s">
        <v>147</v>
      </c>
      <c r="BE738" s="220">
        <f>IF(N738="základní",J738,0)</f>
        <v>0</v>
      </c>
      <c r="BF738" s="220">
        <f>IF(N738="snížená",J738,0)</f>
        <v>0</v>
      </c>
      <c r="BG738" s="220">
        <f>IF(N738="zákl. přenesená",J738,0)</f>
        <v>0</v>
      </c>
      <c r="BH738" s="220">
        <f>IF(N738="sníž. přenesená",J738,0)</f>
        <v>0</v>
      </c>
      <c r="BI738" s="220">
        <f>IF(N738="nulová",J738,0)</f>
        <v>0</v>
      </c>
      <c r="BJ738" s="20" t="s">
        <v>83</v>
      </c>
      <c r="BK738" s="220">
        <f>ROUND(I738*H738,2)</f>
        <v>0</v>
      </c>
      <c r="BL738" s="20" t="s">
        <v>244</v>
      </c>
      <c r="BM738" s="219" t="s">
        <v>1132</v>
      </c>
    </row>
    <row r="739" s="13" customFormat="1">
      <c r="A739" s="13"/>
      <c r="B739" s="226"/>
      <c r="C739" s="227"/>
      <c r="D739" s="228" t="s">
        <v>157</v>
      </c>
      <c r="E739" s="227"/>
      <c r="F739" s="230" t="s">
        <v>1133</v>
      </c>
      <c r="G739" s="227"/>
      <c r="H739" s="231">
        <v>17.219999999999999</v>
      </c>
      <c r="I739" s="232"/>
      <c r="J739" s="227"/>
      <c r="K739" s="227"/>
      <c r="L739" s="233"/>
      <c r="M739" s="234"/>
      <c r="N739" s="235"/>
      <c r="O739" s="235"/>
      <c r="P739" s="235"/>
      <c r="Q739" s="235"/>
      <c r="R739" s="235"/>
      <c r="S739" s="235"/>
      <c r="T739" s="23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7" t="s">
        <v>157</v>
      </c>
      <c r="AU739" s="237" t="s">
        <v>85</v>
      </c>
      <c r="AV739" s="13" t="s">
        <v>85</v>
      </c>
      <c r="AW739" s="13" t="s">
        <v>4</v>
      </c>
      <c r="AX739" s="13" t="s">
        <v>83</v>
      </c>
      <c r="AY739" s="237" t="s">
        <v>147</v>
      </c>
    </row>
    <row r="740" s="2" customFormat="1" ht="49.05" customHeight="1">
      <c r="A740" s="41"/>
      <c r="B740" s="42"/>
      <c r="C740" s="208" t="s">
        <v>1134</v>
      </c>
      <c r="D740" s="208" t="s">
        <v>149</v>
      </c>
      <c r="E740" s="209" t="s">
        <v>1135</v>
      </c>
      <c r="F740" s="210" t="s">
        <v>1136</v>
      </c>
      <c r="G740" s="211" t="s">
        <v>1065</v>
      </c>
      <c r="H740" s="270"/>
      <c r="I740" s="213"/>
      <c r="J740" s="214">
        <f>ROUND(I740*H740,2)</f>
        <v>0</v>
      </c>
      <c r="K740" s="210" t="s">
        <v>152</v>
      </c>
      <c r="L740" s="47"/>
      <c r="M740" s="215" t="s">
        <v>19</v>
      </c>
      <c r="N740" s="216" t="s">
        <v>46</v>
      </c>
      <c r="O740" s="87"/>
      <c r="P740" s="217">
        <f>O740*H740</f>
        <v>0</v>
      </c>
      <c r="Q740" s="217">
        <v>0</v>
      </c>
      <c r="R740" s="217">
        <f>Q740*H740</f>
        <v>0</v>
      </c>
      <c r="S740" s="217">
        <v>0</v>
      </c>
      <c r="T740" s="218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9" t="s">
        <v>244</v>
      </c>
      <c r="AT740" s="219" t="s">
        <v>149</v>
      </c>
      <c r="AU740" s="219" t="s">
        <v>85</v>
      </c>
      <c r="AY740" s="20" t="s">
        <v>147</v>
      </c>
      <c r="BE740" s="220">
        <f>IF(N740="základní",J740,0)</f>
        <v>0</v>
      </c>
      <c r="BF740" s="220">
        <f>IF(N740="snížená",J740,0)</f>
        <v>0</v>
      </c>
      <c r="BG740" s="220">
        <f>IF(N740="zákl. přenesená",J740,0)</f>
        <v>0</v>
      </c>
      <c r="BH740" s="220">
        <f>IF(N740="sníž. přenesená",J740,0)</f>
        <v>0</v>
      </c>
      <c r="BI740" s="220">
        <f>IF(N740="nulová",J740,0)</f>
        <v>0</v>
      </c>
      <c r="BJ740" s="20" t="s">
        <v>83</v>
      </c>
      <c r="BK740" s="220">
        <f>ROUND(I740*H740,2)</f>
        <v>0</v>
      </c>
      <c r="BL740" s="20" t="s">
        <v>244</v>
      </c>
      <c r="BM740" s="219" t="s">
        <v>1137</v>
      </c>
    </row>
    <row r="741" s="2" customFormat="1">
      <c r="A741" s="41"/>
      <c r="B741" s="42"/>
      <c r="C741" s="43"/>
      <c r="D741" s="221" t="s">
        <v>155</v>
      </c>
      <c r="E741" s="43"/>
      <c r="F741" s="222" t="s">
        <v>1138</v>
      </c>
      <c r="G741" s="43"/>
      <c r="H741" s="43"/>
      <c r="I741" s="223"/>
      <c r="J741" s="43"/>
      <c r="K741" s="43"/>
      <c r="L741" s="47"/>
      <c r="M741" s="224"/>
      <c r="N741" s="225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155</v>
      </c>
      <c r="AU741" s="20" t="s">
        <v>85</v>
      </c>
    </row>
    <row r="742" s="2" customFormat="1" ht="66.75" customHeight="1">
      <c r="A742" s="41"/>
      <c r="B742" s="42"/>
      <c r="C742" s="208" t="s">
        <v>1139</v>
      </c>
      <c r="D742" s="208" t="s">
        <v>149</v>
      </c>
      <c r="E742" s="209" t="s">
        <v>1140</v>
      </c>
      <c r="F742" s="210" t="s">
        <v>1141</v>
      </c>
      <c r="G742" s="211" t="s">
        <v>1065</v>
      </c>
      <c r="H742" s="270"/>
      <c r="I742" s="213"/>
      <c r="J742" s="214">
        <f>ROUND(I742*H742,2)</f>
        <v>0</v>
      </c>
      <c r="K742" s="210" t="s">
        <v>152</v>
      </c>
      <c r="L742" s="47"/>
      <c r="M742" s="215" t="s">
        <v>19</v>
      </c>
      <c r="N742" s="216" t="s">
        <v>46</v>
      </c>
      <c r="O742" s="87"/>
      <c r="P742" s="217">
        <f>O742*H742</f>
        <v>0</v>
      </c>
      <c r="Q742" s="217">
        <v>0</v>
      </c>
      <c r="R742" s="217">
        <f>Q742*H742</f>
        <v>0</v>
      </c>
      <c r="S742" s="217">
        <v>0</v>
      </c>
      <c r="T742" s="218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19" t="s">
        <v>244</v>
      </c>
      <c r="AT742" s="219" t="s">
        <v>149</v>
      </c>
      <c r="AU742" s="219" t="s">
        <v>85</v>
      </c>
      <c r="AY742" s="20" t="s">
        <v>147</v>
      </c>
      <c r="BE742" s="220">
        <f>IF(N742="základní",J742,0)</f>
        <v>0</v>
      </c>
      <c r="BF742" s="220">
        <f>IF(N742="snížená",J742,0)</f>
        <v>0</v>
      </c>
      <c r="BG742" s="220">
        <f>IF(N742="zákl. přenesená",J742,0)</f>
        <v>0</v>
      </c>
      <c r="BH742" s="220">
        <f>IF(N742="sníž. přenesená",J742,0)</f>
        <v>0</v>
      </c>
      <c r="BI742" s="220">
        <f>IF(N742="nulová",J742,0)</f>
        <v>0</v>
      </c>
      <c r="BJ742" s="20" t="s">
        <v>83</v>
      </c>
      <c r="BK742" s="220">
        <f>ROUND(I742*H742,2)</f>
        <v>0</v>
      </c>
      <c r="BL742" s="20" t="s">
        <v>244</v>
      </c>
      <c r="BM742" s="219" t="s">
        <v>1142</v>
      </c>
    </row>
    <row r="743" s="2" customFormat="1">
      <c r="A743" s="41"/>
      <c r="B743" s="42"/>
      <c r="C743" s="43"/>
      <c r="D743" s="221" t="s">
        <v>155</v>
      </c>
      <c r="E743" s="43"/>
      <c r="F743" s="222" t="s">
        <v>1143</v>
      </c>
      <c r="G743" s="43"/>
      <c r="H743" s="43"/>
      <c r="I743" s="223"/>
      <c r="J743" s="43"/>
      <c r="K743" s="43"/>
      <c r="L743" s="47"/>
      <c r="M743" s="224"/>
      <c r="N743" s="225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155</v>
      </c>
      <c r="AU743" s="20" t="s">
        <v>85</v>
      </c>
    </row>
    <row r="744" s="12" customFormat="1" ht="22.8" customHeight="1">
      <c r="A744" s="12"/>
      <c r="B744" s="192"/>
      <c r="C744" s="193"/>
      <c r="D744" s="194" t="s">
        <v>74</v>
      </c>
      <c r="E744" s="206" t="s">
        <v>1144</v>
      </c>
      <c r="F744" s="206" t="s">
        <v>1145</v>
      </c>
      <c r="G744" s="193"/>
      <c r="H744" s="193"/>
      <c r="I744" s="196"/>
      <c r="J744" s="207">
        <f>BK744</f>
        <v>0</v>
      </c>
      <c r="K744" s="193"/>
      <c r="L744" s="198"/>
      <c r="M744" s="199"/>
      <c r="N744" s="200"/>
      <c r="O744" s="200"/>
      <c r="P744" s="201">
        <f>SUM(P745:P811)</f>
        <v>0</v>
      </c>
      <c r="Q744" s="200"/>
      <c r="R744" s="201">
        <f>SUM(R745:R811)</f>
        <v>1.3507014800000001</v>
      </c>
      <c r="S744" s="200"/>
      <c r="T744" s="202">
        <f>SUM(T745:T811)</f>
        <v>0.74699999999999989</v>
      </c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R744" s="203" t="s">
        <v>85</v>
      </c>
      <c r="AT744" s="204" t="s">
        <v>74</v>
      </c>
      <c r="AU744" s="204" t="s">
        <v>83</v>
      </c>
      <c r="AY744" s="203" t="s">
        <v>147</v>
      </c>
      <c r="BK744" s="205">
        <f>SUM(BK745:BK811)</f>
        <v>0</v>
      </c>
    </row>
    <row r="745" s="2" customFormat="1" ht="49.05" customHeight="1">
      <c r="A745" s="41"/>
      <c r="B745" s="42"/>
      <c r="C745" s="208" t="s">
        <v>1146</v>
      </c>
      <c r="D745" s="208" t="s">
        <v>149</v>
      </c>
      <c r="E745" s="209" t="s">
        <v>1147</v>
      </c>
      <c r="F745" s="210" t="s">
        <v>1148</v>
      </c>
      <c r="G745" s="211" t="s">
        <v>99</v>
      </c>
      <c r="H745" s="212">
        <v>49.799999999999997</v>
      </c>
      <c r="I745" s="213"/>
      <c r="J745" s="214">
        <f>ROUND(I745*H745,2)</f>
        <v>0</v>
      </c>
      <c r="K745" s="210" t="s">
        <v>152</v>
      </c>
      <c r="L745" s="47"/>
      <c r="M745" s="215" t="s">
        <v>19</v>
      </c>
      <c r="N745" s="216" t="s">
        <v>46</v>
      </c>
      <c r="O745" s="87"/>
      <c r="P745" s="217">
        <f>O745*H745</f>
        <v>0</v>
      </c>
      <c r="Q745" s="217">
        <v>0</v>
      </c>
      <c r="R745" s="217">
        <f>Q745*H745</f>
        <v>0</v>
      </c>
      <c r="S745" s="217">
        <v>0.014999999999999999</v>
      </c>
      <c r="T745" s="218">
        <f>S745*H745</f>
        <v>0.74699999999999989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19" t="s">
        <v>244</v>
      </c>
      <c r="AT745" s="219" t="s">
        <v>149</v>
      </c>
      <c r="AU745" s="219" t="s">
        <v>85</v>
      </c>
      <c r="AY745" s="20" t="s">
        <v>147</v>
      </c>
      <c r="BE745" s="220">
        <f>IF(N745="základní",J745,0)</f>
        <v>0</v>
      </c>
      <c r="BF745" s="220">
        <f>IF(N745="snížená",J745,0)</f>
        <v>0</v>
      </c>
      <c r="BG745" s="220">
        <f>IF(N745="zákl. přenesená",J745,0)</f>
        <v>0</v>
      </c>
      <c r="BH745" s="220">
        <f>IF(N745="sníž. přenesená",J745,0)</f>
        <v>0</v>
      </c>
      <c r="BI745" s="220">
        <f>IF(N745="nulová",J745,0)</f>
        <v>0</v>
      </c>
      <c r="BJ745" s="20" t="s">
        <v>83</v>
      </c>
      <c r="BK745" s="220">
        <f>ROUND(I745*H745,2)</f>
        <v>0</v>
      </c>
      <c r="BL745" s="20" t="s">
        <v>244</v>
      </c>
      <c r="BM745" s="219" t="s">
        <v>1149</v>
      </c>
    </row>
    <row r="746" s="2" customFormat="1">
      <c r="A746" s="41"/>
      <c r="B746" s="42"/>
      <c r="C746" s="43"/>
      <c r="D746" s="221" t="s">
        <v>155</v>
      </c>
      <c r="E746" s="43"/>
      <c r="F746" s="222" t="s">
        <v>1150</v>
      </c>
      <c r="G746" s="43"/>
      <c r="H746" s="43"/>
      <c r="I746" s="223"/>
      <c r="J746" s="43"/>
      <c r="K746" s="43"/>
      <c r="L746" s="47"/>
      <c r="M746" s="224"/>
      <c r="N746" s="225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155</v>
      </c>
      <c r="AU746" s="20" t="s">
        <v>85</v>
      </c>
    </row>
    <row r="747" s="13" customFormat="1">
      <c r="A747" s="13"/>
      <c r="B747" s="226"/>
      <c r="C747" s="227"/>
      <c r="D747" s="228" t="s">
        <v>157</v>
      </c>
      <c r="E747" s="229" t="s">
        <v>19</v>
      </c>
      <c r="F747" s="230" t="s">
        <v>1027</v>
      </c>
      <c r="G747" s="227"/>
      <c r="H747" s="231">
        <v>47.600000000000001</v>
      </c>
      <c r="I747" s="232"/>
      <c r="J747" s="227"/>
      <c r="K747" s="227"/>
      <c r="L747" s="233"/>
      <c r="M747" s="234"/>
      <c r="N747" s="235"/>
      <c r="O747" s="235"/>
      <c r="P747" s="235"/>
      <c r="Q747" s="235"/>
      <c r="R747" s="235"/>
      <c r="S747" s="235"/>
      <c r="T747" s="23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7" t="s">
        <v>157</v>
      </c>
      <c r="AU747" s="237" t="s">
        <v>85</v>
      </c>
      <c r="AV747" s="13" t="s">
        <v>85</v>
      </c>
      <c r="AW747" s="13" t="s">
        <v>36</v>
      </c>
      <c r="AX747" s="13" t="s">
        <v>75</v>
      </c>
      <c r="AY747" s="237" t="s">
        <v>147</v>
      </c>
    </row>
    <row r="748" s="13" customFormat="1">
      <c r="A748" s="13"/>
      <c r="B748" s="226"/>
      <c r="C748" s="227"/>
      <c r="D748" s="228" t="s">
        <v>157</v>
      </c>
      <c r="E748" s="229" t="s">
        <v>19</v>
      </c>
      <c r="F748" s="230" t="s">
        <v>1151</v>
      </c>
      <c r="G748" s="227"/>
      <c r="H748" s="231">
        <v>2.2000000000000002</v>
      </c>
      <c r="I748" s="232"/>
      <c r="J748" s="227"/>
      <c r="K748" s="227"/>
      <c r="L748" s="233"/>
      <c r="M748" s="234"/>
      <c r="N748" s="235"/>
      <c r="O748" s="235"/>
      <c r="P748" s="235"/>
      <c r="Q748" s="235"/>
      <c r="R748" s="235"/>
      <c r="S748" s="235"/>
      <c r="T748" s="23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7" t="s">
        <v>157</v>
      </c>
      <c r="AU748" s="237" t="s">
        <v>85</v>
      </c>
      <c r="AV748" s="13" t="s">
        <v>85</v>
      </c>
      <c r="AW748" s="13" t="s">
        <v>36</v>
      </c>
      <c r="AX748" s="13" t="s">
        <v>75</v>
      </c>
      <c r="AY748" s="237" t="s">
        <v>147</v>
      </c>
    </row>
    <row r="749" s="15" customFormat="1">
      <c r="A749" s="15"/>
      <c r="B749" s="248"/>
      <c r="C749" s="249"/>
      <c r="D749" s="228" t="s">
        <v>157</v>
      </c>
      <c r="E749" s="250" t="s">
        <v>19</v>
      </c>
      <c r="F749" s="251" t="s">
        <v>172</v>
      </c>
      <c r="G749" s="249"/>
      <c r="H749" s="252">
        <v>49.799999999999997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58" t="s">
        <v>157</v>
      </c>
      <c r="AU749" s="258" t="s">
        <v>85</v>
      </c>
      <c r="AV749" s="15" t="s">
        <v>153</v>
      </c>
      <c r="AW749" s="15" t="s">
        <v>36</v>
      </c>
      <c r="AX749" s="15" t="s">
        <v>83</v>
      </c>
      <c r="AY749" s="258" t="s">
        <v>147</v>
      </c>
    </row>
    <row r="750" s="2" customFormat="1" ht="37.8" customHeight="1">
      <c r="A750" s="41"/>
      <c r="B750" s="42"/>
      <c r="C750" s="208" t="s">
        <v>1152</v>
      </c>
      <c r="D750" s="208" t="s">
        <v>149</v>
      </c>
      <c r="E750" s="209" t="s">
        <v>1153</v>
      </c>
      <c r="F750" s="210" t="s">
        <v>1154</v>
      </c>
      <c r="G750" s="211" t="s">
        <v>99</v>
      </c>
      <c r="H750" s="212">
        <v>81.150000000000006</v>
      </c>
      <c r="I750" s="213"/>
      <c r="J750" s="214">
        <f>ROUND(I750*H750,2)</f>
        <v>0</v>
      </c>
      <c r="K750" s="210" t="s">
        <v>152</v>
      </c>
      <c r="L750" s="47"/>
      <c r="M750" s="215" t="s">
        <v>19</v>
      </c>
      <c r="N750" s="216" t="s">
        <v>46</v>
      </c>
      <c r="O750" s="87"/>
      <c r="P750" s="217">
        <f>O750*H750</f>
        <v>0</v>
      </c>
      <c r="Q750" s="217">
        <v>0</v>
      </c>
      <c r="R750" s="217">
        <f>Q750*H750</f>
        <v>0</v>
      </c>
      <c r="S750" s="217">
        <v>0</v>
      </c>
      <c r="T750" s="218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19" t="s">
        <v>244</v>
      </c>
      <c r="AT750" s="219" t="s">
        <v>149</v>
      </c>
      <c r="AU750" s="219" t="s">
        <v>85</v>
      </c>
      <c r="AY750" s="20" t="s">
        <v>147</v>
      </c>
      <c r="BE750" s="220">
        <f>IF(N750="základní",J750,0)</f>
        <v>0</v>
      </c>
      <c r="BF750" s="220">
        <f>IF(N750="snížená",J750,0)</f>
        <v>0</v>
      </c>
      <c r="BG750" s="220">
        <f>IF(N750="zákl. přenesená",J750,0)</f>
        <v>0</v>
      </c>
      <c r="BH750" s="220">
        <f>IF(N750="sníž. přenesená",J750,0)</f>
        <v>0</v>
      </c>
      <c r="BI750" s="220">
        <f>IF(N750="nulová",J750,0)</f>
        <v>0</v>
      </c>
      <c r="BJ750" s="20" t="s">
        <v>83</v>
      </c>
      <c r="BK750" s="220">
        <f>ROUND(I750*H750,2)</f>
        <v>0</v>
      </c>
      <c r="BL750" s="20" t="s">
        <v>244</v>
      </c>
      <c r="BM750" s="219" t="s">
        <v>1155</v>
      </c>
    </row>
    <row r="751" s="2" customFormat="1">
      <c r="A751" s="41"/>
      <c r="B751" s="42"/>
      <c r="C751" s="43"/>
      <c r="D751" s="221" t="s">
        <v>155</v>
      </c>
      <c r="E751" s="43"/>
      <c r="F751" s="222" t="s">
        <v>1156</v>
      </c>
      <c r="G751" s="43"/>
      <c r="H751" s="43"/>
      <c r="I751" s="223"/>
      <c r="J751" s="43"/>
      <c r="K751" s="43"/>
      <c r="L751" s="47"/>
      <c r="M751" s="224"/>
      <c r="N751" s="225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155</v>
      </c>
      <c r="AU751" s="20" t="s">
        <v>85</v>
      </c>
    </row>
    <row r="752" s="2" customFormat="1" ht="24.15" customHeight="1">
      <c r="A752" s="41"/>
      <c r="B752" s="42"/>
      <c r="C752" s="259" t="s">
        <v>1157</v>
      </c>
      <c r="D752" s="259" t="s">
        <v>245</v>
      </c>
      <c r="E752" s="260" t="s">
        <v>1158</v>
      </c>
      <c r="F752" s="261" t="s">
        <v>1159</v>
      </c>
      <c r="G752" s="262" t="s">
        <v>99</v>
      </c>
      <c r="H752" s="263">
        <v>68.408000000000001</v>
      </c>
      <c r="I752" s="264"/>
      <c r="J752" s="265">
        <f>ROUND(I752*H752,2)</f>
        <v>0</v>
      </c>
      <c r="K752" s="261" t="s">
        <v>152</v>
      </c>
      <c r="L752" s="266"/>
      <c r="M752" s="267" t="s">
        <v>19</v>
      </c>
      <c r="N752" s="268" t="s">
        <v>46</v>
      </c>
      <c r="O752" s="87"/>
      <c r="P752" s="217">
        <f>O752*H752</f>
        <v>0</v>
      </c>
      <c r="Q752" s="217">
        <v>0.0028999999999999998</v>
      </c>
      <c r="R752" s="217">
        <f>Q752*H752</f>
        <v>0.19838319999999998</v>
      </c>
      <c r="S752" s="217">
        <v>0</v>
      </c>
      <c r="T752" s="218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19" t="s">
        <v>358</v>
      </c>
      <c r="AT752" s="219" t="s">
        <v>245</v>
      </c>
      <c r="AU752" s="219" t="s">
        <v>85</v>
      </c>
      <c r="AY752" s="20" t="s">
        <v>147</v>
      </c>
      <c r="BE752" s="220">
        <f>IF(N752="základní",J752,0)</f>
        <v>0</v>
      </c>
      <c r="BF752" s="220">
        <f>IF(N752="snížená",J752,0)</f>
        <v>0</v>
      </c>
      <c r="BG752" s="220">
        <f>IF(N752="zákl. přenesená",J752,0)</f>
        <v>0</v>
      </c>
      <c r="BH752" s="220">
        <f>IF(N752="sníž. přenesená",J752,0)</f>
        <v>0</v>
      </c>
      <c r="BI752" s="220">
        <f>IF(N752="nulová",J752,0)</f>
        <v>0</v>
      </c>
      <c r="BJ752" s="20" t="s">
        <v>83</v>
      </c>
      <c r="BK752" s="220">
        <f>ROUND(I752*H752,2)</f>
        <v>0</v>
      </c>
      <c r="BL752" s="20" t="s">
        <v>244</v>
      </c>
      <c r="BM752" s="219" t="s">
        <v>1160</v>
      </c>
    </row>
    <row r="753" s="14" customFormat="1">
      <c r="A753" s="14"/>
      <c r="B753" s="238"/>
      <c r="C753" s="239"/>
      <c r="D753" s="228" t="s">
        <v>157</v>
      </c>
      <c r="E753" s="240" t="s">
        <v>19</v>
      </c>
      <c r="F753" s="241" t="s">
        <v>711</v>
      </c>
      <c r="G753" s="239"/>
      <c r="H753" s="240" t="s">
        <v>19</v>
      </c>
      <c r="I753" s="242"/>
      <c r="J753" s="239"/>
      <c r="K753" s="239"/>
      <c r="L753" s="243"/>
      <c r="M753" s="244"/>
      <c r="N753" s="245"/>
      <c r="O753" s="245"/>
      <c r="P753" s="245"/>
      <c r="Q753" s="245"/>
      <c r="R753" s="245"/>
      <c r="S753" s="245"/>
      <c r="T753" s="24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7" t="s">
        <v>157</v>
      </c>
      <c r="AU753" s="247" t="s">
        <v>85</v>
      </c>
      <c r="AV753" s="14" t="s">
        <v>83</v>
      </c>
      <c r="AW753" s="14" t="s">
        <v>36</v>
      </c>
      <c r="AX753" s="14" t="s">
        <v>75</v>
      </c>
      <c r="AY753" s="247" t="s">
        <v>147</v>
      </c>
    </row>
    <row r="754" s="13" customFormat="1">
      <c r="A754" s="13"/>
      <c r="B754" s="226"/>
      <c r="C754" s="227"/>
      <c r="D754" s="228" t="s">
        <v>157</v>
      </c>
      <c r="E754" s="229" t="s">
        <v>19</v>
      </c>
      <c r="F754" s="230" t="s">
        <v>1161</v>
      </c>
      <c r="G754" s="227"/>
      <c r="H754" s="231">
        <v>24.699999999999999</v>
      </c>
      <c r="I754" s="232"/>
      <c r="J754" s="227"/>
      <c r="K754" s="227"/>
      <c r="L754" s="233"/>
      <c r="M754" s="234"/>
      <c r="N754" s="235"/>
      <c r="O754" s="235"/>
      <c r="P754" s="235"/>
      <c r="Q754" s="235"/>
      <c r="R754" s="235"/>
      <c r="S754" s="235"/>
      <c r="T754" s="23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7" t="s">
        <v>157</v>
      </c>
      <c r="AU754" s="237" t="s">
        <v>85</v>
      </c>
      <c r="AV754" s="13" t="s">
        <v>85</v>
      </c>
      <c r="AW754" s="13" t="s">
        <v>36</v>
      </c>
      <c r="AX754" s="13" t="s">
        <v>75</v>
      </c>
      <c r="AY754" s="237" t="s">
        <v>147</v>
      </c>
    </row>
    <row r="755" s="13" customFormat="1">
      <c r="A755" s="13"/>
      <c r="B755" s="226"/>
      <c r="C755" s="227"/>
      <c r="D755" s="228" t="s">
        <v>157</v>
      </c>
      <c r="E755" s="229" t="s">
        <v>19</v>
      </c>
      <c r="F755" s="230" t="s">
        <v>279</v>
      </c>
      <c r="G755" s="227"/>
      <c r="H755" s="231">
        <v>1.6499999999999999</v>
      </c>
      <c r="I755" s="232"/>
      <c r="J755" s="227"/>
      <c r="K755" s="227"/>
      <c r="L755" s="233"/>
      <c r="M755" s="234"/>
      <c r="N755" s="235"/>
      <c r="O755" s="235"/>
      <c r="P755" s="235"/>
      <c r="Q755" s="235"/>
      <c r="R755" s="235"/>
      <c r="S755" s="235"/>
      <c r="T755" s="23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7" t="s">
        <v>157</v>
      </c>
      <c r="AU755" s="237" t="s">
        <v>85</v>
      </c>
      <c r="AV755" s="13" t="s">
        <v>85</v>
      </c>
      <c r="AW755" s="13" t="s">
        <v>36</v>
      </c>
      <c r="AX755" s="13" t="s">
        <v>75</v>
      </c>
      <c r="AY755" s="237" t="s">
        <v>147</v>
      </c>
    </row>
    <row r="756" s="13" customFormat="1">
      <c r="A756" s="13"/>
      <c r="B756" s="226"/>
      <c r="C756" s="227"/>
      <c r="D756" s="228" t="s">
        <v>157</v>
      </c>
      <c r="E756" s="229" t="s">
        <v>19</v>
      </c>
      <c r="F756" s="230" t="s">
        <v>1162</v>
      </c>
      <c r="G756" s="227"/>
      <c r="H756" s="231">
        <v>38.799999999999997</v>
      </c>
      <c r="I756" s="232"/>
      <c r="J756" s="227"/>
      <c r="K756" s="227"/>
      <c r="L756" s="233"/>
      <c r="M756" s="234"/>
      <c r="N756" s="235"/>
      <c r="O756" s="235"/>
      <c r="P756" s="235"/>
      <c r="Q756" s="235"/>
      <c r="R756" s="235"/>
      <c r="S756" s="235"/>
      <c r="T756" s="23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7" t="s">
        <v>157</v>
      </c>
      <c r="AU756" s="237" t="s">
        <v>85</v>
      </c>
      <c r="AV756" s="13" t="s">
        <v>85</v>
      </c>
      <c r="AW756" s="13" t="s">
        <v>36</v>
      </c>
      <c r="AX756" s="13" t="s">
        <v>75</v>
      </c>
      <c r="AY756" s="237" t="s">
        <v>147</v>
      </c>
    </row>
    <row r="757" s="15" customFormat="1">
      <c r="A757" s="15"/>
      <c r="B757" s="248"/>
      <c r="C757" s="249"/>
      <c r="D757" s="228" t="s">
        <v>157</v>
      </c>
      <c r="E757" s="250" t="s">
        <v>19</v>
      </c>
      <c r="F757" s="251" t="s">
        <v>172</v>
      </c>
      <c r="G757" s="249"/>
      <c r="H757" s="252">
        <v>65.150000000000006</v>
      </c>
      <c r="I757" s="253"/>
      <c r="J757" s="249"/>
      <c r="K757" s="249"/>
      <c r="L757" s="254"/>
      <c r="M757" s="255"/>
      <c r="N757" s="256"/>
      <c r="O757" s="256"/>
      <c r="P757" s="256"/>
      <c r="Q757" s="256"/>
      <c r="R757" s="256"/>
      <c r="S757" s="256"/>
      <c r="T757" s="257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58" t="s">
        <v>157</v>
      </c>
      <c r="AU757" s="258" t="s">
        <v>85</v>
      </c>
      <c r="AV757" s="15" t="s">
        <v>153</v>
      </c>
      <c r="AW757" s="15" t="s">
        <v>36</v>
      </c>
      <c r="AX757" s="15" t="s">
        <v>83</v>
      </c>
      <c r="AY757" s="258" t="s">
        <v>147</v>
      </c>
    </row>
    <row r="758" s="13" customFormat="1">
      <c r="A758" s="13"/>
      <c r="B758" s="226"/>
      <c r="C758" s="227"/>
      <c r="D758" s="228" t="s">
        <v>157</v>
      </c>
      <c r="E758" s="227"/>
      <c r="F758" s="230" t="s">
        <v>1163</v>
      </c>
      <c r="G758" s="227"/>
      <c r="H758" s="231">
        <v>68.408000000000001</v>
      </c>
      <c r="I758" s="232"/>
      <c r="J758" s="227"/>
      <c r="K758" s="227"/>
      <c r="L758" s="233"/>
      <c r="M758" s="234"/>
      <c r="N758" s="235"/>
      <c r="O758" s="235"/>
      <c r="P758" s="235"/>
      <c r="Q758" s="235"/>
      <c r="R758" s="235"/>
      <c r="S758" s="235"/>
      <c r="T758" s="23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7" t="s">
        <v>157</v>
      </c>
      <c r="AU758" s="237" t="s">
        <v>85</v>
      </c>
      <c r="AV758" s="13" t="s">
        <v>85</v>
      </c>
      <c r="AW758" s="13" t="s">
        <v>4</v>
      </c>
      <c r="AX758" s="13" t="s">
        <v>83</v>
      </c>
      <c r="AY758" s="237" t="s">
        <v>147</v>
      </c>
    </row>
    <row r="759" s="2" customFormat="1" ht="24.15" customHeight="1">
      <c r="A759" s="41"/>
      <c r="B759" s="42"/>
      <c r="C759" s="259" t="s">
        <v>1164</v>
      </c>
      <c r="D759" s="259" t="s">
        <v>245</v>
      </c>
      <c r="E759" s="260" t="s">
        <v>1165</v>
      </c>
      <c r="F759" s="261" t="s">
        <v>1166</v>
      </c>
      <c r="G759" s="262" t="s">
        <v>99</v>
      </c>
      <c r="H759" s="263">
        <v>14.49</v>
      </c>
      <c r="I759" s="264"/>
      <c r="J759" s="265">
        <f>ROUND(I759*H759,2)</f>
        <v>0</v>
      </c>
      <c r="K759" s="261" t="s">
        <v>152</v>
      </c>
      <c r="L759" s="266"/>
      <c r="M759" s="267" t="s">
        <v>19</v>
      </c>
      <c r="N759" s="268" t="s">
        <v>46</v>
      </c>
      <c r="O759" s="87"/>
      <c r="P759" s="217">
        <f>O759*H759</f>
        <v>0</v>
      </c>
      <c r="Q759" s="217">
        <v>0.0035000000000000001</v>
      </c>
      <c r="R759" s="217">
        <f>Q759*H759</f>
        <v>0.050715000000000003</v>
      </c>
      <c r="S759" s="217">
        <v>0</v>
      </c>
      <c r="T759" s="218">
        <f>S759*H759</f>
        <v>0</v>
      </c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R759" s="219" t="s">
        <v>358</v>
      </c>
      <c r="AT759" s="219" t="s">
        <v>245</v>
      </c>
      <c r="AU759" s="219" t="s">
        <v>85</v>
      </c>
      <c r="AY759" s="20" t="s">
        <v>147</v>
      </c>
      <c r="BE759" s="220">
        <f>IF(N759="základní",J759,0)</f>
        <v>0</v>
      </c>
      <c r="BF759" s="220">
        <f>IF(N759="snížená",J759,0)</f>
        <v>0</v>
      </c>
      <c r="BG759" s="220">
        <f>IF(N759="zákl. přenesená",J759,0)</f>
        <v>0</v>
      </c>
      <c r="BH759" s="220">
        <f>IF(N759="sníž. přenesená",J759,0)</f>
        <v>0</v>
      </c>
      <c r="BI759" s="220">
        <f>IF(N759="nulová",J759,0)</f>
        <v>0</v>
      </c>
      <c r="BJ759" s="20" t="s">
        <v>83</v>
      </c>
      <c r="BK759" s="220">
        <f>ROUND(I759*H759,2)</f>
        <v>0</v>
      </c>
      <c r="BL759" s="20" t="s">
        <v>244</v>
      </c>
      <c r="BM759" s="219" t="s">
        <v>1167</v>
      </c>
    </row>
    <row r="760" s="14" customFormat="1">
      <c r="A760" s="14"/>
      <c r="B760" s="238"/>
      <c r="C760" s="239"/>
      <c r="D760" s="228" t="s">
        <v>157</v>
      </c>
      <c r="E760" s="240" t="s">
        <v>19</v>
      </c>
      <c r="F760" s="241" t="s">
        <v>715</v>
      </c>
      <c r="G760" s="239"/>
      <c r="H760" s="240" t="s">
        <v>19</v>
      </c>
      <c r="I760" s="242"/>
      <c r="J760" s="239"/>
      <c r="K760" s="239"/>
      <c r="L760" s="243"/>
      <c r="M760" s="244"/>
      <c r="N760" s="245"/>
      <c r="O760" s="245"/>
      <c r="P760" s="245"/>
      <c r="Q760" s="245"/>
      <c r="R760" s="245"/>
      <c r="S760" s="245"/>
      <c r="T760" s="24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7" t="s">
        <v>157</v>
      </c>
      <c r="AU760" s="247" t="s">
        <v>85</v>
      </c>
      <c r="AV760" s="14" t="s">
        <v>83</v>
      </c>
      <c r="AW760" s="14" t="s">
        <v>36</v>
      </c>
      <c r="AX760" s="14" t="s">
        <v>75</v>
      </c>
      <c r="AY760" s="247" t="s">
        <v>147</v>
      </c>
    </row>
    <row r="761" s="13" customFormat="1">
      <c r="A761" s="13"/>
      <c r="B761" s="226"/>
      <c r="C761" s="227"/>
      <c r="D761" s="228" t="s">
        <v>157</v>
      </c>
      <c r="E761" s="229" t="s">
        <v>19</v>
      </c>
      <c r="F761" s="230" t="s">
        <v>1168</v>
      </c>
      <c r="G761" s="227"/>
      <c r="H761" s="231">
        <v>13.800000000000001</v>
      </c>
      <c r="I761" s="232"/>
      <c r="J761" s="227"/>
      <c r="K761" s="227"/>
      <c r="L761" s="233"/>
      <c r="M761" s="234"/>
      <c r="N761" s="235"/>
      <c r="O761" s="235"/>
      <c r="P761" s="235"/>
      <c r="Q761" s="235"/>
      <c r="R761" s="235"/>
      <c r="S761" s="235"/>
      <c r="T761" s="23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7" t="s">
        <v>157</v>
      </c>
      <c r="AU761" s="237" t="s">
        <v>85</v>
      </c>
      <c r="AV761" s="13" t="s">
        <v>85</v>
      </c>
      <c r="AW761" s="13" t="s">
        <v>36</v>
      </c>
      <c r="AX761" s="13" t="s">
        <v>83</v>
      </c>
      <c r="AY761" s="237" t="s">
        <v>147</v>
      </c>
    </row>
    <row r="762" s="13" customFormat="1">
      <c r="A762" s="13"/>
      <c r="B762" s="226"/>
      <c r="C762" s="227"/>
      <c r="D762" s="228" t="s">
        <v>157</v>
      </c>
      <c r="E762" s="227"/>
      <c r="F762" s="230" t="s">
        <v>668</v>
      </c>
      <c r="G762" s="227"/>
      <c r="H762" s="231">
        <v>14.49</v>
      </c>
      <c r="I762" s="232"/>
      <c r="J762" s="227"/>
      <c r="K762" s="227"/>
      <c r="L762" s="233"/>
      <c r="M762" s="234"/>
      <c r="N762" s="235"/>
      <c r="O762" s="235"/>
      <c r="P762" s="235"/>
      <c r="Q762" s="235"/>
      <c r="R762" s="235"/>
      <c r="S762" s="235"/>
      <c r="T762" s="23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7" t="s">
        <v>157</v>
      </c>
      <c r="AU762" s="237" t="s">
        <v>85</v>
      </c>
      <c r="AV762" s="13" t="s">
        <v>85</v>
      </c>
      <c r="AW762" s="13" t="s">
        <v>4</v>
      </c>
      <c r="AX762" s="13" t="s">
        <v>83</v>
      </c>
      <c r="AY762" s="237" t="s">
        <v>147</v>
      </c>
    </row>
    <row r="763" s="2" customFormat="1" ht="24.15" customHeight="1">
      <c r="A763" s="41"/>
      <c r="B763" s="42"/>
      <c r="C763" s="259" t="s">
        <v>1169</v>
      </c>
      <c r="D763" s="259" t="s">
        <v>245</v>
      </c>
      <c r="E763" s="260" t="s">
        <v>1170</v>
      </c>
      <c r="F763" s="261" t="s">
        <v>1171</v>
      </c>
      <c r="G763" s="262" t="s">
        <v>99</v>
      </c>
      <c r="H763" s="263">
        <v>2.2000000000000002</v>
      </c>
      <c r="I763" s="264"/>
      <c r="J763" s="265">
        <f>ROUND(I763*H763,2)</f>
        <v>0</v>
      </c>
      <c r="K763" s="261" t="s">
        <v>152</v>
      </c>
      <c r="L763" s="266"/>
      <c r="M763" s="267" t="s">
        <v>19</v>
      </c>
      <c r="N763" s="268" t="s">
        <v>46</v>
      </c>
      <c r="O763" s="87"/>
      <c r="P763" s="217">
        <f>O763*H763</f>
        <v>0</v>
      </c>
      <c r="Q763" s="217">
        <v>0.0025000000000000001</v>
      </c>
      <c r="R763" s="217">
        <f>Q763*H763</f>
        <v>0.0055000000000000005</v>
      </c>
      <c r="S763" s="217">
        <v>0</v>
      </c>
      <c r="T763" s="218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219" t="s">
        <v>358</v>
      </c>
      <c r="AT763" s="219" t="s">
        <v>245</v>
      </c>
      <c r="AU763" s="219" t="s">
        <v>85</v>
      </c>
      <c r="AY763" s="20" t="s">
        <v>147</v>
      </c>
      <c r="BE763" s="220">
        <f>IF(N763="základní",J763,0)</f>
        <v>0</v>
      </c>
      <c r="BF763" s="220">
        <f>IF(N763="snížená",J763,0)</f>
        <v>0</v>
      </c>
      <c r="BG763" s="220">
        <f>IF(N763="zákl. přenesená",J763,0)</f>
        <v>0</v>
      </c>
      <c r="BH763" s="220">
        <f>IF(N763="sníž. přenesená",J763,0)</f>
        <v>0</v>
      </c>
      <c r="BI763" s="220">
        <f>IF(N763="nulová",J763,0)</f>
        <v>0</v>
      </c>
      <c r="BJ763" s="20" t="s">
        <v>83</v>
      </c>
      <c r="BK763" s="220">
        <f>ROUND(I763*H763,2)</f>
        <v>0</v>
      </c>
      <c r="BL763" s="20" t="s">
        <v>244</v>
      </c>
      <c r="BM763" s="219" t="s">
        <v>1172</v>
      </c>
    </row>
    <row r="764" s="13" customFormat="1">
      <c r="A764" s="13"/>
      <c r="B764" s="226"/>
      <c r="C764" s="227"/>
      <c r="D764" s="228" t="s">
        <v>157</v>
      </c>
      <c r="E764" s="229" t="s">
        <v>19</v>
      </c>
      <c r="F764" s="230" t="s">
        <v>1173</v>
      </c>
      <c r="G764" s="227"/>
      <c r="H764" s="231">
        <v>2.2000000000000002</v>
      </c>
      <c r="I764" s="232"/>
      <c r="J764" s="227"/>
      <c r="K764" s="227"/>
      <c r="L764" s="233"/>
      <c r="M764" s="234"/>
      <c r="N764" s="235"/>
      <c r="O764" s="235"/>
      <c r="P764" s="235"/>
      <c r="Q764" s="235"/>
      <c r="R764" s="235"/>
      <c r="S764" s="235"/>
      <c r="T764" s="23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7" t="s">
        <v>157</v>
      </c>
      <c r="AU764" s="237" t="s">
        <v>85</v>
      </c>
      <c r="AV764" s="13" t="s">
        <v>85</v>
      </c>
      <c r="AW764" s="13" t="s">
        <v>36</v>
      </c>
      <c r="AX764" s="13" t="s">
        <v>83</v>
      </c>
      <c r="AY764" s="237" t="s">
        <v>147</v>
      </c>
    </row>
    <row r="765" s="2" customFormat="1" ht="44.25" customHeight="1">
      <c r="A765" s="41"/>
      <c r="B765" s="42"/>
      <c r="C765" s="208" t="s">
        <v>1174</v>
      </c>
      <c r="D765" s="208" t="s">
        <v>149</v>
      </c>
      <c r="E765" s="209" t="s">
        <v>1175</v>
      </c>
      <c r="F765" s="210" t="s">
        <v>1176</v>
      </c>
      <c r="G765" s="211" t="s">
        <v>99</v>
      </c>
      <c r="H765" s="212">
        <v>31.239999999999998</v>
      </c>
      <c r="I765" s="213"/>
      <c r="J765" s="214">
        <f>ROUND(I765*H765,2)</f>
        <v>0</v>
      </c>
      <c r="K765" s="210" t="s">
        <v>152</v>
      </c>
      <c r="L765" s="47"/>
      <c r="M765" s="215" t="s">
        <v>19</v>
      </c>
      <c r="N765" s="216" t="s">
        <v>46</v>
      </c>
      <c r="O765" s="87"/>
      <c r="P765" s="217">
        <f>O765*H765</f>
        <v>0</v>
      </c>
      <c r="Q765" s="217">
        <v>0</v>
      </c>
      <c r="R765" s="217">
        <f>Q765*H765</f>
        <v>0</v>
      </c>
      <c r="S765" s="217">
        <v>0</v>
      </c>
      <c r="T765" s="218">
        <f>S765*H765</f>
        <v>0</v>
      </c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R765" s="219" t="s">
        <v>244</v>
      </c>
      <c r="AT765" s="219" t="s">
        <v>149</v>
      </c>
      <c r="AU765" s="219" t="s">
        <v>85</v>
      </c>
      <c r="AY765" s="20" t="s">
        <v>147</v>
      </c>
      <c r="BE765" s="220">
        <f>IF(N765="základní",J765,0)</f>
        <v>0</v>
      </c>
      <c r="BF765" s="220">
        <f>IF(N765="snížená",J765,0)</f>
        <v>0</v>
      </c>
      <c r="BG765" s="220">
        <f>IF(N765="zákl. přenesená",J765,0)</f>
        <v>0</v>
      </c>
      <c r="BH765" s="220">
        <f>IF(N765="sníž. přenesená",J765,0)</f>
        <v>0</v>
      </c>
      <c r="BI765" s="220">
        <f>IF(N765="nulová",J765,0)</f>
        <v>0</v>
      </c>
      <c r="BJ765" s="20" t="s">
        <v>83</v>
      </c>
      <c r="BK765" s="220">
        <f>ROUND(I765*H765,2)</f>
        <v>0</v>
      </c>
      <c r="BL765" s="20" t="s">
        <v>244</v>
      </c>
      <c r="BM765" s="219" t="s">
        <v>1177</v>
      </c>
    </row>
    <row r="766" s="2" customFormat="1">
      <c r="A766" s="41"/>
      <c r="B766" s="42"/>
      <c r="C766" s="43"/>
      <c r="D766" s="221" t="s">
        <v>155</v>
      </c>
      <c r="E766" s="43"/>
      <c r="F766" s="222" t="s">
        <v>1178</v>
      </c>
      <c r="G766" s="43"/>
      <c r="H766" s="43"/>
      <c r="I766" s="223"/>
      <c r="J766" s="43"/>
      <c r="K766" s="43"/>
      <c r="L766" s="47"/>
      <c r="M766" s="224"/>
      <c r="N766" s="225"/>
      <c r="O766" s="87"/>
      <c r="P766" s="87"/>
      <c r="Q766" s="87"/>
      <c r="R766" s="87"/>
      <c r="S766" s="87"/>
      <c r="T766" s="88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T766" s="20" t="s">
        <v>155</v>
      </c>
      <c r="AU766" s="20" t="s">
        <v>85</v>
      </c>
    </row>
    <row r="767" s="13" customFormat="1">
      <c r="A767" s="13"/>
      <c r="B767" s="226"/>
      <c r="C767" s="227"/>
      <c r="D767" s="228" t="s">
        <v>157</v>
      </c>
      <c r="E767" s="229" t="s">
        <v>19</v>
      </c>
      <c r="F767" s="230" t="s">
        <v>1098</v>
      </c>
      <c r="G767" s="227"/>
      <c r="H767" s="231">
        <v>31.239999999999998</v>
      </c>
      <c r="I767" s="232"/>
      <c r="J767" s="227"/>
      <c r="K767" s="227"/>
      <c r="L767" s="233"/>
      <c r="M767" s="234"/>
      <c r="N767" s="235"/>
      <c r="O767" s="235"/>
      <c r="P767" s="235"/>
      <c r="Q767" s="235"/>
      <c r="R767" s="235"/>
      <c r="S767" s="235"/>
      <c r="T767" s="23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7" t="s">
        <v>157</v>
      </c>
      <c r="AU767" s="237" t="s">
        <v>85</v>
      </c>
      <c r="AV767" s="13" t="s">
        <v>85</v>
      </c>
      <c r="AW767" s="13" t="s">
        <v>36</v>
      </c>
      <c r="AX767" s="13" t="s">
        <v>83</v>
      </c>
      <c r="AY767" s="237" t="s">
        <v>147</v>
      </c>
    </row>
    <row r="768" s="2" customFormat="1" ht="24.15" customHeight="1">
      <c r="A768" s="41"/>
      <c r="B768" s="42"/>
      <c r="C768" s="259" t="s">
        <v>1179</v>
      </c>
      <c r="D768" s="259" t="s">
        <v>245</v>
      </c>
      <c r="E768" s="260" t="s">
        <v>1180</v>
      </c>
      <c r="F768" s="261" t="s">
        <v>1181</v>
      </c>
      <c r="G768" s="262" t="s">
        <v>99</v>
      </c>
      <c r="H768" s="263">
        <v>32.802</v>
      </c>
      <c r="I768" s="264"/>
      <c r="J768" s="265">
        <f>ROUND(I768*H768,2)</f>
        <v>0</v>
      </c>
      <c r="K768" s="261" t="s">
        <v>152</v>
      </c>
      <c r="L768" s="266"/>
      <c r="M768" s="267" t="s">
        <v>19</v>
      </c>
      <c r="N768" s="268" t="s">
        <v>46</v>
      </c>
      <c r="O768" s="87"/>
      <c r="P768" s="217">
        <f>O768*H768</f>
        <v>0</v>
      </c>
      <c r="Q768" s="217">
        <v>0.0044999999999999997</v>
      </c>
      <c r="R768" s="217">
        <f>Q768*H768</f>
        <v>0.14760899999999999</v>
      </c>
      <c r="S768" s="217">
        <v>0</v>
      </c>
      <c r="T768" s="218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19" t="s">
        <v>358</v>
      </c>
      <c r="AT768" s="219" t="s">
        <v>245</v>
      </c>
      <c r="AU768" s="219" t="s">
        <v>85</v>
      </c>
      <c r="AY768" s="20" t="s">
        <v>147</v>
      </c>
      <c r="BE768" s="220">
        <f>IF(N768="základní",J768,0)</f>
        <v>0</v>
      </c>
      <c r="BF768" s="220">
        <f>IF(N768="snížená",J768,0)</f>
        <v>0</v>
      </c>
      <c r="BG768" s="220">
        <f>IF(N768="zákl. přenesená",J768,0)</f>
        <v>0</v>
      </c>
      <c r="BH768" s="220">
        <f>IF(N768="sníž. přenesená",J768,0)</f>
        <v>0</v>
      </c>
      <c r="BI768" s="220">
        <f>IF(N768="nulová",J768,0)</f>
        <v>0</v>
      </c>
      <c r="BJ768" s="20" t="s">
        <v>83</v>
      </c>
      <c r="BK768" s="220">
        <f>ROUND(I768*H768,2)</f>
        <v>0</v>
      </c>
      <c r="BL768" s="20" t="s">
        <v>244</v>
      </c>
      <c r="BM768" s="219" t="s">
        <v>1182</v>
      </c>
    </row>
    <row r="769" s="13" customFormat="1">
      <c r="A769" s="13"/>
      <c r="B769" s="226"/>
      <c r="C769" s="227"/>
      <c r="D769" s="228" t="s">
        <v>157</v>
      </c>
      <c r="E769" s="227"/>
      <c r="F769" s="230" t="s">
        <v>1183</v>
      </c>
      <c r="G769" s="227"/>
      <c r="H769" s="231">
        <v>32.802</v>
      </c>
      <c r="I769" s="232"/>
      <c r="J769" s="227"/>
      <c r="K769" s="227"/>
      <c r="L769" s="233"/>
      <c r="M769" s="234"/>
      <c r="N769" s="235"/>
      <c r="O769" s="235"/>
      <c r="P769" s="235"/>
      <c r="Q769" s="235"/>
      <c r="R769" s="235"/>
      <c r="S769" s="235"/>
      <c r="T769" s="236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7" t="s">
        <v>157</v>
      </c>
      <c r="AU769" s="237" t="s">
        <v>85</v>
      </c>
      <c r="AV769" s="13" t="s">
        <v>85</v>
      </c>
      <c r="AW769" s="13" t="s">
        <v>4</v>
      </c>
      <c r="AX769" s="13" t="s">
        <v>83</v>
      </c>
      <c r="AY769" s="237" t="s">
        <v>147</v>
      </c>
    </row>
    <row r="770" s="2" customFormat="1" ht="24.15" customHeight="1">
      <c r="A770" s="41"/>
      <c r="B770" s="42"/>
      <c r="C770" s="208" t="s">
        <v>1184</v>
      </c>
      <c r="D770" s="208" t="s">
        <v>149</v>
      </c>
      <c r="E770" s="209" t="s">
        <v>1185</v>
      </c>
      <c r="F770" s="210" t="s">
        <v>1186</v>
      </c>
      <c r="G770" s="211" t="s">
        <v>389</v>
      </c>
      <c r="H770" s="212">
        <v>60.200000000000003</v>
      </c>
      <c r="I770" s="213"/>
      <c r="J770" s="214">
        <f>ROUND(I770*H770,2)</f>
        <v>0</v>
      </c>
      <c r="K770" s="210" t="s">
        <v>152</v>
      </c>
      <c r="L770" s="47"/>
      <c r="M770" s="215" t="s">
        <v>19</v>
      </c>
      <c r="N770" s="216" t="s">
        <v>46</v>
      </c>
      <c r="O770" s="87"/>
      <c r="P770" s="217">
        <f>O770*H770</f>
        <v>0</v>
      </c>
      <c r="Q770" s="217">
        <v>0</v>
      </c>
      <c r="R770" s="217">
        <f>Q770*H770</f>
        <v>0</v>
      </c>
      <c r="S770" s="217">
        <v>0</v>
      </c>
      <c r="T770" s="218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9" t="s">
        <v>244</v>
      </c>
      <c r="AT770" s="219" t="s">
        <v>149</v>
      </c>
      <c r="AU770" s="219" t="s">
        <v>85</v>
      </c>
      <c r="AY770" s="20" t="s">
        <v>147</v>
      </c>
      <c r="BE770" s="220">
        <f>IF(N770="základní",J770,0)</f>
        <v>0</v>
      </c>
      <c r="BF770" s="220">
        <f>IF(N770="snížená",J770,0)</f>
        <v>0</v>
      </c>
      <c r="BG770" s="220">
        <f>IF(N770="zákl. přenesená",J770,0)</f>
        <v>0</v>
      </c>
      <c r="BH770" s="220">
        <f>IF(N770="sníž. přenesená",J770,0)</f>
        <v>0</v>
      </c>
      <c r="BI770" s="220">
        <f>IF(N770="nulová",J770,0)</f>
        <v>0</v>
      </c>
      <c r="BJ770" s="20" t="s">
        <v>83</v>
      </c>
      <c r="BK770" s="220">
        <f>ROUND(I770*H770,2)</f>
        <v>0</v>
      </c>
      <c r="BL770" s="20" t="s">
        <v>244</v>
      </c>
      <c r="BM770" s="219" t="s">
        <v>1187</v>
      </c>
    </row>
    <row r="771" s="2" customFormat="1">
      <c r="A771" s="41"/>
      <c r="B771" s="42"/>
      <c r="C771" s="43"/>
      <c r="D771" s="221" t="s">
        <v>155</v>
      </c>
      <c r="E771" s="43"/>
      <c r="F771" s="222" t="s">
        <v>1188</v>
      </c>
      <c r="G771" s="43"/>
      <c r="H771" s="43"/>
      <c r="I771" s="223"/>
      <c r="J771" s="43"/>
      <c r="K771" s="43"/>
      <c r="L771" s="47"/>
      <c r="M771" s="224"/>
      <c r="N771" s="225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155</v>
      </c>
      <c r="AU771" s="20" t="s">
        <v>85</v>
      </c>
    </row>
    <row r="772" s="14" customFormat="1">
      <c r="A772" s="14"/>
      <c r="B772" s="238"/>
      <c r="C772" s="239"/>
      <c r="D772" s="228" t="s">
        <v>157</v>
      </c>
      <c r="E772" s="240" t="s">
        <v>19</v>
      </c>
      <c r="F772" s="241" t="s">
        <v>278</v>
      </c>
      <c r="G772" s="239"/>
      <c r="H772" s="240" t="s">
        <v>19</v>
      </c>
      <c r="I772" s="242"/>
      <c r="J772" s="239"/>
      <c r="K772" s="239"/>
      <c r="L772" s="243"/>
      <c r="M772" s="244"/>
      <c r="N772" s="245"/>
      <c r="O772" s="245"/>
      <c r="P772" s="245"/>
      <c r="Q772" s="245"/>
      <c r="R772" s="245"/>
      <c r="S772" s="245"/>
      <c r="T772" s="24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7" t="s">
        <v>157</v>
      </c>
      <c r="AU772" s="247" t="s">
        <v>85</v>
      </c>
      <c r="AV772" s="14" t="s">
        <v>83</v>
      </c>
      <c r="AW772" s="14" t="s">
        <v>36</v>
      </c>
      <c r="AX772" s="14" t="s">
        <v>75</v>
      </c>
      <c r="AY772" s="247" t="s">
        <v>147</v>
      </c>
    </row>
    <row r="773" s="13" customFormat="1">
      <c r="A773" s="13"/>
      <c r="B773" s="226"/>
      <c r="C773" s="227"/>
      <c r="D773" s="228" t="s">
        <v>157</v>
      </c>
      <c r="E773" s="229" t="s">
        <v>19</v>
      </c>
      <c r="F773" s="230" t="s">
        <v>1189</v>
      </c>
      <c r="G773" s="227"/>
      <c r="H773" s="231">
        <v>32.399999999999999</v>
      </c>
      <c r="I773" s="232"/>
      <c r="J773" s="227"/>
      <c r="K773" s="227"/>
      <c r="L773" s="233"/>
      <c r="M773" s="234"/>
      <c r="N773" s="235"/>
      <c r="O773" s="235"/>
      <c r="P773" s="235"/>
      <c r="Q773" s="235"/>
      <c r="R773" s="235"/>
      <c r="S773" s="235"/>
      <c r="T773" s="23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7" t="s">
        <v>157</v>
      </c>
      <c r="AU773" s="237" t="s">
        <v>85</v>
      </c>
      <c r="AV773" s="13" t="s">
        <v>85</v>
      </c>
      <c r="AW773" s="13" t="s">
        <v>36</v>
      </c>
      <c r="AX773" s="13" t="s">
        <v>75</v>
      </c>
      <c r="AY773" s="237" t="s">
        <v>147</v>
      </c>
    </row>
    <row r="774" s="13" customFormat="1">
      <c r="A774" s="13"/>
      <c r="B774" s="226"/>
      <c r="C774" s="227"/>
      <c r="D774" s="228" t="s">
        <v>157</v>
      </c>
      <c r="E774" s="229" t="s">
        <v>19</v>
      </c>
      <c r="F774" s="230" t="s">
        <v>1190</v>
      </c>
      <c r="G774" s="227"/>
      <c r="H774" s="231">
        <v>22.600000000000001</v>
      </c>
      <c r="I774" s="232"/>
      <c r="J774" s="227"/>
      <c r="K774" s="227"/>
      <c r="L774" s="233"/>
      <c r="M774" s="234"/>
      <c r="N774" s="235"/>
      <c r="O774" s="235"/>
      <c r="P774" s="235"/>
      <c r="Q774" s="235"/>
      <c r="R774" s="235"/>
      <c r="S774" s="235"/>
      <c r="T774" s="236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7" t="s">
        <v>157</v>
      </c>
      <c r="AU774" s="237" t="s">
        <v>85</v>
      </c>
      <c r="AV774" s="13" t="s">
        <v>85</v>
      </c>
      <c r="AW774" s="13" t="s">
        <v>36</v>
      </c>
      <c r="AX774" s="13" t="s">
        <v>75</v>
      </c>
      <c r="AY774" s="237" t="s">
        <v>147</v>
      </c>
    </row>
    <row r="775" s="13" customFormat="1">
      <c r="A775" s="13"/>
      <c r="B775" s="226"/>
      <c r="C775" s="227"/>
      <c r="D775" s="228" t="s">
        <v>157</v>
      </c>
      <c r="E775" s="229" t="s">
        <v>19</v>
      </c>
      <c r="F775" s="230" t="s">
        <v>1191</v>
      </c>
      <c r="G775" s="227"/>
      <c r="H775" s="231">
        <v>5.2000000000000002</v>
      </c>
      <c r="I775" s="232"/>
      <c r="J775" s="227"/>
      <c r="K775" s="227"/>
      <c r="L775" s="233"/>
      <c r="M775" s="234"/>
      <c r="N775" s="235"/>
      <c r="O775" s="235"/>
      <c r="P775" s="235"/>
      <c r="Q775" s="235"/>
      <c r="R775" s="235"/>
      <c r="S775" s="235"/>
      <c r="T775" s="23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7" t="s">
        <v>157</v>
      </c>
      <c r="AU775" s="237" t="s">
        <v>85</v>
      </c>
      <c r="AV775" s="13" t="s">
        <v>85</v>
      </c>
      <c r="AW775" s="13" t="s">
        <v>36</v>
      </c>
      <c r="AX775" s="13" t="s">
        <v>75</v>
      </c>
      <c r="AY775" s="237" t="s">
        <v>147</v>
      </c>
    </row>
    <row r="776" s="15" customFormat="1">
      <c r="A776" s="15"/>
      <c r="B776" s="248"/>
      <c r="C776" s="249"/>
      <c r="D776" s="228" t="s">
        <v>157</v>
      </c>
      <c r="E776" s="250" t="s">
        <v>19</v>
      </c>
      <c r="F776" s="251" t="s">
        <v>172</v>
      </c>
      <c r="G776" s="249"/>
      <c r="H776" s="252">
        <v>60.200000000000003</v>
      </c>
      <c r="I776" s="253"/>
      <c r="J776" s="249"/>
      <c r="K776" s="249"/>
      <c r="L776" s="254"/>
      <c r="M776" s="255"/>
      <c r="N776" s="256"/>
      <c r="O776" s="256"/>
      <c r="P776" s="256"/>
      <c r="Q776" s="256"/>
      <c r="R776" s="256"/>
      <c r="S776" s="256"/>
      <c r="T776" s="257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58" t="s">
        <v>157</v>
      </c>
      <c r="AU776" s="258" t="s">
        <v>85</v>
      </c>
      <c r="AV776" s="15" t="s">
        <v>153</v>
      </c>
      <c r="AW776" s="15" t="s">
        <v>36</v>
      </c>
      <c r="AX776" s="15" t="s">
        <v>83</v>
      </c>
      <c r="AY776" s="258" t="s">
        <v>147</v>
      </c>
    </row>
    <row r="777" s="2" customFormat="1" ht="24.15" customHeight="1">
      <c r="A777" s="41"/>
      <c r="B777" s="42"/>
      <c r="C777" s="259" t="s">
        <v>1192</v>
      </c>
      <c r="D777" s="259" t="s">
        <v>245</v>
      </c>
      <c r="E777" s="260" t="s">
        <v>1193</v>
      </c>
      <c r="F777" s="261" t="s">
        <v>1194</v>
      </c>
      <c r="G777" s="262" t="s">
        <v>389</v>
      </c>
      <c r="H777" s="263">
        <v>63.210000000000001</v>
      </c>
      <c r="I777" s="264"/>
      <c r="J777" s="265">
        <f>ROUND(I777*H777,2)</f>
        <v>0</v>
      </c>
      <c r="K777" s="261" t="s">
        <v>152</v>
      </c>
      <c r="L777" s="266"/>
      <c r="M777" s="267" t="s">
        <v>19</v>
      </c>
      <c r="N777" s="268" t="s">
        <v>46</v>
      </c>
      <c r="O777" s="87"/>
      <c r="P777" s="217">
        <f>O777*H777</f>
        <v>0</v>
      </c>
      <c r="Q777" s="217">
        <v>5.0000000000000002E-05</v>
      </c>
      <c r="R777" s="217">
        <f>Q777*H777</f>
        <v>0.0031605000000000001</v>
      </c>
      <c r="S777" s="217">
        <v>0</v>
      </c>
      <c r="T777" s="218">
        <f>S777*H777</f>
        <v>0</v>
      </c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R777" s="219" t="s">
        <v>358</v>
      </c>
      <c r="AT777" s="219" t="s">
        <v>245</v>
      </c>
      <c r="AU777" s="219" t="s">
        <v>85</v>
      </c>
      <c r="AY777" s="20" t="s">
        <v>147</v>
      </c>
      <c r="BE777" s="220">
        <f>IF(N777="základní",J777,0)</f>
        <v>0</v>
      </c>
      <c r="BF777" s="220">
        <f>IF(N777="snížená",J777,0)</f>
        <v>0</v>
      </c>
      <c r="BG777" s="220">
        <f>IF(N777="zákl. přenesená",J777,0)</f>
        <v>0</v>
      </c>
      <c r="BH777" s="220">
        <f>IF(N777="sníž. přenesená",J777,0)</f>
        <v>0</v>
      </c>
      <c r="BI777" s="220">
        <f>IF(N777="nulová",J777,0)</f>
        <v>0</v>
      </c>
      <c r="BJ777" s="20" t="s">
        <v>83</v>
      </c>
      <c r="BK777" s="220">
        <f>ROUND(I777*H777,2)</f>
        <v>0</v>
      </c>
      <c r="BL777" s="20" t="s">
        <v>244</v>
      </c>
      <c r="BM777" s="219" t="s">
        <v>1195</v>
      </c>
    </row>
    <row r="778" s="13" customFormat="1">
      <c r="A778" s="13"/>
      <c r="B778" s="226"/>
      <c r="C778" s="227"/>
      <c r="D778" s="228" t="s">
        <v>157</v>
      </c>
      <c r="E778" s="227"/>
      <c r="F778" s="230" t="s">
        <v>1196</v>
      </c>
      <c r="G778" s="227"/>
      <c r="H778" s="231">
        <v>63.210000000000001</v>
      </c>
      <c r="I778" s="232"/>
      <c r="J778" s="227"/>
      <c r="K778" s="227"/>
      <c r="L778" s="233"/>
      <c r="M778" s="234"/>
      <c r="N778" s="235"/>
      <c r="O778" s="235"/>
      <c r="P778" s="235"/>
      <c r="Q778" s="235"/>
      <c r="R778" s="235"/>
      <c r="S778" s="235"/>
      <c r="T778" s="23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7" t="s">
        <v>157</v>
      </c>
      <c r="AU778" s="237" t="s">
        <v>85</v>
      </c>
      <c r="AV778" s="13" t="s">
        <v>85</v>
      </c>
      <c r="AW778" s="13" t="s">
        <v>4</v>
      </c>
      <c r="AX778" s="13" t="s">
        <v>83</v>
      </c>
      <c r="AY778" s="237" t="s">
        <v>147</v>
      </c>
    </row>
    <row r="779" s="2" customFormat="1" ht="49.05" customHeight="1">
      <c r="A779" s="41"/>
      <c r="B779" s="42"/>
      <c r="C779" s="208" t="s">
        <v>1197</v>
      </c>
      <c r="D779" s="208" t="s">
        <v>149</v>
      </c>
      <c r="E779" s="209" t="s">
        <v>1198</v>
      </c>
      <c r="F779" s="210" t="s">
        <v>1199</v>
      </c>
      <c r="G779" s="211" t="s">
        <v>99</v>
      </c>
      <c r="H779" s="212">
        <v>31.239999999999998</v>
      </c>
      <c r="I779" s="213"/>
      <c r="J779" s="214">
        <f>ROUND(I779*H779,2)</f>
        <v>0</v>
      </c>
      <c r="K779" s="210" t="s">
        <v>152</v>
      </c>
      <c r="L779" s="47"/>
      <c r="M779" s="215" t="s">
        <v>19</v>
      </c>
      <c r="N779" s="216" t="s">
        <v>46</v>
      </c>
      <c r="O779" s="87"/>
      <c r="P779" s="217">
        <f>O779*H779</f>
        <v>0</v>
      </c>
      <c r="Q779" s="217">
        <v>0.00012</v>
      </c>
      <c r="R779" s="217">
        <f>Q779*H779</f>
        <v>0.0037488</v>
      </c>
      <c r="S779" s="217">
        <v>0</v>
      </c>
      <c r="T779" s="218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9" t="s">
        <v>244</v>
      </c>
      <c r="AT779" s="219" t="s">
        <v>149</v>
      </c>
      <c r="AU779" s="219" t="s">
        <v>85</v>
      </c>
      <c r="AY779" s="20" t="s">
        <v>147</v>
      </c>
      <c r="BE779" s="220">
        <f>IF(N779="základní",J779,0)</f>
        <v>0</v>
      </c>
      <c r="BF779" s="220">
        <f>IF(N779="snížená",J779,0)</f>
        <v>0</v>
      </c>
      <c r="BG779" s="220">
        <f>IF(N779="zákl. přenesená",J779,0)</f>
        <v>0</v>
      </c>
      <c r="BH779" s="220">
        <f>IF(N779="sníž. přenesená",J779,0)</f>
        <v>0</v>
      </c>
      <c r="BI779" s="220">
        <f>IF(N779="nulová",J779,0)</f>
        <v>0</v>
      </c>
      <c r="BJ779" s="20" t="s">
        <v>83</v>
      </c>
      <c r="BK779" s="220">
        <f>ROUND(I779*H779,2)</f>
        <v>0</v>
      </c>
      <c r="BL779" s="20" t="s">
        <v>244</v>
      </c>
      <c r="BM779" s="219" t="s">
        <v>1200</v>
      </c>
    </row>
    <row r="780" s="2" customFormat="1">
      <c r="A780" s="41"/>
      <c r="B780" s="42"/>
      <c r="C780" s="43"/>
      <c r="D780" s="221" t="s">
        <v>155</v>
      </c>
      <c r="E780" s="43"/>
      <c r="F780" s="222" t="s">
        <v>1201</v>
      </c>
      <c r="G780" s="43"/>
      <c r="H780" s="43"/>
      <c r="I780" s="223"/>
      <c r="J780" s="43"/>
      <c r="K780" s="43"/>
      <c r="L780" s="47"/>
      <c r="M780" s="224"/>
      <c r="N780" s="225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155</v>
      </c>
      <c r="AU780" s="20" t="s">
        <v>85</v>
      </c>
    </row>
    <row r="781" s="13" customFormat="1">
      <c r="A781" s="13"/>
      <c r="B781" s="226"/>
      <c r="C781" s="227"/>
      <c r="D781" s="228" t="s">
        <v>157</v>
      </c>
      <c r="E781" s="229" t="s">
        <v>19</v>
      </c>
      <c r="F781" s="230" t="s">
        <v>1098</v>
      </c>
      <c r="G781" s="227"/>
      <c r="H781" s="231">
        <v>31.239999999999998</v>
      </c>
      <c r="I781" s="232"/>
      <c r="J781" s="227"/>
      <c r="K781" s="227"/>
      <c r="L781" s="233"/>
      <c r="M781" s="234"/>
      <c r="N781" s="235"/>
      <c r="O781" s="235"/>
      <c r="P781" s="235"/>
      <c r="Q781" s="235"/>
      <c r="R781" s="235"/>
      <c r="S781" s="235"/>
      <c r="T781" s="23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7" t="s">
        <v>157</v>
      </c>
      <c r="AU781" s="237" t="s">
        <v>85</v>
      </c>
      <c r="AV781" s="13" t="s">
        <v>85</v>
      </c>
      <c r="AW781" s="13" t="s">
        <v>36</v>
      </c>
      <c r="AX781" s="13" t="s">
        <v>83</v>
      </c>
      <c r="AY781" s="237" t="s">
        <v>147</v>
      </c>
    </row>
    <row r="782" s="2" customFormat="1" ht="24.15" customHeight="1">
      <c r="A782" s="41"/>
      <c r="B782" s="42"/>
      <c r="C782" s="259" t="s">
        <v>1202</v>
      </c>
      <c r="D782" s="259" t="s">
        <v>245</v>
      </c>
      <c r="E782" s="260" t="s">
        <v>1203</v>
      </c>
      <c r="F782" s="261" t="s">
        <v>1204</v>
      </c>
      <c r="G782" s="262" t="s">
        <v>99</v>
      </c>
      <c r="H782" s="263">
        <v>32.802</v>
      </c>
      <c r="I782" s="264"/>
      <c r="J782" s="265">
        <f>ROUND(I782*H782,2)</f>
        <v>0</v>
      </c>
      <c r="K782" s="261" t="s">
        <v>152</v>
      </c>
      <c r="L782" s="266"/>
      <c r="M782" s="267" t="s">
        <v>19</v>
      </c>
      <c r="N782" s="268" t="s">
        <v>46</v>
      </c>
      <c r="O782" s="87"/>
      <c r="P782" s="217">
        <f>O782*H782</f>
        <v>0</v>
      </c>
      <c r="Q782" s="217">
        <v>0.02674</v>
      </c>
      <c r="R782" s="217">
        <f>Q782*H782</f>
        <v>0.87712548000000001</v>
      </c>
      <c r="S782" s="217">
        <v>0</v>
      </c>
      <c r="T782" s="218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19" t="s">
        <v>358</v>
      </c>
      <c r="AT782" s="219" t="s">
        <v>245</v>
      </c>
      <c r="AU782" s="219" t="s">
        <v>85</v>
      </c>
      <c r="AY782" s="20" t="s">
        <v>147</v>
      </c>
      <c r="BE782" s="220">
        <f>IF(N782="základní",J782,0)</f>
        <v>0</v>
      </c>
      <c r="BF782" s="220">
        <f>IF(N782="snížená",J782,0)</f>
        <v>0</v>
      </c>
      <c r="BG782" s="220">
        <f>IF(N782="zákl. přenesená",J782,0)</f>
        <v>0</v>
      </c>
      <c r="BH782" s="220">
        <f>IF(N782="sníž. přenesená",J782,0)</f>
        <v>0</v>
      </c>
      <c r="BI782" s="220">
        <f>IF(N782="nulová",J782,0)</f>
        <v>0</v>
      </c>
      <c r="BJ782" s="20" t="s">
        <v>83</v>
      </c>
      <c r="BK782" s="220">
        <f>ROUND(I782*H782,2)</f>
        <v>0</v>
      </c>
      <c r="BL782" s="20" t="s">
        <v>244</v>
      </c>
      <c r="BM782" s="219" t="s">
        <v>1205</v>
      </c>
    </row>
    <row r="783" s="13" customFormat="1">
      <c r="A783" s="13"/>
      <c r="B783" s="226"/>
      <c r="C783" s="227"/>
      <c r="D783" s="228" t="s">
        <v>157</v>
      </c>
      <c r="E783" s="227"/>
      <c r="F783" s="230" t="s">
        <v>1183</v>
      </c>
      <c r="G783" s="227"/>
      <c r="H783" s="231">
        <v>32.802</v>
      </c>
      <c r="I783" s="232"/>
      <c r="J783" s="227"/>
      <c r="K783" s="227"/>
      <c r="L783" s="233"/>
      <c r="M783" s="234"/>
      <c r="N783" s="235"/>
      <c r="O783" s="235"/>
      <c r="P783" s="235"/>
      <c r="Q783" s="235"/>
      <c r="R783" s="235"/>
      <c r="S783" s="235"/>
      <c r="T783" s="23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7" t="s">
        <v>157</v>
      </c>
      <c r="AU783" s="237" t="s">
        <v>85</v>
      </c>
      <c r="AV783" s="13" t="s">
        <v>85</v>
      </c>
      <c r="AW783" s="13" t="s">
        <v>4</v>
      </c>
      <c r="AX783" s="13" t="s">
        <v>83</v>
      </c>
      <c r="AY783" s="237" t="s">
        <v>147</v>
      </c>
    </row>
    <row r="784" s="2" customFormat="1" ht="44.25" customHeight="1">
      <c r="A784" s="41"/>
      <c r="B784" s="42"/>
      <c r="C784" s="208" t="s">
        <v>1206</v>
      </c>
      <c r="D784" s="208" t="s">
        <v>149</v>
      </c>
      <c r="E784" s="209" t="s">
        <v>1207</v>
      </c>
      <c r="F784" s="210" t="s">
        <v>1208</v>
      </c>
      <c r="G784" s="211" t="s">
        <v>389</v>
      </c>
      <c r="H784" s="212">
        <v>7</v>
      </c>
      <c r="I784" s="213"/>
      <c r="J784" s="214">
        <f>ROUND(I784*H784,2)</f>
        <v>0</v>
      </c>
      <c r="K784" s="210" t="s">
        <v>152</v>
      </c>
      <c r="L784" s="47"/>
      <c r="M784" s="215" t="s">
        <v>19</v>
      </c>
      <c r="N784" s="216" t="s">
        <v>46</v>
      </c>
      <c r="O784" s="87"/>
      <c r="P784" s="217">
        <f>O784*H784</f>
        <v>0</v>
      </c>
      <c r="Q784" s="217">
        <v>0.00010000000000000001</v>
      </c>
      <c r="R784" s="217">
        <f>Q784*H784</f>
        <v>0.00069999999999999999</v>
      </c>
      <c r="S784" s="217">
        <v>0</v>
      </c>
      <c r="T784" s="218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19" t="s">
        <v>244</v>
      </c>
      <c r="AT784" s="219" t="s">
        <v>149</v>
      </c>
      <c r="AU784" s="219" t="s">
        <v>85</v>
      </c>
      <c r="AY784" s="20" t="s">
        <v>147</v>
      </c>
      <c r="BE784" s="220">
        <f>IF(N784="základní",J784,0)</f>
        <v>0</v>
      </c>
      <c r="BF784" s="220">
        <f>IF(N784="snížená",J784,0)</f>
        <v>0</v>
      </c>
      <c r="BG784" s="220">
        <f>IF(N784="zákl. přenesená",J784,0)</f>
        <v>0</v>
      </c>
      <c r="BH784" s="220">
        <f>IF(N784="sníž. přenesená",J784,0)</f>
        <v>0</v>
      </c>
      <c r="BI784" s="220">
        <f>IF(N784="nulová",J784,0)</f>
        <v>0</v>
      </c>
      <c r="BJ784" s="20" t="s">
        <v>83</v>
      </c>
      <c r="BK784" s="220">
        <f>ROUND(I784*H784,2)</f>
        <v>0</v>
      </c>
      <c r="BL784" s="20" t="s">
        <v>244</v>
      </c>
      <c r="BM784" s="219" t="s">
        <v>1209</v>
      </c>
    </row>
    <row r="785" s="2" customFormat="1">
      <c r="A785" s="41"/>
      <c r="B785" s="42"/>
      <c r="C785" s="43"/>
      <c r="D785" s="221" t="s">
        <v>155</v>
      </c>
      <c r="E785" s="43"/>
      <c r="F785" s="222" t="s">
        <v>1210</v>
      </c>
      <c r="G785" s="43"/>
      <c r="H785" s="43"/>
      <c r="I785" s="223"/>
      <c r="J785" s="43"/>
      <c r="K785" s="43"/>
      <c r="L785" s="47"/>
      <c r="M785" s="224"/>
      <c r="N785" s="225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155</v>
      </c>
      <c r="AU785" s="20" t="s">
        <v>85</v>
      </c>
    </row>
    <row r="786" s="14" customFormat="1">
      <c r="A786" s="14"/>
      <c r="B786" s="238"/>
      <c r="C786" s="239"/>
      <c r="D786" s="228" t="s">
        <v>157</v>
      </c>
      <c r="E786" s="240" t="s">
        <v>19</v>
      </c>
      <c r="F786" s="241" t="s">
        <v>416</v>
      </c>
      <c r="G786" s="239"/>
      <c r="H786" s="240" t="s">
        <v>19</v>
      </c>
      <c r="I786" s="242"/>
      <c r="J786" s="239"/>
      <c r="K786" s="239"/>
      <c r="L786" s="243"/>
      <c r="M786" s="244"/>
      <c r="N786" s="245"/>
      <c r="O786" s="245"/>
      <c r="P786" s="245"/>
      <c r="Q786" s="245"/>
      <c r="R786" s="245"/>
      <c r="S786" s="245"/>
      <c r="T786" s="24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7" t="s">
        <v>157</v>
      </c>
      <c r="AU786" s="247" t="s">
        <v>85</v>
      </c>
      <c r="AV786" s="14" t="s">
        <v>83</v>
      </c>
      <c r="AW786" s="14" t="s">
        <v>36</v>
      </c>
      <c r="AX786" s="14" t="s">
        <v>75</v>
      </c>
      <c r="AY786" s="247" t="s">
        <v>147</v>
      </c>
    </row>
    <row r="787" s="13" customFormat="1">
      <c r="A787" s="13"/>
      <c r="B787" s="226"/>
      <c r="C787" s="227"/>
      <c r="D787" s="228" t="s">
        <v>157</v>
      </c>
      <c r="E787" s="229" t="s">
        <v>19</v>
      </c>
      <c r="F787" s="230" t="s">
        <v>1211</v>
      </c>
      <c r="G787" s="227"/>
      <c r="H787" s="231">
        <v>7</v>
      </c>
      <c r="I787" s="232"/>
      <c r="J787" s="227"/>
      <c r="K787" s="227"/>
      <c r="L787" s="233"/>
      <c r="M787" s="234"/>
      <c r="N787" s="235"/>
      <c r="O787" s="235"/>
      <c r="P787" s="235"/>
      <c r="Q787" s="235"/>
      <c r="R787" s="235"/>
      <c r="S787" s="235"/>
      <c r="T787" s="23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7" t="s">
        <v>157</v>
      </c>
      <c r="AU787" s="237" t="s">
        <v>85</v>
      </c>
      <c r="AV787" s="13" t="s">
        <v>85</v>
      </c>
      <c r="AW787" s="13" t="s">
        <v>36</v>
      </c>
      <c r="AX787" s="13" t="s">
        <v>83</v>
      </c>
      <c r="AY787" s="237" t="s">
        <v>147</v>
      </c>
    </row>
    <row r="788" s="2" customFormat="1" ht="16.5" customHeight="1">
      <c r="A788" s="41"/>
      <c r="B788" s="42"/>
      <c r="C788" s="259" t="s">
        <v>1212</v>
      </c>
      <c r="D788" s="259" t="s">
        <v>245</v>
      </c>
      <c r="E788" s="260" t="s">
        <v>1213</v>
      </c>
      <c r="F788" s="261" t="s">
        <v>1214</v>
      </c>
      <c r="G788" s="262" t="s">
        <v>99</v>
      </c>
      <c r="H788" s="263">
        <v>2.7999999999999998</v>
      </c>
      <c r="I788" s="264"/>
      <c r="J788" s="265">
        <f>ROUND(I788*H788,2)</f>
        <v>0</v>
      </c>
      <c r="K788" s="261" t="s">
        <v>152</v>
      </c>
      <c r="L788" s="266"/>
      <c r="M788" s="267" t="s">
        <v>19</v>
      </c>
      <c r="N788" s="268" t="s">
        <v>46</v>
      </c>
      <c r="O788" s="87"/>
      <c r="P788" s="217">
        <f>O788*H788</f>
        <v>0</v>
      </c>
      <c r="Q788" s="217">
        <v>0.0037000000000000002</v>
      </c>
      <c r="R788" s="217">
        <f>Q788*H788</f>
        <v>0.010359999999999999</v>
      </c>
      <c r="S788" s="217">
        <v>0</v>
      </c>
      <c r="T788" s="218">
        <f>S788*H788</f>
        <v>0</v>
      </c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R788" s="219" t="s">
        <v>358</v>
      </c>
      <c r="AT788" s="219" t="s">
        <v>245</v>
      </c>
      <c r="AU788" s="219" t="s">
        <v>85</v>
      </c>
      <c r="AY788" s="20" t="s">
        <v>147</v>
      </c>
      <c r="BE788" s="220">
        <f>IF(N788="základní",J788,0)</f>
        <v>0</v>
      </c>
      <c r="BF788" s="220">
        <f>IF(N788="snížená",J788,0)</f>
        <v>0</v>
      </c>
      <c r="BG788" s="220">
        <f>IF(N788="zákl. přenesená",J788,0)</f>
        <v>0</v>
      </c>
      <c r="BH788" s="220">
        <f>IF(N788="sníž. přenesená",J788,0)</f>
        <v>0</v>
      </c>
      <c r="BI788" s="220">
        <f>IF(N788="nulová",J788,0)</f>
        <v>0</v>
      </c>
      <c r="BJ788" s="20" t="s">
        <v>83</v>
      </c>
      <c r="BK788" s="220">
        <f>ROUND(I788*H788,2)</f>
        <v>0</v>
      </c>
      <c r="BL788" s="20" t="s">
        <v>244</v>
      </c>
      <c r="BM788" s="219" t="s">
        <v>1215</v>
      </c>
    </row>
    <row r="789" s="13" customFormat="1">
      <c r="A789" s="13"/>
      <c r="B789" s="226"/>
      <c r="C789" s="227"/>
      <c r="D789" s="228" t="s">
        <v>157</v>
      </c>
      <c r="E789" s="227"/>
      <c r="F789" s="230" t="s">
        <v>1216</v>
      </c>
      <c r="G789" s="227"/>
      <c r="H789" s="231">
        <v>2.7999999999999998</v>
      </c>
      <c r="I789" s="232"/>
      <c r="J789" s="227"/>
      <c r="K789" s="227"/>
      <c r="L789" s="233"/>
      <c r="M789" s="234"/>
      <c r="N789" s="235"/>
      <c r="O789" s="235"/>
      <c r="P789" s="235"/>
      <c r="Q789" s="235"/>
      <c r="R789" s="235"/>
      <c r="S789" s="235"/>
      <c r="T789" s="23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7" t="s">
        <v>157</v>
      </c>
      <c r="AU789" s="237" t="s">
        <v>85</v>
      </c>
      <c r="AV789" s="13" t="s">
        <v>85</v>
      </c>
      <c r="AW789" s="13" t="s">
        <v>4</v>
      </c>
      <c r="AX789" s="13" t="s">
        <v>83</v>
      </c>
      <c r="AY789" s="237" t="s">
        <v>147</v>
      </c>
    </row>
    <row r="790" s="2" customFormat="1" ht="55.5" customHeight="1">
      <c r="A790" s="41"/>
      <c r="B790" s="42"/>
      <c r="C790" s="208" t="s">
        <v>1217</v>
      </c>
      <c r="D790" s="208" t="s">
        <v>149</v>
      </c>
      <c r="E790" s="209" t="s">
        <v>1218</v>
      </c>
      <c r="F790" s="210" t="s">
        <v>1219</v>
      </c>
      <c r="G790" s="211" t="s">
        <v>99</v>
      </c>
      <c r="H790" s="212">
        <v>3.7000000000000002</v>
      </c>
      <c r="I790" s="213"/>
      <c r="J790" s="214">
        <f>ROUND(I790*H790,2)</f>
        <v>0</v>
      </c>
      <c r="K790" s="210" t="s">
        <v>152</v>
      </c>
      <c r="L790" s="47"/>
      <c r="M790" s="215" t="s">
        <v>19</v>
      </c>
      <c r="N790" s="216" t="s">
        <v>46</v>
      </c>
      <c r="O790" s="87"/>
      <c r="P790" s="217">
        <f>O790*H790</f>
        <v>0</v>
      </c>
      <c r="Q790" s="217">
        <v>0.00019000000000000001</v>
      </c>
      <c r="R790" s="217">
        <f>Q790*H790</f>
        <v>0.00070300000000000007</v>
      </c>
      <c r="S790" s="217">
        <v>0</v>
      </c>
      <c r="T790" s="218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19" t="s">
        <v>244</v>
      </c>
      <c r="AT790" s="219" t="s">
        <v>149</v>
      </c>
      <c r="AU790" s="219" t="s">
        <v>85</v>
      </c>
      <c r="AY790" s="20" t="s">
        <v>147</v>
      </c>
      <c r="BE790" s="220">
        <f>IF(N790="základní",J790,0)</f>
        <v>0</v>
      </c>
      <c r="BF790" s="220">
        <f>IF(N790="snížená",J790,0)</f>
        <v>0</v>
      </c>
      <c r="BG790" s="220">
        <f>IF(N790="zákl. přenesená",J790,0)</f>
        <v>0</v>
      </c>
      <c r="BH790" s="220">
        <f>IF(N790="sníž. přenesená",J790,0)</f>
        <v>0</v>
      </c>
      <c r="BI790" s="220">
        <f>IF(N790="nulová",J790,0)</f>
        <v>0</v>
      </c>
      <c r="BJ790" s="20" t="s">
        <v>83</v>
      </c>
      <c r="BK790" s="220">
        <f>ROUND(I790*H790,2)</f>
        <v>0</v>
      </c>
      <c r="BL790" s="20" t="s">
        <v>244</v>
      </c>
      <c r="BM790" s="219" t="s">
        <v>1220</v>
      </c>
    </row>
    <row r="791" s="2" customFormat="1">
      <c r="A791" s="41"/>
      <c r="B791" s="42"/>
      <c r="C791" s="43"/>
      <c r="D791" s="221" t="s">
        <v>155</v>
      </c>
      <c r="E791" s="43"/>
      <c r="F791" s="222" t="s">
        <v>1221</v>
      </c>
      <c r="G791" s="43"/>
      <c r="H791" s="43"/>
      <c r="I791" s="223"/>
      <c r="J791" s="43"/>
      <c r="K791" s="43"/>
      <c r="L791" s="47"/>
      <c r="M791" s="224"/>
      <c r="N791" s="225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155</v>
      </c>
      <c r="AU791" s="20" t="s">
        <v>85</v>
      </c>
    </row>
    <row r="792" s="14" customFormat="1">
      <c r="A792" s="14"/>
      <c r="B792" s="238"/>
      <c r="C792" s="239"/>
      <c r="D792" s="228" t="s">
        <v>157</v>
      </c>
      <c r="E792" s="240" t="s">
        <v>19</v>
      </c>
      <c r="F792" s="241" t="s">
        <v>416</v>
      </c>
      <c r="G792" s="239"/>
      <c r="H792" s="240" t="s">
        <v>19</v>
      </c>
      <c r="I792" s="242"/>
      <c r="J792" s="239"/>
      <c r="K792" s="239"/>
      <c r="L792" s="243"/>
      <c r="M792" s="244"/>
      <c r="N792" s="245"/>
      <c r="O792" s="245"/>
      <c r="P792" s="245"/>
      <c r="Q792" s="245"/>
      <c r="R792" s="245"/>
      <c r="S792" s="245"/>
      <c r="T792" s="24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7" t="s">
        <v>157</v>
      </c>
      <c r="AU792" s="247" t="s">
        <v>85</v>
      </c>
      <c r="AV792" s="14" t="s">
        <v>83</v>
      </c>
      <c r="AW792" s="14" t="s">
        <v>36</v>
      </c>
      <c r="AX792" s="14" t="s">
        <v>75</v>
      </c>
      <c r="AY792" s="247" t="s">
        <v>147</v>
      </c>
    </row>
    <row r="793" s="13" customFormat="1">
      <c r="A793" s="13"/>
      <c r="B793" s="226"/>
      <c r="C793" s="227"/>
      <c r="D793" s="228" t="s">
        <v>157</v>
      </c>
      <c r="E793" s="229" t="s">
        <v>19</v>
      </c>
      <c r="F793" s="230" t="s">
        <v>1222</v>
      </c>
      <c r="G793" s="227"/>
      <c r="H793" s="231">
        <v>3.7000000000000002</v>
      </c>
      <c r="I793" s="232"/>
      <c r="J793" s="227"/>
      <c r="K793" s="227"/>
      <c r="L793" s="233"/>
      <c r="M793" s="234"/>
      <c r="N793" s="235"/>
      <c r="O793" s="235"/>
      <c r="P793" s="235"/>
      <c r="Q793" s="235"/>
      <c r="R793" s="235"/>
      <c r="S793" s="235"/>
      <c r="T793" s="23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7" t="s">
        <v>157</v>
      </c>
      <c r="AU793" s="237" t="s">
        <v>85</v>
      </c>
      <c r="AV793" s="13" t="s">
        <v>85</v>
      </c>
      <c r="AW793" s="13" t="s">
        <v>36</v>
      </c>
      <c r="AX793" s="13" t="s">
        <v>83</v>
      </c>
      <c r="AY793" s="237" t="s">
        <v>147</v>
      </c>
    </row>
    <row r="794" s="2" customFormat="1" ht="24.15" customHeight="1">
      <c r="A794" s="41"/>
      <c r="B794" s="42"/>
      <c r="C794" s="259" t="s">
        <v>1223</v>
      </c>
      <c r="D794" s="259" t="s">
        <v>245</v>
      </c>
      <c r="E794" s="260" t="s">
        <v>598</v>
      </c>
      <c r="F794" s="261" t="s">
        <v>599</v>
      </c>
      <c r="G794" s="262" t="s">
        <v>99</v>
      </c>
      <c r="H794" s="263">
        <v>3.8849999999999998</v>
      </c>
      <c r="I794" s="264"/>
      <c r="J794" s="265">
        <f>ROUND(I794*H794,2)</f>
        <v>0</v>
      </c>
      <c r="K794" s="261" t="s">
        <v>152</v>
      </c>
      <c r="L794" s="266"/>
      <c r="M794" s="267" t="s">
        <v>19</v>
      </c>
      <c r="N794" s="268" t="s">
        <v>46</v>
      </c>
      <c r="O794" s="87"/>
      <c r="P794" s="217">
        <f>O794*H794</f>
        <v>0</v>
      </c>
      <c r="Q794" s="217">
        <v>0.0023999999999999998</v>
      </c>
      <c r="R794" s="217">
        <f>Q794*H794</f>
        <v>0.009323999999999999</v>
      </c>
      <c r="S794" s="217">
        <v>0</v>
      </c>
      <c r="T794" s="218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9" t="s">
        <v>358</v>
      </c>
      <c r="AT794" s="219" t="s">
        <v>245</v>
      </c>
      <c r="AU794" s="219" t="s">
        <v>85</v>
      </c>
      <c r="AY794" s="20" t="s">
        <v>147</v>
      </c>
      <c r="BE794" s="220">
        <f>IF(N794="základní",J794,0)</f>
        <v>0</v>
      </c>
      <c r="BF794" s="220">
        <f>IF(N794="snížená",J794,0)</f>
        <v>0</v>
      </c>
      <c r="BG794" s="220">
        <f>IF(N794="zákl. přenesená",J794,0)</f>
        <v>0</v>
      </c>
      <c r="BH794" s="220">
        <f>IF(N794="sníž. přenesená",J794,0)</f>
        <v>0</v>
      </c>
      <c r="BI794" s="220">
        <f>IF(N794="nulová",J794,0)</f>
        <v>0</v>
      </c>
      <c r="BJ794" s="20" t="s">
        <v>83</v>
      </c>
      <c r="BK794" s="220">
        <f>ROUND(I794*H794,2)</f>
        <v>0</v>
      </c>
      <c r="BL794" s="20" t="s">
        <v>244</v>
      </c>
      <c r="BM794" s="219" t="s">
        <v>1224</v>
      </c>
    </row>
    <row r="795" s="13" customFormat="1">
      <c r="A795" s="13"/>
      <c r="B795" s="226"/>
      <c r="C795" s="227"/>
      <c r="D795" s="228" t="s">
        <v>157</v>
      </c>
      <c r="E795" s="227"/>
      <c r="F795" s="230" t="s">
        <v>1225</v>
      </c>
      <c r="G795" s="227"/>
      <c r="H795" s="231">
        <v>3.8849999999999998</v>
      </c>
      <c r="I795" s="232"/>
      <c r="J795" s="227"/>
      <c r="K795" s="227"/>
      <c r="L795" s="233"/>
      <c r="M795" s="234"/>
      <c r="N795" s="235"/>
      <c r="O795" s="235"/>
      <c r="P795" s="235"/>
      <c r="Q795" s="235"/>
      <c r="R795" s="235"/>
      <c r="S795" s="235"/>
      <c r="T795" s="23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7" t="s">
        <v>157</v>
      </c>
      <c r="AU795" s="237" t="s">
        <v>85</v>
      </c>
      <c r="AV795" s="13" t="s">
        <v>85</v>
      </c>
      <c r="AW795" s="13" t="s">
        <v>4</v>
      </c>
      <c r="AX795" s="13" t="s">
        <v>83</v>
      </c>
      <c r="AY795" s="237" t="s">
        <v>147</v>
      </c>
    </row>
    <row r="796" s="2" customFormat="1" ht="44.25" customHeight="1">
      <c r="A796" s="41"/>
      <c r="B796" s="42"/>
      <c r="C796" s="208" t="s">
        <v>1226</v>
      </c>
      <c r="D796" s="208" t="s">
        <v>149</v>
      </c>
      <c r="E796" s="209" t="s">
        <v>1227</v>
      </c>
      <c r="F796" s="210" t="s">
        <v>1228</v>
      </c>
      <c r="G796" s="211" t="s">
        <v>99</v>
      </c>
      <c r="H796" s="212">
        <v>81.150000000000006</v>
      </c>
      <c r="I796" s="213"/>
      <c r="J796" s="214">
        <f>ROUND(I796*H796,2)</f>
        <v>0</v>
      </c>
      <c r="K796" s="210" t="s">
        <v>152</v>
      </c>
      <c r="L796" s="47"/>
      <c r="M796" s="215" t="s">
        <v>19</v>
      </c>
      <c r="N796" s="216" t="s">
        <v>46</v>
      </c>
      <c r="O796" s="87"/>
      <c r="P796" s="217">
        <f>O796*H796</f>
        <v>0</v>
      </c>
      <c r="Q796" s="217">
        <v>1.0000000000000001E-05</v>
      </c>
      <c r="R796" s="217">
        <f>Q796*H796</f>
        <v>0.00081150000000000016</v>
      </c>
      <c r="S796" s="217">
        <v>0</v>
      </c>
      <c r="T796" s="218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19" t="s">
        <v>244</v>
      </c>
      <c r="AT796" s="219" t="s">
        <v>149</v>
      </c>
      <c r="AU796" s="219" t="s">
        <v>85</v>
      </c>
      <c r="AY796" s="20" t="s">
        <v>147</v>
      </c>
      <c r="BE796" s="220">
        <f>IF(N796="základní",J796,0)</f>
        <v>0</v>
      </c>
      <c r="BF796" s="220">
        <f>IF(N796="snížená",J796,0)</f>
        <v>0</v>
      </c>
      <c r="BG796" s="220">
        <f>IF(N796="zákl. přenesená",J796,0)</f>
        <v>0</v>
      </c>
      <c r="BH796" s="220">
        <f>IF(N796="sníž. přenesená",J796,0)</f>
        <v>0</v>
      </c>
      <c r="BI796" s="220">
        <f>IF(N796="nulová",J796,0)</f>
        <v>0</v>
      </c>
      <c r="BJ796" s="20" t="s">
        <v>83</v>
      </c>
      <c r="BK796" s="220">
        <f>ROUND(I796*H796,2)</f>
        <v>0</v>
      </c>
      <c r="BL796" s="20" t="s">
        <v>244</v>
      </c>
      <c r="BM796" s="219" t="s">
        <v>1229</v>
      </c>
    </row>
    <row r="797" s="2" customFormat="1">
      <c r="A797" s="41"/>
      <c r="B797" s="42"/>
      <c r="C797" s="43"/>
      <c r="D797" s="221" t="s">
        <v>155</v>
      </c>
      <c r="E797" s="43"/>
      <c r="F797" s="222" t="s">
        <v>1230</v>
      </c>
      <c r="G797" s="43"/>
      <c r="H797" s="43"/>
      <c r="I797" s="223"/>
      <c r="J797" s="43"/>
      <c r="K797" s="43"/>
      <c r="L797" s="47"/>
      <c r="M797" s="224"/>
      <c r="N797" s="225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155</v>
      </c>
      <c r="AU797" s="20" t="s">
        <v>85</v>
      </c>
    </row>
    <row r="798" s="14" customFormat="1">
      <c r="A798" s="14"/>
      <c r="B798" s="238"/>
      <c r="C798" s="239"/>
      <c r="D798" s="228" t="s">
        <v>157</v>
      </c>
      <c r="E798" s="240" t="s">
        <v>19</v>
      </c>
      <c r="F798" s="241" t="s">
        <v>711</v>
      </c>
      <c r="G798" s="239"/>
      <c r="H798" s="240" t="s">
        <v>19</v>
      </c>
      <c r="I798" s="242"/>
      <c r="J798" s="239"/>
      <c r="K798" s="239"/>
      <c r="L798" s="243"/>
      <c r="M798" s="244"/>
      <c r="N798" s="245"/>
      <c r="O798" s="245"/>
      <c r="P798" s="245"/>
      <c r="Q798" s="245"/>
      <c r="R798" s="245"/>
      <c r="S798" s="245"/>
      <c r="T798" s="24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7" t="s">
        <v>157</v>
      </c>
      <c r="AU798" s="247" t="s">
        <v>85</v>
      </c>
      <c r="AV798" s="14" t="s">
        <v>83</v>
      </c>
      <c r="AW798" s="14" t="s">
        <v>36</v>
      </c>
      <c r="AX798" s="14" t="s">
        <v>75</v>
      </c>
      <c r="AY798" s="247" t="s">
        <v>147</v>
      </c>
    </row>
    <row r="799" s="13" customFormat="1">
      <c r="A799" s="13"/>
      <c r="B799" s="226"/>
      <c r="C799" s="227"/>
      <c r="D799" s="228" t="s">
        <v>157</v>
      </c>
      <c r="E799" s="229" t="s">
        <v>19</v>
      </c>
      <c r="F799" s="230" t="s">
        <v>1161</v>
      </c>
      <c r="G799" s="227"/>
      <c r="H799" s="231">
        <v>24.699999999999999</v>
      </c>
      <c r="I799" s="232"/>
      <c r="J799" s="227"/>
      <c r="K799" s="227"/>
      <c r="L799" s="233"/>
      <c r="M799" s="234"/>
      <c r="N799" s="235"/>
      <c r="O799" s="235"/>
      <c r="P799" s="235"/>
      <c r="Q799" s="235"/>
      <c r="R799" s="235"/>
      <c r="S799" s="235"/>
      <c r="T799" s="23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7" t="s">
        <v>157</v>
      </c>
      <c r="AU799" s="237" t="s">
        <v>85</v>
      </c>
      <c r="AV799" s="13" t="s">
        <v>85</v>
      </c>
      <c r="AW799" s="13" t="s">
        <v>36</v>
      </c>
      <c r="AX799" s="13" t="s">
        <v>75</v>
      </c>
      <c r="AY799" s="237" t="s">
        <v>147</v>
      </c>
    </row>
    <row r="800" s="13" customFormat="1">
      <c r="A800" s="13"/>
      <c r="B800" s="226"/>
      <c r="C800" s="227"/>
      <c r="D800" s="228" t="s">
        <v>157</v>
      </c>
      <c r="E800" s="229" t="s">
        <v>19</v>
      </c>
      <c r="F800" s="230" t="s">
        <v>279</v>
      </c>
      <c r="G800" s="227"/>
      <c r="H800" s="231">
        <v>1.6499999999999999</v>
      </c>
      <c r="I800" s="232"/>
      <c r="J800" s="227"/>
      <c r="K800" s="227"/>
      <c r="L800" s="233"/>
      <c r="M800" s="234"/>
      <c r="N800" s="235"/>
      <c r="O800" s="235"/>
      <c r="P800" s="235"/>
      <c r="Q800" s="235"/>
      <c r="R800" s="235"/>
      <c r="S800" s="235"/>
      <c r="T800" s="23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7" t="s">
        <v>157</v>
      </c>
      <c r="AU800" s="237" t="s">
        <v>85</v>
      </c>
      <c r="AV800" s="13" t="s">
        <v>85</v>
      </c>
      <c r="AW800" s="13" t="s">
        <v>36</v>
      </c>
      <c r="AX800" s="13" t="s">
        <v>75</v>
      </c>
      <c r="AY800" s="237" t="s">
        <v>147</v>
      </c>
    </row>
    <row r="801" s="13" customFormat="1">
      <c r="A801" s="13"/>
      <c r="B801" s="226"/>
      <c r="C801" s="227"/>
      <c r="D801" s="228" t="s">
        <v>157</v>
      </c>
      <c r="E801" s="229" t="s">
        <v>19</v>
      </c>
      <c r="F801" s="230" t="s">
        <v>1162</v>
      </c>
      <c r="G801" s="227"/>
      <c r="H801" s="231">
        <v>38.799999999999997</v>
      </c>
      <c r="I801" s="232"/>
      <c r="J801" s="227"/>
      <c r="K801" s="227"/>
      <c r="L801" s="233"/>
      <c r="M801" s="234"/>
      <c r="N801" s="235"/>
      <c r="O801" s="235"/>
      <c r="P801" s="235"/>
      <c r="Q801" s="235"/>
      <c r="R801" s="235"/>
      <c r="S801" s="235"/>
      <c r="T801" s="23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7" t="s">
        <v>157</v>
      </c>
      <c r="AU801" s="237" t="s">
        <v>85</v>
      </c>
      <c r="AV801" s="13" t="s">
        <v>85</v>
      </c>
      <c r="AW801" s="13" t="s">
        <v>36</v>
      </c>
      <c r="AX801" s="13" t="s">
        <v>75</v>
      </c>
      <c r="AY801" s="237" t="s">
        <v>147</v>
      </c>
    </row>
    <row r="802" s="14" customFormat="1">
      <c r="A802" s="14"/>
      <c r="B802" s="238"/>
      <c r="C802" s="239"/>
      <c r="D802" s="228" t="s">
        <v>157</v>
      </c>
      <c r="E802" s="240" t="s">
        <v>19</v>
      </c>
      <c r="F802" s="241" t="s">
        <v>715</v>
      </c>
      <c r="G802" s="239"/>
      <c r="H802" s="240" t="s">
        <v>19</v>
      </c>
      <c r="I802" s="242"/>
      <c r="J802" s="239"/>
      <c r="K802" s="239"/>
      <c r="L802" s="243"/>
      <c r="M802" s="244"/>
      <c r="N802" s="245"/>
      <c r="O802" s="245"/>
      <c r="P802" s="245"/>
      <c r="Q802" s="245"/>
      <c r="R802" s="245"/>
      <c r="S802" s="245"/>
      <c r="T802" s="24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7" t="s">
        <v>157</v>
      </c>
      <c r="AU802" s="247" t="s">
        <v>85</v>
      </c>
      <c r="AV802" s="14" t="s">
        <v>83</v>
      </c>
      <c r="AW802" s="14" t="s">
        <v>36</v>
      </c>
      <c r="AX802" s="14" t="s">
        <v>75</v>
      </c>
      <c r="AY802" s="247" t="s">
        <v>147</v>
      </c>
    </row>
    <row r="803" s="13" customFormat="1">
      <c r="A803" s="13"/>
      <c r="B803" s="226"/>
      <c r="C803" s="227"/>
      <c r="D803" s="228" t="s">
        <v>157</v>
      </c>
      <c r="E803" s="229" t="s">
        <v>19</v>
      </c>
      <c r="F803" s="230" t="s">
        <v>1168</v>
      </c>
      <c r="G803" s="227"/>
      <c r="H803" s="231">
        <v>13.800000000000001</v>
      </c>
      <c r="I803" s="232"/>
      <c r="J803" s="227"/>
      <c r="K803" s="227"/>
      <c r="L803" s="233"/>
      <c r="M803" s="234"/>
      <c r="N803" s="235"/>
      <c r="O803" s="235"/>
      <c r="P803" s="235"/>
      <c r="Q803" s="235"/>
      <c r="R803" s="235"/>
      <c r="S803" s="235"/>
      <c r="T803" s="23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7" t="s">
        <v>157</v>
      </c>
      <c r="AU803" s="237" t="s">
        <v>85</v>
      </c>
      <c r="AV803" s="13" t="s">
        <v>85</v>
      </c>
      <c r="AW803" s="13" t="s">
        <v>36</v>
      </c>
      <c r="AX803" s="13" t="s">
        <v>75</v>
      </c>
      <c r="AY803" s="237" t="s">
        <v>147</v>
      </c>
    </row>
    <row r="804" s="13" customFormat="1">
      <c r="A804" s="13"/>
      <c r="B804" s="226"/>
      <c r="C804" s="227"/>
      <c r="D804" s="228" t="s">
        <v>157</v>
      </c>
      <c r="E804" s="229" t="s">
        <v>19</v>
      </c>
      <c r="F804" s="230" t="s">
        <v>1173</v>
      </c>
      <c r="G804" s="227"/>
      <c r="H804" s="231">
        <v>2.2000000000000002</v>
      </c>
      <c r="I804" s="232"/>
      <c r="J804" s="227"/>
      <c r="K804" s="227"/>
      <c r="L804" s="233"/>
      <c r="M804" s="234"/>
      <c r="N804" s="235"/>
      <c r="O804" s="235"/>
      <c r="P804" s="235"/>
      <c r="Q804" s="235"/>
      <c r="R804" s="235"/>
      <c r="S804" s="235"/>
      <c r="T804" s="23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7" t="s">
        <v>157</v>
      </c>
      <c r="AU804" s="237" t="s">
        <v>85</v>
      </c>
      <c r="AV804" s="13" t="s">
        <v>85</v>
      </c>
      <c r="AW804" s="13" t="s">
        <v>36</v>
      </c>
      <c r="AX804" s="13" t="s">
        <v>75</v>
      </c>
      <c r="AY804" s="237" t="s">
        <v>147</v>
      </c>
    </row>
    <row r="805" s="15" customFormat="1">
      <c r="A805" s="15"/>
      <c r="B805" s="248"/>
      <c r="C805" s="249"/>
      <c r="D805" s="228" t="s">
        <v>157</v>
      </c>
      <c r="E805" s="250" t="s">
        <v>19</v>
      </c>
      <c r="F805" s="251" t="s">
        <v>172</v>
      </c>
      <c r="G805" s="249"/>
      <c r="H805" s="252">
        <v>81.150000000000006</v>
      </c>
      <c r="I805" s="253"/>
      <c r="J805" s="249"/>
      <c r="K805" s="249"/>
      <c r="L805" s="254"/>
      <c r="M805" s="255"/>
      <c r="N805" s="256"/>
      <c r="O805" s="256"/>
      <c r="P805" s="256"/>
      <c r="Q805" s="256"/>
      <c r="R805" s="256"/>
      <c r="S805" s="256"/>
      <c r="T805" s="257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58" t="s">
        <v>157</v>
      </c>
      <c r="AU805" s="258" t="s">
        <v>85</v>
      </c>
      <c r="AV805" s="15" t="s">
        <v>153</v>
      </c>
      <c r="AW805" s="15" t="s">
        <v>36</v>
      </c>
      <c r="AX805" s="15" t="s">
        <v>83</v>
      </c>
      <c r="AY805" s="258" t="s">
        <v>147</v>
      </c>
    </row>
    <row r="806" s="2" customFormat="1" ht="24.15" customHeight="1">
      <c r="A806" s="41"/>
      <c r="B806" s="42"/>
      <c r="C806" s="259" t="s">
        <v>1231</v>
      </c>
      <c r="D806" s="259" t="s">
        <v>245</v>
      </c>
      <c r="E806" s="260" t="s">
        <v>1232</v>
      </c>
      <c r="F806" s="261" t="s">
        <v>1233</v>
      </c>
      <c r="G806" s="262" t="s">
        <v>99</v>
      </c>
      <c r="H806" s="263">
        <v>94.579999999999998</v>
      </c>
      <c r="I806" s="264"/>
      <c r="J806" s="265">
        <f>ROUND(I806*H806,2)</f>
        <v>0</v>
      </c>
      <c r="K806" s="261" t="s">
        <v>152</v>
      </c>
      <c r="L806" s="266"/>
      <c r="M806" s="267" t="s">
        <v>19</v>
      </c>
      <c r="N806" s="268" t="s">
        <v>46</v>
      </c>
      <c r="O806" s="87"/>
      <c r="P806" s="217">
        <f>O806*H806</f>
        <v>0</v>
      </c>
      <c r="Q806" s="217">
        <v>0.00044999999999999999</v>
      </c>
      <c r="R806" s="217">
        <f>Q806*H806</f>
        <v>0.042560999999999995</v>
      </c>
      <c r="S806" s="217">
        <v>0</v>
      </c>
      <c r="T806" s="218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19" t="s">
        <v>358</v>
      </c>
      <c r="AT806" s="219" t="s">
        <v>245</v>
      </c>
      <c r="AU806" s="219" t="s">
        <v>85</v>
      </c>
      <c r="AY806" s="20" t="s">
        <v>147</v>
      </c>
      <c r="BE806" s="220">
        <f>IF(N806="základní",J806,0)</f>
        <v>0</v>
      </c>
      <c r="BF806" s="220">
        <f>IF(N806="snížená",J806,0)</f>
        <v>0</v>
      </c>
      <c r="BG806" s="220">
        <f>IF(N806="zákl. přenesená",J806,0)</f>
        <v>0</v>
      </c>
      <c r="BH806" s="220">
        <f>IF(N806="sníž. přenesená",J806,0)</f>
        <v>0</v>
      </c>
      <c r="BI806" s="220">
        <f>IF(N806="nulová",J806,0)</f>
        <v>0</v>
      </c>
      <c r="BJ806" s="20" t="s">
        <v>83</v>
      </c>
      <c r="BK806" s="220">
        <f>ROUND(I806*H806,2)</f>
        <v>0</v>
      </c>
      <c r="BL806" s="20" t="s">
        <v>244</v>
      </c>
      <c r="BM806" s="219" t="s">
        <v>1234</v>
      </c>
    </row>
    <row r="807" s="13" customFormat="1">
      <c r="A807" s="13"/>
      <c r="B807" s="226"/>
      <c r="C807" s="227"/>
      <c r="D807" s="228" t="s">
        <v>157</v>
      </c>
      <c r="E807" s="227"/>
      <c r="F807" s="230" t="s">
        <v>1235</v>
      </c>
      <c r="G807" s="227"/>
      <c r="H807" s="231">
        <v>94.579999999999998</v>
      </c>
      <c r="I807" s="232"/>
      <c r="J807" s="227"/>
      <c r="K807" s="227"/>
      <c r="L807" s="233"/>
      <c r="M807" s="234"/>
      <c r="N807" s="235"/>
      <c r="O807" s="235"/>
      <c r="P807" s="235"/>
      <c r="Q807" s="235"/>
      <c r="R807" s="235"/>
      <c r="S807" s="235"/>
      <c r="T807" s="23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7" t="s">
        <v>157</v>
      </c>
      <c r="AU807" s="237" t="s">
        <v>85</v>
      </c>
      <c r="AV807" s="13" t="s">
        <v>85</v>
      </c>
      <c r="AW807" s="13" t="s">
        <v>4</v>
      </c>
      <c r="AX807" s="13" t="s">
        <v>83</v>
      </c>
      <c r="AY807" s="237" t="s">
        <v>147</v>
      </c>
    </row>
    <row r="808" s="2" customFormat="1" ht="49.05" customHeight="1">
      <c r="A808" s="41"/>
      <c r="B808" s="42"/>
      <c r="C808" s="208" t="s">
        <v>1236</v>
      </c>
      <c r="D808" s="208" t="s">
        <v>149</v>
      </c>
      <c r="E808" s="209" t="s">
        <v>1237</v>
      </c>
      <c r="F808" s="210" t="s">
        <v>1238</v>
      </c>
      <c r="G808" s="211" t="s">
        <v>1065</v>
      </c>
      <c r="H808" s="270"/>
      <c r="I808" s="213"/>
      <c r="J808" s="214">
        <f>ROUND(I808*H808,2)</f>
        <v>0</v>
      </c>
      <c r="K808" s="210" t="s">
        <v>152</v>
      </c>
      <c r="L808" s="47"/>
      <c r="M808" s="215" t="s">
        <v>19</v>
      </c>
      <c r="N808" s="216" t="s">
        <v>46</v>
      </c>
      <c r="O808" s="87"/>
      <c r="P808" s="217">
        <f>O808*H808</f>
        <v>0</v>
      </c>
      <c r="Q808" s="217">
        <v>0</v>
      </c>
      <c r="R808" s="217">
        <f>Q808*H808</f>
        <v>0</v>
      </c>
      <c r="S808" s="217">
        <v>0</v>
      </c>
      <c r="T808" s="218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19" t="s">
        <v>244</v>
      </c>
      <c r="AT808" s="219" t="s">
        <v>149</v>
      </c>
      <c r="AU808" s="219" t="s">
        <v>85</v>
      </c>
      <c r="AY808" s="20" t="s">
        <v>147</v>
      </c>
      <c r="BE808" s="220">
        <f>IF(N808="základní",J808,0)</f>
        <v>0</v>
      </c>
      <c r="BF808" s="220">
        <f>IF(N808="snížená",J808,0)</f>
        <v>0</v>
      </c>
      <c r="BG808" s="220">
        <f>IF(N808="zákl. přenesená",J808,0)</f>
        <v>0</v>
      </c>
      <c r="BH808" s="220">
        <f>IF(N808="sníž. přenesená",J808,0)</f>
        <v>0</v>
      </c>
      <c r="BI808" s="220">
        <f>IF(N808="nulová",J808,0)</f>
        <v>0</v>
      </c>
      <c r="BJ808" s="20" t="s">
        <v>83</v>
      </c>
      <c r="BK808" s="220">
        <f>ROUND(I808*H808,2)</f>
        <v>0</v>
      </c>
      <c r="BL808" s="20" t="s">
        <v>244</v>
      </c>
      <c r="BM808" s="219" t="s">
        <v>1239</v>
      </c>
    </row>
    <row r="809" s="2" customFormat="1">
      <c r="A809" s="41"/>
      <c r="B809" s="42"/>
      <c r="C809" s="43"/>
      <c r="D809" s="221" t="s">
        <v>155</v>
      </c>
      <c r="E809" s="43"/>
      <c r="F809" s="222" t="s">
        <v>1240</v>
      </c>
      <c r="G809" s="43"/>
      <c r="H809" s="43"/>
      <c r="I809" s="223"/>
      <c r="J809" s="43"/>
      <c r="K809" s="43"/>
      <c r="L809" s="47"/>
      <c r="M809" s="224"/>
      <c r="N809" s="225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0" t="s">
        <v>155</v>
      </c>
      <c r="AU809" s="20" t="s">
        <v>85</v>
      </c>
    </row>
    <row r="810" s="2" customFormat="1" ht="66.75" customHeight="1">
      <c r="A810" s="41"/>
      <c r="B810" s="42"/>
      <c r="C810" s="208" t="s">
        <v>1241</v>
      </c>
      <c r="D810" s="208" t="s">
        <v>149</v>
      </c>
      <c r="E810" s="209" t="s">
        <v>1242</v>
      </c>
      <c r="F810" s="210" t="s">
        <v>1243</v>
      </c>
      <c r="G810" s="211" t="s">
        <v>1065</v>
      </c>
      <c r="H810" s="270"/>
      <c r="I810" s="213"/>
      <c r="J810" s="214">
        <f>ROUND(I810*H810,2)</f>
        <v>0</v>
      </c>
      <c r="K810" s="210" t="s">
        <v>152</v>
      </c>
      <c r="L810" s="47"/>
      <c r="M810" s="215" t="s">
        <v>19</v>
      </c>
      <c r="N810" s="216" t="s">
        <v>46</v>
      </c>
      <c r="O810" s="87"/>
      <c r="P810" s="217">
        <f>O810*H810</f>
        <v>0</v>
      </c>
      <c r="Q810" s="217">
        <v>0</v>
      </c>
      <c r="R810" s="217">
        <f>Q810*H810</f>
        <v>0</v>
      </c>
      <c r="S810" s="217">
        <v>0</v>
      </c>
      <c r="T810" s="218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19" t="s">
        <v>244</v>
      </c>
      <c r="AT810" s="219" t="s">
        <v>149</v>
      </c>
      <c r="AU810" s="219" t="s">
        <v>85</v>
      </c>
      <c r="AY810" s="20" t="s">
        <v>147</v>
      </c>
      <c r="BE810" s="220">
        <f>IF(N810="základní",J810,0)</f>
        <v>0</v>
      </c>
      <c r="BF810" s="220">
        <f>IF(N810="snížená",J810,0)</f>
        <v>0</v>
      </c>
      <c r="BG810" s="220">
        <f>IF(N810="zákl. přenesená",J810,0)</f>
        <v>0</v>
      </c>
      <c r="BH810" s="220">
        <f>IF(N810="sníž. přenesená",J810,0)</f>
        <v>0</v>
      </c>
      <c r="BI810" s="220">
        <f>IF(N810="nulová",J810,0)</f>
        <v>0</v>
      </c>
      <c r="BJ810" s="20" t="s">
        <v>83</v>
      </c>
      <c r="BK810" s="220">
        <f>ROUND(I810*H810,2)</f>
        <v>0</v>
      </c>
      <c r="BL810" s="20" t="s">
        <v>244</v>
      </c>
      <c r="BM810" s="219" t="s">
        <v>1244</v>
      </c>
    </row>
    <row r="811" s="2" customFormat="1">
      <c r="A811" s="41"/>
      <c r="B811" s="42"/>
      <c r="C811" s="43"/>
      <c r="D811" s="221" t="s">
        <v>155</v>
      </c>
      <c r="E811" s="43"/>
      <c r="F811" s="222" t="s">
        <v>1245</v>
      </c>
      <c r="G811" s="43"/>
      <c r="H811" s="43"/>
      <c r="I811" s="223"/>
      <c r="J811" s="43"/>
      <c r="K811" s="43"/>
      <c r="L811" s="47"/>
      <c r="M811" s="224"/>
      <c r="N811" s="225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155</v>
      </c>
      <c r="AU811" s="20" t="s">
        <v>85</v>
      </c>
    </row>
    <row r="812" s="12" customFormat="1" ht="22.8" customHeight="1">
      <c r="A812" s="12"/>
      <c r="B812" s="192"/>
      <c r="C812" s="193"/>
      <c r="D812" s="194" t="s">
        <v>74</v>
      </c>
      <c r="E812" s="206" t="s">
        <v>1246</v>
      </c>
      <c r="F812" s="206" t="s">
        <v>1247</v>
      </c>
      <c r="G812" s="193"/>
      <c r="H812" s="193"/>
      <c r="I812" s="196"/>
      <c r="J812" s="207">
        <f>BK812</f>
        <v>0</v>
      </c>
      <c r="K812" s="193"/>
      <c r="L812" s="198"/>
      <c r="M812" s="199"/>
      <c r="N812" s="200"/>
      <c r="O812" s="200"/>
      <c r="P812" s="201">
        <f>SUM(P813:P823)</f>
        <v>0</v>
      </c>
      <c r="Q812" s="200"/>
      <c r="R812" s="201">
        <f>SUM(R813:R823)</f>
        <v>0.00052500000000000008</v>
      </c>
      <c r="S812" s="200"/>
      <c r="T812" s="202">
        <f>SUM(T813:T823)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03" t="s">
        <v>85</v>
      </c>
      <c r="AT812" s="204" t="s">
        <v>74</v>
      </c>
      <c r="AU812" s="204" t="s">
        <v>83</v>
      </c>
      <c r="AY812" s="203" t="s">
        <v>147</v>
      </c>
      <c r="BK812" s="205">
        <f>SUM(BK813:BK823)</f>
        <v>0</v>
      </c>
    </row>
    <row r="813" s="2" customFormat="1" ht="44.25" customHeight="1">
      <c r="A813" s="41"/>
      <c r="B813" s="42"/>
      <c r="C813" s="208" t="s">
        <v>1248</v>
      </c>
      <c r="D813" s="208" t="s">
        <v>149</v>
      </c>
      <c r="E813" s="209" t="s">
        <v>1249</v>
      </c>
      <c r="F813" s="210" t="s">
        <v>1250</v>
      </c>
      <c r="G813" s="211" t="s">
        <v>389</v>
      </c>
      <c r="H813" s="212">
        <v>50</v>
      </c>
      <c r="I813" s="213"/>
      <c r="J813" s="214">
        <f>ROUND(I813*H813,2)</f>
        <v>0</v>
      </c>
      <c r="K813" s="210" t="s">
        <v>152</v>
      </c>
      <c r="L813" s="47"/>
      <c r="M813" s="215" t="s">
        <v>19</v>
      </c>
      <c r="N813" s="216" t="s">
        <v>46</v>
      </c>
      <c r="O813" s="87"/>
      <c r="P813" s="217">
        <f>O813*H813</f>
        <v>0</v>
      </c>
      <c r="Q813" s="217">
        <v>0</v>
      </c>
      <c r="R813" s="217">
        <f>Q813*H813</f>
        <v>0</v>
      </c>
      <c r="S813" s="217">
        <v>0</v>
      </c>
      <c r="T813" s="218">
        <f>S813*H813</f>
        <v>0</v>
      </c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R813" s="219" t="s">
        <v>244</v>
      </c>
      <c r="AT813" s="219" t="s">
        <v>149</v>
      </c>
      <c r="AU813" s="219" t="s">
        <v>85</v>
      </c>
      <c r="AY813" s="20" t="s">
        <v>147</v>
      </c>
      <c r="BE813" s="220">
        <f>IF(N813="základní",J813,0)</f>
        <v>0</v>
      </c>
      <c r="BF813" s="220">
        <f>IF(N813="snížená",J813,0)</f>
        <v>0</v>
      </c>
      <c r="BG813" s="220">
        <f>IF(N813="zákl. přenesená",J813,0)</f>
        <v>0</v>
      </c>
      <c r="BH813" s="220">
        <f>IF(N813="sníž. přenesená",J813,0)</f>
        <v>0</v>
      </c>
      <c r="BI813" s="220">
        <f>IF(N813="nulová",J813,0)</f>
        <v>0</v>
      </c>
      <c r="BJ813" s="20" t="s">
        <v>83</v>
      </c>
      <c r="BK813" s="220">
        <f>ROUND(I813*H813,2)</f>
        <v>0</v>
      </c>
      <c r="BL813" s="20" t="s">
        <v>244</v>
      </c>
      <c r="BM813" s="219" t="s">
        <v>1251</v>
      </c>
    </row>
    <row r="814" s="2" customFormat="1">
      <c r="A814" s="41"/>
      <c r="B814" s="42"/>
      <c r="C814" s="43"/>
      <c r="D814" s="221" t="s">
        <v>155</v>
      </c>
      <c r="E814" s="43"/>
      <c r="F814" s="222" t="s">
        <v>1252</v>
      </c>
      <c r="G814" s="43"/>
      <c r="H814" s="43"/>
      <c r="I814" s="223"/>
      <c r="J814" s="43"/>
      <c r="K814" s="43"/>
      <c r="L814" s="47"/>
      <c r="M814" s="224"/>
      <c r="N814" s="225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155</v>
      </c>
      <c r="AU814" s="20" t="s">
        <v>85</v>
      </c>
    </row>
    <row r="815" s="2" customFormat="1">
      <c r="A815" s="41"/>
      <c r="B815" s="42"/>
      <c r="C815" s="43"/>
      <c r="D815" s="228" t="s">
        <v>483</v>
      </c>
      <c r="E815" s="43"/>
      <c r="F815" s="269" t="s">
        <v>1253</v>
      </c>
      <c r="G815" s="43"/>
      <c r="H815" s="43"/>
      <c r="I815" s="223"/>
      <c r="J815" s="43"/>
      <c r="K815" s="43"/>
      <c r="L815" s="47"/>
      <c r="M815" s="224"/>
      <c r="N815" s="225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483</v>
      </c>
      <c r="AU815" s="20" t="s">
        <v>85</v>
      </c>
    </row>
    <row r="816" s="13" customFormat="1">
      <c r="A816" s="13"/>
      <c r="B816" s="226"/>
      <c r="C816" s="227"/>
      <c r="D816" s="228" t="s">
        <v>157</v>
      </c>
      <c r="E816" s="229" t="s">
        <v>19</v>
      </c>
      <c r="F816" s="230" t="s">
        <v>1254</v>
      </c>
      <c r="G816" s="227"/>
      <c r="H816" s="231">
        <v>50</v>
      </c>
      <c r="I816" s="232"/>
      <c r="J816" s="227"/>
      <c r="K816" s="227"/>
      <c r="L816" s="233"/>
      <c r="M816" s="234"/>
      <c r="N816" s="235"/>
      <c r="O816" s="235"/>
      <c r="P816" s="235"/>
      <c r="Q816" s="235"/>
      <c r="R816" s="235"/>
      <c r="S816" s="235"/>
      <c r="T816" s="23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7" t="s">
        <v>157</v>
      </c>
      <c r="AU816" s="237" t="s">
        <v>85</v>
      </c>
      <c r="AV816" s="13" t="s">
        <v>85</v>
      </c>
      <c r="AW816" s="13" t="s">
        <v>36</v>
      </c>
      <c r="AX816" s="13" t="s">
        <v>83</v>
      </c>
      <c r="AY816" s="237" t="s">
        <v>147</v>
      </c>
    </row>
    <row r="817" s="2" customFormat="1" ht="16.5" customHeight="1">
      <c r="A817" s="41"/>
      <c r="B817" s="42"/>
      <c r="C817" s="259" t="s">
        <v>1255</v>
      </c>
      <c r="D817" s="259" t="s">
        <v>245</v>
      </c>
      <c r="E817" s="260" t="s">
        <v>1256</v>
      </c>
      <c r="F817" s="261" t="s">
        <v>1257</v>
      </c>
      <c r="G817" s="262" t="s">
        <v>389</v>
      </c>
      <c r="H817" s="263">
        <v>52.5</v>
      </c>
      <c r="I817" s="264"/>
      <c r="J817" s="265">
        <f>ROUND(I817*H817,2)</f>
        <v>0</v>
      </c>
      <c r="K817" s="261" t="s">
        <v>152</v>
      </c>
      <c r="L817" s="266"/>
      <c r="M817" s="267" t="s">
        <v>19</v>
      </c>
      <c r="N817" s="268" t="s">
        <v>46</v>
      </c>
      <c r="O817" s="87"/>
      <c r="P817" s="217">
        <f>O817*H817</f>
        <v>0</v>
      </c>
      <c r="Q817" s="217">
        <v>1.0000000000000001E-05</v>
      </c>
      <c r="R817" s="217">
        <f>Q817*H817</f>
        <v>0.00052500000000000008</v>
      </c>
      <c r="S817" s="217">
        <v>0</v>
      </c>
      <c r="T817" s="218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19" t="s">
        <v>358</v>
      </c>
      <c r="AT817" s="219" t="s">
        <v>245</v>
      </c>
      <c r="AU817" s="219" t="s">
        <v>85</v>
      </c>
      <c r="AY817" s="20" t="s">
        <v>147</v>
      </c>
      <c r="BE817" s="220">
        <f>IF(N817="základní",J817,0)</f>
        <v>0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20" t="s">
        <v>83</v>
      </c>
      <c r="BK817" s="220">
        <f>ROUND(I817*H817,2)</f>
        <v>0</v>
      </c>
      <c r="BL817" s="20" t="s">
        <v>244</v>
      </c>
      <c r="BM817" s="219" t="s">
        <v>1258</v>
      </c>
    </row>
    <row r="818" s="2" customFormat="1">
      <c r="A818" s="41"/>
      <c r="B818" s="42"/>
      <c r="C818" s="43"/>
      <c r="D818" s="228" t="s">
        <v>483</v>
      </c>
      <c r="E818" s="43"/>
      <c r="F818" s="269" t="s">
        <v>1259</v>
      </c>
      <c r="G818" s="43"/>
      <c r="H818" s="43"/>
      <c r="I818" s="223"/>
      <c r="J818" s="43"/>
      <c r="K818" s="43"/>
      <c r="L818" s="47"/>
      <c r="M818" s="224"/>
      <c r="N818" s="225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20" t="s">
        <v>483</v>
      </c>
      <c r="AU818" s="20" t="s">
        <v>85</v>
      </c>
    </row>
    <row r="819" s="13" customFormat="1">
      <c r="A819" s="13"/>
      <c r="B819" s="226"/>
      <c r="C819" s="227"/>
      <c r="D819" s="228" t="s">
        <v>157</v>
      </c>
      <c r="E819" s="227"/>
      <c r="F819" s="230" t="s">
        <v>1260</v>
      </c>
      <c r="G819" s="227"/>
      <c r="H819" s="231">
        <v>52.5</v>
      </c>
      <c r="I819" s="232"/>
      <c r="J819" s="227"/>
      <c r="K819" s="227"/>
      <c r="L819" s="233"/>
      <c r="M819" s="234"/>
      <c r="N819" s="235"/>
      <c r="O819" s="235"/>
      <c r="P819" s="235"/>
      <c r="Q819" s="235"/>
      <c r="R819" s="235"/>
      <c r="S819" s="235"/>
      <c r="T819" s="236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7" t="s">
        <v>157</v>
      </c>
      <c r="AU819" s="237" t="s">
        <v>85</v>
      </c>
      <c r="AV819" s="13" t="s">
        <v>85</v>
      </c>
      <c r="AW819" s="13" t="s">
        <v>4</v>
      </c>
      <c r="AX819" s="13" t="s">
        <v>83</v>
      </c>
      <c r="AY819" s="237" t="s">
        <v>147</v>
      </c>
    </row>
    <row r="820" s="2" customFormat="1" ht="49.05" customHeight="1">
      <c r="A820" s="41"/>
      <c r="B820" s="42"/>
      <c r="C820" s="208" t="s">
        <v>1261</v>
      </c>
      <c r="D820" s="208" t="s">
        <v>149</v>
      </c>
      <c r="E820" s="209" t="s">
        <v>1262</v>
      </c>
      <c r="F820" s="210" t="s">
        <v>1263</v>
      </c>
      <c r="G820" s="211" t="s">
        <v>1065</v>
      </c>
      <c r="H820" s="270"/>
      <c r="I820" s="213"/>
      <c r="J820" s="214">
        <f>ROUND(I820*H820,2)</f>
        <v>0</v>
      </c>
      <c r="K820" s="210" t="s">
        <v>152</v>
      </c>
      <c r="L820" s="47"/>
      <c r="M820" s="215" t="s">
        <v>19</v>
      </c>
      <c r="N820" s="216" t="s">
        <v>46</v>
      </c>
      <c r="O820" s="87"/>
      <c r="P820" s="217">
        <f>O820*H820</f>
        <v>0</v>
      </c>
      <c r="Q820" s="217">
        <v>0</v>
      </c>
      <c r="R820" s="217">
        <f>Q820*H820</f>
        <v>0</v>
      </c>
      <c r="S820" s="217">
        <v>0</v>
      </c>
      <c r="T820" s="218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19" t="s">
        <v>244</v>
      </c>
      <c r="AT820" s="219" t="s">
        <v>149</v>
      </c>
      <c r="AU820" s="219" t="s">
        <v>85</v>
      </c>
      <c r="AY820" s="20" t="s">
        <v>147</v>
      </c>
      <c r="BE820" s="220">
        <f>IF(N820="základní",J820,0)</f>
        <v>0</v>
      </c>
      <c r="BF820" s="220">
        <f>IF(N820="snížená",J820,0)</f>
        <v>0</v>
      </c>
      <c r="BG820" s="220">
        <f>IF(N820="zákl. přenesená",J820,0)</f>
        <v>0</v>
      </c>
      <c r="BH820" s="220">
        <f>IF(N820="sníž. přenesená",J820,0)</f>
        <v>0</v>
      </c>
      <c r="BI820" s="220">
        <f>IF(N820="nulová",J820,0)</f>
        <v>0</v>
      </c>
      <c r="BJ820" s="20" t="s">
        <v>83</v>
      </c>
      <c r="BK820" s="220">
        <f>ROUND(I820*H820,2)</f>
        <v>0</v>
      </c>
      <c r="BL820" s="20" t="s">
        <v>244</v>
      </c>
      <c r="BM820" s="219" t="s">
        <v>1264</v>
      </c>
    </row>
    <row r="821" s="2" customFormat="1">
      <c r="A821" s="41"/>
      <c r="B821" s="42"/>
      <c r="C821" s="43"/>
      <c r="D821" s="221" t="s">
        <v>155</v>
      </c>
      <c r="E821" s="43"/>
      <c r="F821" s="222" t="s">
        <v>1265</v>
      </c>
      <c r="G821" s="43"/>
      <c r="H821" s="43"/>
      <c r="I821" s="223"/>
      <c r="J821" s="43"/>
      <c r="K821" s="43"/>
      <c r="L821" s="47"/>
      <c r="M821" s="224"/>
      <c r="N821" s="225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155</v>
      </c>
      <c r="AU821" s="20" t="s">
        <v>85</v>
      </c>
    </row>
    <row r="822" s="2" customFormat="1" ht="66.75" customHeight="1">
      <c r="A822" s="41"/>
      <c r="B822" s="42"/>
      <c r="C822" s="208" t="s">
        <v>1266</v>
      </c>
      <c r="D822" s="208" t="s">
        <v>149</v>
      </c>
      <c r="E822" s="209" t="s">
        <v>1267</v>
      </c>
      <c r="F822" s="210" t="s">
        <v>1268</v>
      </c>
      <c r="G822" s="211" t="s">
        <v>1065</v>
      </c>
      <c r="H822" s="270"/>
      <c r="I822" s="213"/>
      <c r="J822" s="214">
        <f>ROUND(I822*H822,2)</f>
        <v>0</v>
      </c>
      <c r="K822" s="210" t="s">
        <v>152</v>
      </c>
      <c r="L822" s="47"/>
      <c r="M822" s="215" t="s">
        <v>19</v>
      </c>
      <c r="N822" s="216" t="s">
        <v>46</v>
      </c>
      <c r="O822" s="87"/>
      <c r="P822" s="217">
        <f>O822*H822</f>
        <v>0</v>
      </c>
      <c r="Q822" s="217">
        <v>0</v>
      </c>
      <c r="R822" s="217">
        <f>Q822*H822</f>
        <v>0</v>
      </c>
      <c r="S822" s="217">
        <v>0</v>
      </c>
      <c r="T822" s="218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19" t="s">
        <v>244</v>
      </c>
      <c r="AT822" s="219" t="s">
        <v>149</v>
      </c>
      <c r="AU822" s="219" t="s">
        <v>85</v>
      </c>
      <c r="AY822" s="20" t="s">
        <v>147</v>
      </c>
      <c r="BE822" s="220">
        <f>IF(N822="základní",J822,0)</f>
        <v>0</v>
      </c>
      <c r="BF822" s="220">
        <f>IF(N822="snížená",J822,0)</f>
        <v>0</v>
      </c>
      <c r="BG822" s="220">
        <f>IF(N822="zákl. přenesená",J822,0)</f>
        <v>0</v>
      </c>
      <c r="BH822" s="220">
        <f>IF(N822="sníž. přenesená",J822,0)</f>
        <v>0</v>
      </c>
      <c r="BI822" s="220">
        <f>IF(N822="nulová",J822,0)</f>
        <v>0</v>
      </c>
      <c r="BJ822" s="20" t="s">
        <v>83</v>
      </c>
      <c r="BK822" s="220">
        <f>ROUND(I822*H822,2)</f>
        <v>0</v>
      </c>
      <c r="BL822" s="20" t="s">
        <v>244</v>
      </c>
      <c r="BM822" s="219" t="s">
        <v>1269</v>
      </c>
    </row>
    <row r="823" s="2" customFormat="1">
      <c r="A823" s="41"/>
      <c r="B823" s="42"/>
      <c r="C823" s="43"/>
      <c r="D823" s="221" t="s">
        <v>155</v>
      </c>
      <c r="E823" s="43"/>
      <c r="F823" s="222" t="s">
        <v>1270</v>
      </c>
      <c r="G823" s="43"/>
      <c r="H823" s="43"/>
      <c r="I823" s="223"/>
      <c r="J823" s="43"/>
      <c r="K823" s="43"/>
      <c r="L823" s="47"/>
      <c r="M823" s="224"/>
      <c r="N823" s="225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155</v>
      </c>
      <c r="AU823" s="20" t="s">
        <v>85</v>
      </c>
    </row>
    <row r="824" s="12" customFormat="1" ht="22.8" customHeight="1">
      <c r="A824" s="12"/>
      <c r="B824" s="192"/>
      <c r="C824" s="193"/>
      <c r="D824" s="194" t="s">
        <v>74</v>
      </c>
      <c r="E824" s="206" t="s">
        <v>1271</v>
      </c>
      <c r="F824" s="206" t="s">
        <v>1272</v>
      </c>
      <c r="G824" s="193"/>
      <c r="H824" s="193"/>
      <c r="I824" s="196"/>
      <c r="J824" s="207">
        <f>BK824</f>
        <v>0</v>
      </c>
      <c r="K824" s="193"/>
      <c r="L824" s="198"/>
      <c r="M824" s="199"/>
      <c r="N824" s="200"/>
      <c r="O824" s="200"/>
      <c r="P824" s="201">
        <f>SUM(P825:P831)</f>
        <v>0</v>
      </c>
      <c r="Q824" s="200"/>
      <c r="R824" s="201">
        <f>SUM(R825:R831)</f>
        <v>0.4492312</v>
      </c>
      <c r="S824" s="200"/>
      <c r="T824" s="202">
        <f>SUM(T825:T831)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03" t="s">
        <v>85</v>
      </c>
      <c r="AT824" s="204" t="s">
        <v>74</v>
      </c>
      <c r="AU824" s="204" t="s">
        <v>83</v>
      </c>
      <c r="AY824" s="203" t="s">
        <v>147</v>
      </c>
      <c r="BK824" s="205">
        <f>SUM(BK825:BK831)</f>
        <v>0</v>
      </c>
    </row>
    <row r="825" s="2" customFormat="1" ht="49.05" customHeight="1">
      <c r="A825" s="41"/>
      <c r="B825" s="42"/>
      <c r="C825" s="208" t="s">
        <v>1273</v>
      </c>
      <c r="D825" s="208" t="s">
        <v>149</v>
      </c>
      <c r="E825" s="209" t="s">
        <v>1274</v>
      </c>
      <c r="F825" s="210" t="s">
        <v>1275</v>
      </c>
      <c r="G825" s="211" t="s">
        <v>99</v>
      </c>
      <c r="H825" s="212">
        <v>31.239999999999998</v>
      </c>
      <c r="I825" s="213"/>
      <c r="J825" s="214">
        <f>ROUND(I825*H825,2)</f>
        <v>0</v>
      </c>
      <c r="K825" s="210" t="s">
        <v>152</v>
      </c>
      <c r="L825" s="47"/>
      <c r="M825" s="215" t="s">
        <v>19</v>
      </c>
      <c r="N825" s="216" t="s">
        <v>46</v>
      </c>
      <c r="O825" s="87"/>
      <c r="P825" s="217">
        <f>O825*H825</f>
        <v>0</v>
      </c>
      <c r="Q825" s="217">
        <v>0.01438</v>
      </c>
      <c r="R825" s="217">
        <f>Q825*H825</f>
        <v>0.4492312</v>
      </c>
      <c r="S825" s="217">
        <v>0</v>
      </c>
      <c r="T825" s="218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19" t="s">
        <v>244</v>
      </c>
      <c r="AT825" s="219" t="s">
        <v>149</v>
      </c>
      <c r="AU825" s="219" t="s">
        <v>85</v>
      </c>
      <c r="AY825" s="20" t="s">
        <v>147</v>
      </c>
      <c r="BE825" s="220">
        <f>IF(N825="základní",J825,0)</f>
        <v>0</v>
      </c>
      <c r="BF825" s="220">
        <f>IF(N825="snížená",J825,0)</f>
        <v>0</v>
      </c>
      <c r="BG825" s="220">
        <f>IF(N825="zákl. přenesená",J825,0)</f>
        <v>0</v>
      </c>
      <c r="BH825" s="220">
        <f>IF(N825="sníž. přenesená",J825,0)</f>
        <v>0</v>
      </c>
      <c r="BI825" s="220">
        <f>IF(N825="nulová",J825,0)</f>
        <v>0</v>
      </c>
      <c r="BJ825" s="20" t="s">
        <v>83</v>
      </c>
      <c r="BK825" s="220">
        <f>ROUND(I825*H825,2)</f>
        <v>0</v>
      </c>
      <c r="BL825" s="20" t="s">
        <v>244</v>
      </c>
      <c r="BM825" s="219" t="s">
        <v>1276</v>
      </c>
    </row>
    <row r="826" s="2" customFormat="1">
      <c r="A826" s="41"/>
      <c r="B826" s="42"/>
      <c r="C826" s="43"/>
      <c r="D826" s="221" t="s">
        <v>155</v>
      </c>
      <c r="E826" s="43"/>
      <c r="F826" s="222" t="s">
        <v>1277</v>
      </c>
      <c r="G826" s="43"/>
      <c r="H826" s="43"/>
      <c r="I826" s="223"/>
      <c r="J826" s="43"/>
      <c r="K826" s="43"/>
      <c r="L826" s="47"/>
      <c r="M826" s="224"/>
      <c r="N826" s="225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155</v>
      </c>
      <c r="AU826" s="20" t="s">
        <v>85</v>
      </c>
    </row>
    <row r="827" s="13" customFormat="1">
      <c r="A827" s="13"/>
      <c r="B827" s="226"/>
      <c r="C827" s="227"/>
      <c r="D827" s="228" t="s">
        <v>157</v>
      </c>
      <c r="E827" s="229" t="s">
        <v>19</v>
      </c>
      <c r="F827" s="230" t="s">
        <v>1098</v>
      </c>
      <c r="G827" s="227"/>
      <c r="H827" s="231">
        <v>31.239999999999998</v>
      </c>
      <c r="I827" s="232"/>
      <c r="J827" s="227"/>
      <c r="K827" s="227"/>
      <c r="L827" s="233"/>
      <c r="M827" s="234"/>
      <c r="N827" s="235"/>
      <c r="O827" s="235"/>
      <c r="P827" s="235"/>
      <c r="Q827" s="235"/>
      <c r="R827" s="235"/>
      <c r="S827" s="235"/>
      <c r="T827" s="23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7" t="s">
        <v>157</v>
      </c>
      <c r="AU827" s="237" t="s">
        <v>85</v>
      </c>
      <c r="AV827" s="13" t="s">
        <v>85</v>
      </c>
      <c r="AW827" s="13" t="s">
        <v>36</v>
      </c>
      <c r="AX827" s="13" t="s">
        <v>83</v>
      </c>
      <c r="AY827" s="237" t="s">
        <v>147</v>
      </c>
    </row>
    <row r="828" s="2" customFormat="1" ht="49.05" customHeight="1">
      <c r="A828" s="41"/>
      <c r="B828" s="42"/>
      <c r="C828" s="208" t="s">
        <v>1278</v>
      </c>
      <c r="D828" s="208" t="s">
        <v>149</v>
      </c>
      <c r="E828" s="209" t="s">
        <v>1279</v>
      </c>
      <c r="F828" s="210" t="s">
        <v>1280</v>
      </c>
      <c r="G828" s="211" t="s">
        <v>1065</v>
      </c>
      <c r="H828" s="270"/>
      <c r="I828" s="213"/>
      <c r="J828" s="214">
        <f>ROUND(I828*H828,2)</f>
        <v>0</v>
      </c>
      <c r="K828" s="210" t="s">
        <v>152</v>
      </c>
      <c r="L828" s="47"/>
      <c r="M828" s="215" t="s">
        <v>19</v>
      </c>
      <c r="N828" s="216" t="s">
        <v>46</v>
      </c>
      <c r="O828" s="87"/>
      <c r="P828" s="217">
        <f>O828*H828</f>
        <v>0</v>
      </c>
      <c r="Q828" s="217">
        <v>0</v>
      </c>
      <c r="R828" s="217">
        <f>Q828*H828</f>
        <v>0</v>
      </c>
      <c r="S828" s="217">
        <v>0</v>
      </c>
      <c r="T828" s="218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219" t="s">
        <v>244</v>
      </c>
      <c r="AT828" s="219" t="s">
        <v>149</v>
      </c>
      <c r="AU828" s="219" t="s">
        <v>85</v>
      </c>
      <c r="AY828" s="20" t="s">
        <v>147</v>
      </c>
      <c r="BE828" s="220">
        <f>IF(N828="základní",J828,0)</f>
        <v>0</v>
      </c>
      <c r="BF828" s="220">
        <f>IF(N828="snížená",J828,0)</f>
        <v>0</v>
      </c>
      <c r="BG828" s="220">
        <f>IF(N828="zákl. přenesená",J828,0)</f>
        <v>0</v>
      </c>
      <c r="BH828" s="220">
        <f>IF(N828="sníž. přenesená",J828,0)</f>
        <v>0</v>
      </c>
      <c r="BI828" s="220">
        <f>IF(N828="nulová",J828,0)</f>
        <v>0</v>
      </c>
      <c r="BJ828" s="20" t="s">
        <v>83</v>
      </c>
      <c r="BK828" s="220">
        <f>ROUND(I828*H828,2)</f>
        <v>0</v>
      </c>
      <c r="BL828" s="20" t="s">
        <v>244</v>
      </c>
      <c r="BM828" s="219" t="s">
        <v>1281</v>
      </c>
    </row>
    <row r="829" s="2" customFormat="1">
      <c r="A829" s="41"/>
      <c r="B829" s="42"/>
      <c r="C829" s="43"/>
      <c r="D829" s="221" t="s">
        <v>155</v>
      </c>
      <c r="E829" s="43"/>
      <c r="F829" s="222" t="s">
        <v>1282</v>
      </c>
      <c r="G829" s="43"/>
      <c r="H829" s="43"/>
      <c r="I829" s="223"/>
      <c r="J829" s="43"/>
      <c r="K829" s="43"/>
      <c r="L829" s="47"/>
      <c r="M829" s="224"/>
      <c r="N829" s="225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0" t="s">
        <v>155</v>
      </c>
      <c r="AU829" s="20" t="s">
        <v>85</v>
      </c>
    </row>
    <row r="830" s="2" customFormat="1" ht="66.75" customHeight="1">
      <c r="A830" s="41"/>
      <c r="B830" s="42"/>
      <c r="C830" s="208" t="s">
        <v>1283</v>
      </c>
      <c r="D830" s="208" t="s">
        <v>149</v>
      </c>
      <c r="E830" s="209" t="s">
        <v>1284</v>
      </c>
      <c r="F830" s="210" t="s">
        <v>1285</v>
      </c>
      <c r="G830" s="211" t="s">
        <v>1065</v>
      </c>
      <c r="H830" s="270"/>
      <c r="I830" s="213"/>
      <c r="J830" s="214">
        <f>ROUND(I830*H830,2)</f>
        <v>0</v>
      </c>
      <c r="K830" s="210" t="s">
        <v>152</v>
      </c>
      <c r="L830" s="47"/>
      <c r="M830" s="215" t="s">
        <v>19</v>
      </c>
      <c r="N830" s="216" t="s">
        <v>46</v>
      </c>
      <c r="O830" s="87"/>
      <c r="P830" s="217">
        <f>O830*H830</f>
        <v>0</v>
      </c>
      <c r="Q830" s="217">
        <v>0</v>
      </c>
      <c r="R830" s="217">
        <f>Q830*H830</f>
        <v>0</v>
      </c>
      <c r="S830" s="217">
        <v>0</v>
      </c>
      <c r="T830" s="218">
        <f>S830*H830</f>
        <v>0</v>
      </c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R830" s="219" t="s">
        <v>244</v>
      </c>
      <c r="AT830" s="219" t="s">
        <v>149</v>
      </c>
      <c r="AU830" s="219" t="s">
        <v>85</v>
      </c>
      <c r="AY830" s="20" t="s">
        <v>147</v>
      </c>
      <c r="BE830" s="220">
        <f>IF(N830="základní",J830,0)</f>
        <v>0</v>
      </c>
      <c r="BF830" s="220">
        <f>IF(N830="snížená",J830,0)</f>
        <v>0</v>
      </c>
      <c r="BG830" s="220">
        <f>IF(N830="zákl. přenesená",J830,0)</f>
        <v>0</v>
      </c>
      <c r="BH830" s="220">
        <f>IF(N830="sníž. přenesená",J830,0)</f>
        <v>0</v>
      </c>
      <c r="BI830" s="220">
        <f>IF(N830="nulová",J830,0)</f>
        <v>0</v>
      </c>
      <c r="BJ830" s="20" t="s">
        <v>83</v>
      </c>
      <c r="BK830" s="220">
        <f>ROUND(I830*H830,2)</f>
        <v>0</v>
      </c>
      <c r="BL830" s="20" t="s">
        <v>244</v>
      </c>
      <c r="BM830" s="219" t="s">
        <v>1286</v>
      </c>
    </row>
    <row r="831" s="2" customFormat="1">
      <c r="A831" s="41"/>
      <c r="B831" s="42"/>
      <c r="C831" s="43"/>
      <c r="D831" s="221" t="s">
        <v>155</v>
      </c>
      <c r="E831" s="43"/>
      <c r="F831" s="222" t="s">
        <v>1287</v>
      </c>
      <c r="G831" s="43"/>
      <c r="H831" s="43"/>
      <c r="I831" s="223"/>
      <c r="J831" s="43"/>
      <c r="K831" s="43"/>
      <c r="L831" s="47"/>
      <c r="M831" s="224"/>
      <c r="N831" s="225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155</v>
      </c>
      <c r="AU831" s="20" t="s">
        <v>85</v>
      </c>
    </row>
    <row r="832" s="12" customFormat="1" ht="22.8" customHeight="1">
      <c r="A832" s="12"/>
      <c r="B832" s="192"/>
      <c r="C832" s="193"/>
      <c r="D832" s="194" t="s">
        <v>74</v>
      </c>
      <c r="E832" s="206" t="s">
        <v>1288</v>
      </c>
      <c r="F832" s="206" t="s">
        <v>1289</v>
      </c>
      <c r="G832" s="193"/>
      <c r="H832" s="193"/>
      <c r="I832" s="196"/>
      <c r="J832" s="207">
        <f>BK832</f>
        <v>0</v>
      </c>
      <c r="K832" s="193"/>
      <c r="L832" s="198"/>
      <c r="M832" s="199"/>
      <c r="N832" s="200"/>
      <c r="O832" s="200"/>
      <c r="P832" s="201">
        <f>SUM(P833:P898)</f>
        <v>0</v>
      </c>
      <c r="Q832" s="200"/>
      <c r="R832" s="201">
        <f>SUM(R833:R898)</f>
        <v>0.78204700000000005</v>
      </c>
      <c r="S832" s="200"/>
      <c r="T832" s="202">
        <f>SUM(T833:T898)</f>
        <v>1.347556</v>
      </c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R832" s="203" t="s">
        <v>85</v>
      </c>
      <c r="AT832" s="204" t="s">
        <v>74</v>
      </c>
      <c r="AU832" s="204" t="s">
        <v>83</v>
      </c>
      <c r="AY832" s="203" t="s">
        <v>147</v>
      </c>
      <c r="BK832" s="205">
        <f>SUM(BK833:BK898)</f>
        <v>0</v>
      </c>
    </row>
    <row r="833" s="2" customFormat="1" ht="55.5" customHeight="1">
      <c r="A833" s="41"/>
      <c r="B833" s="42"/>
      <c r="C833" s="208" t="s">
        <v>1290</v>
      </c>
      <c r="D833" s="208" t="s">
        <v>149</v>
      </c>
      <c r="E833" s="209" t="s">
        <v>1291</v>
      </c>
      <c r="F833" s="210" t="s">
        <v>1292</v>
      </c>
      <c r="G833" s="211" t="s">
        <v>389</v>
      </c>
      <c r="H833" s="212">
        <v>40.600000000000001</v>
      </c>
      <c r="I833" s="213"/>
      <c r="J833" s="214">
        <f>ROUND(I833*H833,2)</f>
        <v>0</v>
      </c>
      <c r="K833" s="210" t="s">
        <v>152</v>
      </c>
      <c r="L833" s="47"/>
      <c r="M833" s="215" t="s">
        <v>19</v>
      </c>
      <c r="N833" s="216" t="s">
        <v>46</v>
      </c>
      <c r="O833" s="87"/>
      <c r="P833" s="217">
        <f>O833*H833</f>
        <v>0</v>
      </c>
      <c r="Q833" s="217">
        <v>0.00016000000000000001</v>
      </c>
      <c r="R833" s="217">
        <f>Q833*H833</f>
        <v>0.0064960000000000009</v>
      </c>
      <c r="S833" s="217">
        <v>0</v>
      </c>
      <c r="T833" s="218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19" t="s">
        <v>244</v>
      </c>
      <c r="AT833" s="219" t="s">
        <v>149</v>
      </c>
      <c r="AU833" s="219" t="s">
        <v>85</v>
      </c>
      <c r="AY833" s="20" t="s">
        <v>147</v>
      </c>
      <c r="BE833" s="220">
        <f>IF(N833="základní",J833,0)</f>
        <v>0</v>
      </c>
      <c r="BF833" s="220">
        <f>IF(N833="snížená",J833,0)</f>
        <v>0</v>
      </c>
      <c r="BG833" s="220">
        <f>IF(N833="zákl. přenesená",J833,0)</f>
        <v>0</v>
      </c>
      <c r="BH833" s="220">
        <f>IF(N833="sníž. přenesená",J833,0)</f>
        <v>0</v>
      </c>
      <c r="BI833" s="220">
        <f>IF(N833="nulová",J833,0)</f>
        <v>0</v>
      </c>
      <c r="BJ833" s="20" t="s">
        <v>83</v>
      </c>
      <c r="BK833" s="220">
        <f>ROUND(I833*H833,2)</f>
        <v>0</v>
      </c>
      <c r="BL833" s="20" t="s">
        <v>244</v>
      </c>
      <c r="BM833" s="219" t="s">
        <v>1293</v>
      </c>
    </row>
    <row r="834" s="2" customFormat="1">
      <c r="A834" s="41"/>
      <c r="B834" s="42"/>
      <c r="C834" s="43"/>
      <c r="D834" s="221" t="s">
        <v>155</v>
      </c>
      <c r="E834" s="43"/>
      <c r="F834" s="222" t="s">
        <v>1294</v>
      </c>
      <c r="G834" s="43"/>
      <c r="H834" s="43"/>
      <c r="I834" s="223"/>
      <c r="J834" s="43"/>
      <c r="K834" s="43"/>
      <c r="L834" s="47"/>
      <c r="M834" s="224"/>
      <c r="N834" s="225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155</v>
      </c>
      <c r="AU834" s="20" t="s">
        <v>85</v>
      </c>
    </row>
    <row r="835" s="2" customFormat="1">
      <c r="A835" s="41"/>
      <c r="B835" s="42"/>
      <c r="C835" s="43"/>
      <c r="D835" s="228" t="s">
        <v>483</v>
      </c>
      <c r="E835" s="43"/>
      <c r="F835" s="269" t="s">
        <v>1259</v>
      </c>
      <c r="G835" s="43"/>
      <c r="H835" s="43"/>
      <c r="I835" s="223"/>
      <c r="J835" s="43"/>
      <c r="K835" s="43"/>
      <c r="L835" s="47"/>
      <c r="M835" s="224"/>
      <c r="N835" s="225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483</v>
      </c>
      <c r="AU835" s="20" t="s">
        <v>85</v>
      </c>
    </row>
    <row r="836" s="13" customFormat="1">
      <c r="A836" s="13"/>
      <c r="B836" s="226"/>
      <c r="C836" s="227"/>
      <c r="D836" s="228" t="s">
        <v>157</v>
      </c>
      <c r="E836" s="229" t="s">
        <v>19</v>
      </c>
      <c r="F836" s="230" t="s">
        <v>1295</v>
      </c>
      <c r="G836" s="227"/>
      <c r="H836" s="231">
        <v>40.600000000000001</v>
      </c>
      <c r="I836" s="232"/>
      <c r="J836" s="227"/>
      <c r="K836" s="227"/>
      <c r="L836" s="233"/>
      <c r="M836" s="234"/>
      <c r="N836" s="235"/>
      <c r="O836" s="235"/>
      <c r="P836" s="235"/>
      <c r="Q836" s="235"/>
      <c r="R836" s="235"/>
      <c r="S836" s="235"/>
      <c r="T836" s="23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7" t="s">
        <v>157</v>
      </c>
      <c r="AU836" s="237" t="s">
        <v>85</v>
      </c>
      <c r="AV836" s="13" t="s">
        <v>85</v>
      </c>
      <c r="AW836" s="13" t="s">
        <v>36</v>
      </c>
      <c r="AX836" s="13" t="s">
        <v>83</v>
      </c>
      <c r="AY836" s="237" t="s">
        <v>147</v>
      </c>
    </row>
    <row r="837" s="2" customFormat="1" ht="44.25" customHeight="1">
      <c r="A837" s="41"/>
      <c r="B837" s="42"/>
      <c r="C837" s="208" t="s">
        <v>1296</v>
      </c>
      <c r="D837" s="208" t="s">
        <v>149</v>
      </c>
      <c r="E837" s="209" t="s">
        <v>1297</v>
      </c>
      <c r="F837" s="210" t="s">
        <v>1298</v>
      </c>
      <c r="G837" s="211" t="s">
        <v>99</v>
      </c>
      <c r="H837" s="212">
        <v>11.52</v>
      </c>
      <c r="I837" s="213"/>
      <c r="J837" s="214">
        <f>ROUND(I837*H837,2)</f>
        <v>0</v>
      </c>
      <c r="K837" s="210" t="s">
        <v>152</v>
      </c>
      <c r="L837" s="47"/>
      <c r="M837" s="215" t="s">
        <v>19</v>
      </c>
      <c r="N837" s="216" t="s">
        <v>46</v>
      </c>
      <c r="O837" s="87"/>
      <c r="P837" s="217">
        <f>O837*H837</f>
        <v>0</v>
      </c>
      <c r="Q837" s="217">
        <v>0</v>
      </c>
      <c r="R837" s="217">
        <f>Q837*H837</f>
        <v>0</v>
      </c>
      <c r="S837" s="217">
        <v>0</v>
      </c>
      <c r="T837" s="218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19" t="s">
        <v>244</v>
      </c>
      <c r="AT837" s="219" t="s">
        <v>149</v>
      </c>
      <c r="AU837" s="219" t="s">
        <v>85</v>
      </c>
      <c r="AY837" s="20" t="s">
        <v>147</v>
      </c>
      <c r="BE837" s="220">
        <f>IF(N837="základní",J837,0)</f>
        <v>0</v>
      </c>
      <c r="BF837" s="220">
        <f>IF(N837="snížená",J837,0)</f>
        <v>0</v>
      </c>
      <c r="BG837" s="220">
        <f>IF(N837="zákl. přenesená",J837,0)</f>
        <v>0</v>
      </c>
      <c r="BH837" s="220">
        <f>IF(N837="sníž. přenesená",J837,0)</f>
        <v>0</v>
      </c>
      <c r="BI837" s="220">
        <f>IF(N837="nulová",J837,0)</f>
        <v>0</v>
      </c>
      <c r="BJ837" s="20" t="s">
        <v>83</v>
      </c>
      <c r="BK837" s="220">
        <f>ROUND(I837*H837,2)</f>
        <v>0</v>
      </c>
      <c r="BL837" s="20" t="s">
        <v>244</v>
      </c>
      <c r="BM837" s="219" t="s">
        <v>1299</v>
      </c>
    </row>
    <row r="838" s="2" customFormat="1">
      <c r="A838" s="41"/>
      <c r="B838" s="42"/>
      <c r="C838" s="43"/>
      <c r="D838" s="221" t="s">
        <v>155</v>
      </c>
      <c r="E838" s="43"/>
      <c r="F838" s="222" t="s">
        <v>1300</v>
      </c>
      <c r="G838" s="43"/>
      <c r="H838" s="43"/>
      <c r="I838" s="223"/>
      <c r="J838" s="43"/>
      <c r="K838" s="43"/>
      <c r="L838" s="47"/>
      <c r="M838" s="224"/>
      <c r="N838" s="225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155</v>
      </c>
      <c r="AU838" s="20" t="s">
        <v>85</v>
      </c>
    </row>
    <row r="839" s="14" customFormat="1">
      <c r="A839" s="14"/>
      <c r="B839" s="238"/>
      <c r="C839" s="239"/>
      <c r="D839" s="228" t="s">
        <v>157</v>
      </c>
      <c r="E839" s="240" t="s">
        <v>19</v>
      </c>
      <c r="F839" s="241" t="s">
        <v>1301</v>
      </c>
      <c r="G839" s="239"/>
      <c r="H839" s="240" t="s">
        <v>19</v>
      </c>
      <c r="I839" s="242"/>
      <c r="J839" s="239"/>
      <c r="K839" s="239"/>
      <c r="L839" s="243"/>
      <c r="M839" s="244"/>
      <c r="N839" s="245"/>
      <c r="O839" s="245"/>
      <c r="P839" s="245"/>
      <c r="Q839" s="245"/>
      <c r="R839" s="245"/>
      <c r="S839" s="245"/>
      <c r="T839" s="24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7" t="s">
        <v>157</v>
      </c>
      <c r="AU839" s="247" t="s">
        <v>85</v>
      </c>
      <c r="AV839" s="14" t="s">
        <v>83</v>
      </c>
      <c r="AW839" s="14" t="s">
        <v>36</v>
      </c>
      <c r="AX839" s="14" t="s">
        <v>75</v>
      </c>
      <c r="AY839" s="247" t="s">
        <v>147</v>
      </c>
    </row>
    <row r="840" s="13" customFormat="1">
      <c r="A840" s="13"/>
      <c r="B840" s="226"/>
      <c r="C840" s="227"/>
      <c r="D840" s="228" t="s">
        <v>157</v>
      </c>
      <c r="E840" s="229" t="s">
        <v>19</v>
      </c>
      <c r="F840" s="230" t="s">
        <v>1302</v>
      </c>
      <c r="G840" s="227"/>
      <c r="H840" s="231">
        <v>11.52</v>
      </c>
      <c r="I840" s="232"/>
      <c r="J840" s="227"/>
      <c r="K840" s="227"/>
      <c r="L840" s="233"/>
      <c r="M840" s="234"/>
      <c r="N840" s="235"/>
      <c r="O840" s="235"/>
      <c r="P840" s="235"/>
      <c r="Q840" s="235"/>
      <c r="R840" s="235"/>
      <c r="S840" s="235"/>
      <c r="T840" s="23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7" t="s">
        <v>157</v>
      </c>
      <c r="AU840" s="237" t="s">
        <v>85</v>
      </c>
      <c r="AV840" s="13" t="s">
        <v>85</v>
      </c>
      <c r="AW840" s="13" t="s">
        <v>36</v>
      </c>
      <c r="AX840" s="13" t="s">
        <v>83</v>
      </c>
      <c r="AY840" s="237" t="s">
        <v>147</v>
      </c>
    </row>
    <row r="841" s="2" customFormat="1" ht="37.8" customHeight="1">
      <c r="A841" s="41"/>
      <c r="B841" s="42"/>
      <c r="C841" s="259" t="s">
        <v>1303</v>
      </c>
      <c r="D841" s="259" t="s">
        <v>245</v>
      </c>
      <c r="E841" s="260" t="s">
        <v>1304</v>
      </c>
      <c r="F841" s="261" t="s">
        <v>1305</v>
      </c>
      <c r="G841" s="262" t="s">
        <v>99</v>
      </c>
      <c r="H841" s="263">
        <v>11.75</v>
      </c>
      <c r="I841" s="264"/>
      <c r="J841" s="265">
        <f>ROUND(I841*H841,2)</f>
        <v>0</v>
      </c>
      <c r="K841" s="261" t="s">
        <v>152</v>
      </c>
      <c r="L841" s="266"/>
      <c r="M841" s="267" t="s">
        <v>19</v>
      </c>
      <c r="N841" s="268" t="s">
        <v>46</v>
      </c>
      <c r="O841" s="87"/>
      <c r="P841" s="217">
        <f>O841*H841</f>
        <v>0</v>
      </c>
      <c r="Q841" s="217">
        <v>0.00114</v>
      </c>
      <c r="R841" s="217">
        <f>Q841*H841</f>
        <v>0.013394999999999999</v>
      </c>
      <c r="S841" s="217">
        <v>0</v>
      </c>
      <c r="T841" s="218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19" t="s">
        <v>358</v>
      </c>
      <c r="AT841" s="219" t="s">
        <v>245</v>
      </c>
      <c r="AU841" s="219" t="s">
        <v>85</v>
      </c>
      <c r="AY841" s="20" t="s">
        <v>147</v>
      </c>
      <c r="BE841" s="220">
        <f>IF(N841="základní",J841,0)</f>
        <v>0</v>
      </c>
      <c r="BF841" s="220">
        <f>IF(N841="snížená",J841,0)</f>
        <v>0</v>
      </c>
      <c r="BG841" s="220">
        <f>IF(N841="zákl. přenesená",J841,0)</f>
        <v>0</v>
      </c>
      <c r="BH841" s="220">
        <f>IF(N841="sníž. přenesená",J841,0)</f>
        <v>0</v>
      </c>
      <c r="BI841" s="220">
        <f>IF(N841="nulová",J841,0)</f>
        <v>0</v>
      </c>
      <c r="BJ841" s="20" t="s">
        <v>83</v>
      </c>
      <c r="BK841" s="220">
        <f>ROUND(I841*H841,2)</f>
        <v>0</v>
      </c>
      <c r="BL841" s="20" t="s">
        <v>244</v>
      </c>
      <c r="BM841" s="219" t="s">
        <v>1306</v>
      </c>
    </row>
    <row r="842" s="13" customFormat="1">
      <c r="A842" s="13"/>
      <c r="B842" s="226"/>
      <c r="C842" s="227"/>
      <c r="D842" s="228" t="s">
        <v>157</v>
      </c>
      <c r="E842" s="227"/>
      <c r="F842" s="230" t="s">
        <v>1307</v>
      </c>
      <c r="G842" s="227"/>
      <c r="H842" s="231">
        <v>11.75</v>
      </c>
      <c r="I842" s="232"/>
      <c r="J842" s="227"/>
      <c r="K842" s="227"/>
      <c r="L842" s="233"/>
      <c r="M842" s="234"/>
      <c r="N842" s="235"/>
      <c r="O842" s="235"/>
      <c r="P842" s="235"/>
      <c r="Q842" s="235"/>
      <c r="R842" s="235"/>
      <c r="S842" s="235"/>
      <c r="T842" s="236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7" t="s">
        <v>157</v>
      </c>
      <c r="AU842" s="237" t="s">
        <v>85</v>
      </c>
      <c r="AV842" s="13" t="s">
        <v>85</v>
      </c>
      <c r="AW842" s="13" t="s">
        <v>4</v>
      </c>
      <c r="AX842" s="13" t="s">
        <v>83</v>
      </c>
      <c r="AY842" s="237" t="s">
        <v>147</v>
      </c>
    </row>
    <row r="843" s="2" customFormat="1" ht="24.15" customHeight="1">
      <c r="A843" s="41"/>
      <c r="B843" s="42"/>
      <c r="C843" s="208" t="s">
        <v>1308</v>
      </c>
      <c r="D843" s="208" t="s">
        <v>149</v>
      </c>
      <c r="E843" s="209" t="s">
        <v>1309</v>
      </c>
      <c r="F843" s="210" t="s">
        <v>1310</v>
      </c>
      <c r="G843" s="211" t="s">
        <v>99</v>
      </c>
      <c r="H843" s="212">
        <v>11.52</v>
      </c>
      <c r="I843" s="213"/>
      <c r="J843" s="214">
        <f>ROUND(I843*H843,2)</f>
        <v>0</v>
      </c>
      <c r="K843" s="210" t="s">
        <v>152</v>
      </c>
      <c r="L843" s="47"/>
      <c r="M843" s="215" t="s">
        <v>19</v>
      </c>
      <c r="N843" s="216" t="s">
        <v>46</v>
      </c>
      <c r="O843" s="87"/>
      <c r="P843" s="217">
        <f>O843*H843</f>
        <v>0</v>
      </c>
      <c r="Q843" s="217">
        <v>0.00010000000000000001</v>
      </c>
      <c r="R843" s="217">
        <f>Q843*H843</f>
        <v>0.001152</v>
      </c>
      <c r="S843" s="217">
        <v>0</v>
      </c>
      <c r="T843" s="218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9" t="s">
        <v>244</v>
      </c>
      <c r="AT843" s="219" t="s">
        <v>149</v>
      </c>
      <c r="AU843" s="219" t="s">
        <v>85</v>
      </c>
      <c r="AY843" s="20" t="s">
        <v>147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20" t="s">
        <v>83</v>
      </c>
      <c r="BK843" s="220">
        <f>ROUND(I843*H843,2)</f>
        <v>0</v>
      </c>
      <c r="BL843" s="20" t="s">
        <v>244</v>
      </c>
      <c r="BM843" s="219" t="s">
        <v>1311</v>
      </c>
    </row>
    <row r="844" s="2" customFormat="1">
      <c r="A844" s="41"/>
      <c r="B844" s="42"/>
      <c r="C844" s="43"/>
      <c r="D844" s="221" t="s">
        <v>155</v>
      </c>
      <c r="E844" s="43"/>
      <c r="F844" s="222" t="s">
        <v>1312</v>
      </c>
      <c r="G844" s="43"/>
      <c r="H844" s="43"/>
      <c r="I844" s="223"/>
      <c r="J844" s="43"/>
      <c r="K844" s="43"/>
      <c r="L844" s="47"/>
      <c r="M844" s="224"/>
      <c r="N844" s="225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20" t="s">
        <v>155</v>
      </c>
      <c r="AU844" s="20" t="s">
        <v>85</v>
      </c>
    </row>
    <row r="845" s="14" customFormat="1">
      <c r="A845" s="14"/>
      <c r="B845" s="238"/>
      <c r="C845" s="239"/>
      <c r="D845" s="228" t="s">
        <v>157</v>
      </c>
      <c r="E845" s="240" t="s">
        <v>19</v>
      </c>
      <c r="F845" s="241" t="s">
        <v>1301</v>
      </c>
      <c r="G845" s="239"/>
      <c r="H845" s="240" t="s">
        <v>19</v>
      </c>
      <c r="I845" s="242"/>
      <c r="J845" s="239"/>
      <c r="K845" s="239"/>
      <c r="L845" s="243"/>
      <c r="M845" s="244"/>
      <c r="N845" s="245"/>
      <c r="O845" s="245"/>
      <c r="P845" s="245"/>
      <c r="Q845" s="245"/>
      <c r="R845" s="245"/>
      <c r="S845" s="245"/>
      <c r="T845" s="24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7" t="s">
        <v>157</v>
      </c>
      <c r="AU845" s="247" t="s">
        <v>85</v>
      </c>
      <c r="AV845" s="14" t="s">
        <v>83</v>
      </c>
      <c r="AW845" s="14" t="s">
        <v>36</v>
      </c>
      <c r="AX845" s="14" t="s">
        <v>75</v>
      </c>
      <c r="AY845" s="247" t="s">
        <v>147</v>
      </c>
    </row>
    <row r="846" s="13" customFormat="1">
      <c r="A846" s="13"/>
      <c r="B846" s="226"/>
      <c r="C846" s="227"/>
      <c r="D846" s="228" t="s">
        <v>157</v>
      </c>
      <c r="E846" s="229" t="s">
        <v>19</v>
      </c>
      <c r="F846" s="230" t="s">
        <v>1302</v>
      </c>
      <c r="G846" s="227"/>
      <c r="H846" s="231">
        <v>11.52</v>
      </c>
      <c r="I846" s="232"/>
      <c r="J846" s="227"/>
      <c r="K846" s="227"/>
      <c r="L846" s="233"/>
      <c r="M846" s="234"/>
      <c r="N846" s="235"/>
      <c r="O846" s="235"/>
      <c r="P846" s="235"/>
      <c r="Q846" s="235"/>
      <c r="R846" s="235"/>
      <c r="S846" s="235"/>
      <c r="T846" s="23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7" t="s">
        <v>157</v>
      </c>
      <c r="AU846" s="237" t="s">
        <v>85</v>
      </c>
      <c r="AV846" s="13" t="s">
        <v>85</v>
      </c>
      <c r="AW846" s="13" t="s">
        <v>36</v>
      </c>
      <c r="AX846" s="13" t="s">
        <v>83</v>
      </c>
      <c r="AY846" s="237" t="s">
        <v>147</v>
      </c>
    </row>
    <row r="847" s="2" customFormat="1" ht="21.75" customHeight="1">
      <c r="A847" s="41"/>
      <c r="B847" s="42"/>
      <c r="C847" s="259" t="s">
        <v>1313</v>
      </c>
      <c r="D847" s="259" t="s">
        <v>245</v>
      </c>
      <c r="E847" s="260" t="s">
        <v>1314</v>
      </c>
      <c r="F847" s="261" t="s">
        <v>1315</v>
      </c>
      <c r="G847" s="262" t="s">
        <v>389</v>
      </c>
      <c r="H847" s="263">
        <v>33.600000000000001</v>
      </c>
      <c r="I847" s="264"/>
      <c r="J847" s="265">
        <f>ROUND(I847*H847,2)</f>
        <v>0</v>
      </c>
      <c r="K847" s="261" t="s">
        <v>152</v>
      </c>
      <c r="L847" s="266"/>
      <c r="M847" s="267" t="s">
        <v>19</v>
      </c>
      <c r="N847" s="268" t="s">
        <v>46</v>
      </c>
      <c r="O847" s="87"/>
      <c r="P847" s="217">
        <f>O847*H847</f>
        <v>0</v>
      </c>
      <c r="Q847" s="217">
        <v>0.00054000000000000001</v>
      </c>
      <c r="R847" s="217">
        <f>Q847*H847</f>
        <v>0.018144</v>
      </c>
      <c r="S847" s="217">
        <v>0</v>
      </c>
      <c r="T847" s="218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19" t="s">
        <v>358</v>
      </c>
      <c r="AT847" s="219" t="s">
        <v>245</v>
      </c>
      <c r="AU847" s="219" t="s">
        <v>85</v>
      </c>
      <c r="AY847" s="20" t="s">
        <v>147</v>
      </c>
      <c r="BE847" s="220">
        <f>IF(N847="základní",J847,0)</f>
        <v>0</v>
      </c>
      <c r="BF847" s="220">
        <f>IF(N847="snížená",J847,0)</f>
        <v>0</v>
      </c>
      <c r="BG847" s="220">
        <f>IF(N847="zákl. přenesená",J847,0)</f>
        <v>0</v>
      </c>
      <c r="BH847" s="220">
        <f>IF(N847="sníž. přenesená",J847,0)</f>
        <v>0</v>
      </c>
      <c r="BI847" s="220">
        <f>IF(N847="nulová",J847,0)</f>
        <v>0</v>
      </c>
      <c r="BJ847" s="20" t="s">
        <v>83</v>
      </c>
      <c r="BK847" s="220">
        <f>ROUND(I847*H847,2)</f>
        <v>0</v>
      </c>
      <c r="BL847" s="20" t="s">
        <v>244</v>
      </c>
      <c r="BM847" s="219" t="s">
        <v>1316</v>
      </c>
    </row>
    <row r="848" s="13" customFormat="1">
      <c r="A848" s="13"/>
      <c r="B848" s="226"/>
      <c r="C848" s="227"/>
      <c r="D848" s="228" t="s">
        <v>157</v>
      </c>
      <c r="E848" s="229" t="s">
        <v>19</v>
      </c>
      <c r="F848" s="230" t="s">
        <v>1317</v>
      </c>
      <c r="G848" s="227"/>
      <c r="H848" s="231">
        <v>33.600000000000001</v>
      </c>
      <c r="I848" s="232"/>
      <c r="J848" s="227"/>
      <c r="K848" s="227"/>
      <c r="L848" s="233"/>
      <c r="M848" s="234"/>
      <c r="N848" s="235"/>
      <c r="O848" s="235"/>
      <c r="P848" s="235"/>
      <c r="Q848" s="235"/>
      <c r="R848" s="235"/>
      <c r="S848" s="235"/>
      <c r="T848" s="236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7" t="s">
        <v>157</v>
      </c>
      <c r="AU848" s="237" t="s">
        <v>85</v>
      </c>
      <c r="AV848" s="13" t="s">
        <v>85</v>
      </c>
      <c r="AW848" s="13" t="s">
        <v>36</v>
      </c>
      <c r="AX848" s="13" t="s">
        <v>83</v>
      </c>
      <c r="AY848" s="237" t="s">
        <v>147</v>
      </c>
    </row>
    <row r="849" s="2" customFormat="1" ht="21.75" customHeight="1">
      <c r="A849" s="41"/>
      <c r="B849" s="42"/>
      <c r="C849" s="259" t="s">
        <v>1318</v>
      </c>
      <c r="D849" s="259" t="s">
        <v>245</v>
      </c>
      <c r="E849" s="260" t="s">
        <v>1319</v>
      </c>
      <c r="F849" s="261" t="s">
        <v>1320</v>
      </c>
      <c r="G849" s="262" t="s">
        <v>389</v>
      </c>
      <c r="H849" s="263">
        <v>19.199999999999999</v>
      </c>
      <c r="I849" s="264"/>
      <c r="J849" s="265">
        <f>ROUND(I849*H849,2)</f>
        <v>0</v>
      </c>
      <c r="K849" s="261" t="s">
        <v>152</v>
      </c>
      <c r="L849" s="266"/>
      <c r="M849" s="267" t="s">
        <v>19</v>
      </c>
      <c r="N849" s="268" t="s">
        <v>46</v>
      </c>
      <c r="O849" s="87"/>
      <c r="P849" s="217">
        <f>O849*H849</f>
        <v>0</v>
      </c>
      <c r="Q849" s="217">
        <v>0.00035</v>
      </c>
      <c r="R849" s="217">
        <f>Q849*H849</f>
        <v>0.0067199999999999994</v>
      </c>
      <c r="S849" s="217">
        <v>0</v>
      </c>
      <c r="T849" s="218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9" t="s">
        <v>358</v>
      </c>
      <c r="AT849" s="219" t="s">
        <v>245</v>
      </c>
      <c r="AU849" s="219" t="s">
        <v>85</v>
      </c>
      <c r="AY849" s="20" t="s">
        <v>147</v>
      </c>
      <c r="BE849" s="220">
        <f>IF(N849="základní",J849,0)</f>
        <v>0</v>
      </c>
      <c r="BF849" s="220">
        <f>IF(N849="snížená",J849,0)</f>
        <v>0</v>
      </c>
      <c r="BG849" s="220">
        <f>IF(N849="zákl. přenesená",J849,0)</f>
        <v>0</v>
      </c>
      <c r="BH849" s="220">
        <f>IF(N849="sníž. přenesená",J849,0)</f>
        <v>0</v>
      </c>
      <c r="BI849" s="220">
        <f>IF(N849="nulová",J849,0)</f>
        <v>0</v>
      </c>
      <c r="BJ849" s="20" t="s">
        <v>83</v>
      </c>
      <c r="BK849" s="220">
        <f>ROUND(I849*H849,2)</f>
        <v>0</v>
      </c>
      <c r="BL849" s="20" t="s">
        <v>244</v>
      </c>
      <c r="BM849" s="219" t="s">
        <v>1321</v>
      </c>
    </row>
    <row r="850" s="13" customFormat="1">
      <c r="A850" s="13"/>
      <c r="B850" s="226"/>
      <c r="C850" s="227"/>
      <c r="D850" s="228" t="s">
        <v>157</v>
      </c>
      <c r="E850" s="229" t="s">
        <v>19</v>
      </c>
      <c r="F850" s="230" t="s">
        <v>1322</v>
      </c>
      <c r="G850" s="227"/>
      <c r="H850" s="231">
        <v>19.199999999999999</v>
      </c>
      <c r="I850" s="232"/>
      <c r="J850" s="227"/>
      <c r="K850" s="227"/>
      <c r="L850" s="233"/>
      <c r="M850" s="234"/>
      <c r="N850" s="235"/>
      <c r="O850" s="235"/>
      <c r="P850" s="235"/>
      <c r="Q850" s="235"/>
      <c r="R850" s="235"/>
      <c r="S850" s="235"/>
      <c r="T850" s="236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7" t="s">
        <v>157</v>
      </c>
      <c r="AU850" s="237" t="s">
        <v>85</v>
      </c>
      <c r="AV850" s="13" t="s">
        <v>85</v>
      </c>
      <c r="AW850" s="13" t="s">
        <v>36</v>
      </c>
      <c r="AX850" s="13" t="s">
        <v>83</v>
      </c>
      <c r="AY850" s="237" t="s">
        <v>147</v>
      </c>
    </row>
    <row r="851" s="2" customFormat="1" ht="33" customHeight="1">
      <c r="A851" s="41"/>
      <c r="B851" s="42"/>
      <c r="C851" s="208" t="s">
        <v>1323</v>
      </c>
      <c r="D851" s="208" t="s">
        <v>149</v>
      </c>
      <c r="E851" s="209" t="s">
        <v>1324</v>
      </c>
      <c r="F851" s="210" t="s">
        <v>1325</v>
      </c>
      <c r="G851" s="211" t="s">
        <v>99</v>
      </c>
      <c r="H851" s="212">
        <v>14.4</v>
      </c>
      <c r="I851" s="213"/>
      <c r="J851" s="214">
        <f>ROUND(I851*H851,2)</f>
        <v>0</v>
      </c>
      <c r="K851" s="210" t="s">
        <v>152</v>
      </c>
      <c r="L851" s="47"/>
      <c r="M851" s="215" t="s">
        <v>19</v>
      </c>
      <c r="N851" s="216" t="s">
        <v>46</v>
      </c>
      <c r="O851" s="87"/>
      <c r="P851" s="217">
        <f>O851*H851</f>
        <v>0</v>
      </c>
      <c r="Q851" s="217">
        <v>0.00042000000000000002</v>
      </c>
      <c r="R851" s="217">
        <f>Q851*H851</f>
        <v>0.0060480000000000004</v>
      </c>
      <c r="S851" s="217">
        <v>0</v>
      </c>
      <c r="T851" s="218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219" t="s">
        <v>244</v>
      </c>
      <c r="AT851" s="219" t="s">
        <v>149</v>
      </c>
      <c r="AU851" s="219" t="s">
        <v>85</v>
      </c>
      <c r="AY851" s="20" t="s">
        <v>147</v>
      </c>
      <c r="BE851" s="220">
        <f>IF(N851="základní",J851,0)</f>
        <v>0</v>
      </c>
      <c r="BF851" s="220">
        <f>IF(N851="snížená",J851,0)</f>
        <v>0</v>
      </c>
      <c r="BG851" s="220">
        <f>IF(N851="zákl. přenesená",J851,0)</f>
        <v>0</v>
      </c>
      <c r="BH851" s="220">
        <f>IF(N851="sníž. přenesená",J851,0)</f>
        <v>0</v>
      </c>
      <c r="BI851" s="220">
        <f>IF(N851="nulová",J851,0)</f>
        <v>0</v>
      </c>
      <c r="BJ851" s="20" t="s">
        <v>83</v>
      </c>
      <c r="BK851" s="220">
        <f>ROUND(I851*H851,2)</f>
        <v>0</v>
      </c>
      <c r="BL851" s="20" t="s">
        <v>244</v>
      </c>
      <c r="BM851" s="219" t="s">
        <v>1326</v>
      </c>
    </row>
    <row r="852" s="2" customFormat="1">
      <c r="A852" s="41"/>
      <c r="B852" s="42"/>
      <c r="C852" s="43"/>
      <c r="D852" s="221" t="s">
        <v>155</v>
      </c>
      <c r="E852" s="43"/>
      <c r="F852" s="222" t="s">
        <v>1327</v>
      </c>
      <c r="G852" s="43"/>
      <c r="H852" s="43"/>
      <c r="I852" s="223"/>
      <c r="J852" s="43"/>
      <c r="K852" s="43"/>
      <c r="L852" s="47"/>
      <c r="M852" s="224"/>
      <c r="N852" s="225"/>
      <c r="O852" s="87"/>
      <c r="P852" s="87"/>
      <c r="Q852" s="87"/>
      <c r="R852" s="87"/>
      <c r="S852" s="87"/>
      <c r="T852" s="88"/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T852" s="20" t="s">
        <v>155</v>
      </c>
      <c r="AU852" s="20" t="s">
        <v>85</v>
      </c>
    </row>
    <row r="853" s="14" customFormat="1">
      <c r="A853" s="14"/>
      <c r="B853" s="238"/>
      <c r="C853" s="239"/>
      <c r="D853" s="228" t="s">
        <v>157</v>
      </c>
      <c r="E853" s="240" t="s">
        <v>19</v>
      </c>
      <c r="F853" s="241" t="s">
        <v>1301</v>
      </c>
      <c r="G853" s="239"/>
      <c r="H853" s="240" t="s">
        <v>19</v>
      </c>
      <c r="I853" s="242"/>
      <c r="J853" s="239"/>
      <c r="K853" s="239"/>
      <c r="L853" s="243"/>
      <c r="M853" s="244"/>
      <c r="N853" s="245"/>
      <c r="O853" s="245"/>
      <c r="P853" s="245"/>
      <c r="Q853" s="245"/>
      <c r="R853" s="245"/>
      <c r="S853" s="245"/>
      <c r="T853" s="24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7" t="s">
        <v>157</v>
      </c>
      <c r="AU853" s="247" t="s">
        <v>85</v>
      </c>
      <c r="AV853" s="14" t="s">
        <v>83</v>
      </c>
      <c r="AW853" s="14" t="s">
        <v>36</v>
      </c>
      <c r="AX853" s="14" t="s">
        <v>75</v>
      </c>
      <c r="AY853" s="247" t="s">
        <v>147</v>
      </c>
    </row>
    <row r="854" s="13" customFormat="1">
      <c r="A854" s="13"/>
      <c r="B854" s="226"/>
      <c r="C854" s="227"/>
      <c r="D854" s="228" t="s">
        <v>157</v>
      </c>
      <c r="E854" s="229" t="s">
        <v>19</v>
      </c>
      <c r="F854" s="230" t="s">
        <v>1328</v>
      </c>
      <c r="G854" s="227"/>
      <c r="H854" s="231">
        <v>14.4</v>
      </c>
      <c r="I854" s="232"/>
      <c r="J854" s="227"/>
      <c r="K854" s="227"/>
      <c r="L854" s="233"/>
      <c r="M854" s="234"/>
      <c r="N854" s="235"/>
      <c r="O854" s="235"/>
      <c r="P854" s="235"/>
      <c r="Q854" s="235"/>
      <c r="R854" s="235"/>
      <c r="S854" s="235"/>
      <c r="T854" s="23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7" t="s">
        <v>157</v>
      </c>
      <c r="AU854" s="237" t="s">
        <v>85</v>
      </c>
      <c r="AV854" s="13" t="s">
        <v>85</v>
      </c>
      <c r="AW854" s="13" t="s">
        <v>36</v>
      </c>
      <c r="AX854" s="13" t="s">
        <v>83</v>
      </c>
      <c r="AY854" s="237" t="s">
        <v>147</v>
      </c>
    </row>
    <row r="855" s="2" customFormat="1" ht="33" customHeight="1">
      <c r="A855" s="41"/>
      <c r="B855" s="42"/>
      <c r="C855" s="259" t="s">
        <v>1329</v>
      </c>
      <c r="D855" s="259" t="s">
        <v>245</v>
      </c>
      <c r="E855" s="260" t="s">
        <v>1330</v>
      </c>
      <c r="F855" s="261" t="s">
        <v>1331</v>
      </c>
      <c r="G855" s="262" t="s">
        <v>99</v>
      </c>
      <c r="H855" s="263">
        <v>15.119999999999999</v>
      </c>
      <c r="I855" s="264"/>
      <c r="J855" s="265">
        <f>ROUND(I855*H855,2)</f>
        <v>0</v>
      </c>
      <c r="K855" s="261" t="s">
        <v>19</v>
      </c>
      <c r="L855" s="266"/>
      <c r="M855" s="267" t="s">
        <v>19</v>
      </c>
      <c r="N855" s="268" t="s">
        <v>46</v>
      </c>
      <c r="O855" s="87"/>
      <c r="P855" s="217">
        <f>O855*H855</f>
        <v>0</v>
      </c>
      <c r="Q855" s="217">
        <v>0.0080000000000000002</v>
      </c>
      <c r="R855" s="217">
        <f>Q855*H855</f>
        <v>0.12096</v>
      </c>
      <c r="S855" s="217">
        <v>0</v>
      </c>
      <c r="T855" s="218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19" t="s">
        <v>358</v>
      </c>
      <c r="AT855" s="219" t="s">
        <v>245</v>
      </c>
      <c r="AU855" s="219" t="s">
        <v>85</v>
      </c>
      <c r="AY855" s="20" t="s">
        <v>147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83</v>
      </c>
      <c r="BK855" s="220">
        <f>ROUND(I855*H855,2)</f>
        <v>0</v>
      </c>
      <c r="BL855" s="20" t="s">
        <v>244</v>
      </c>
      <c r="BM855" s="219" t="s">
        <v>1332</v>
      </c>
    </row>
    <row r="856" s="13" customFormat="1">
      <c r="A856" s="13"/>
      <c r="B856" s="226"/>
      <c r="C856" s="227"/>
      <c r="D856" s="228" t="s">
        <v>157</v>
      </c>
      <c r="E856" s="227"/>
      <c r="F856" s="230" t="s">
        <v>1333</v>
      </c>
      <c r="G856" s="227"/>
      <c r="H856" s="231">
        <v>15.119999999999999</v>
      </c>
      <c r="I856" s="232"/>
      <c r="J856" s="227"/>
      <c r="K856" s="227"/>
      <c r="L856" s="233"/>
      <c r="M856" s="234"/>
      <c r="N856" s="235"/>
      <c r="O856" s="235"/>
      <c r="P856" s="235"/>
      <c r="Q856" s="235"/>
      <c r="R856" s="235"/>
      <c r="S856" s="235"/>
      <c r="T856" s="23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7" t="s">
        <v>157</v>
      </c>
      <c r="AU856" s="237" t="s">
        <v>85</v>
      </c>
      <c r="AV856" s="13" t="s">
        <v>85</v>
      </c>
      <c r="AW856" s="13" t="s">
        <v>4</v>
      </c>
      <c r="AX856" s="13" t="s">
        <v>83</v>
      </c>
      <c r="AY856" s="237" t="s">
        <v>147</v>
      </c>
    </row>
    <row r="857" s="2" customFormat="1" ht="44.25" customHeight="1">
      <c r="A857" s="41"/>
      <c r="B857" s="42"/>
      <c r="C857" s="208" t="s">
        <v>1334</v>
      </c>
      <c r="D857" s="208" t="s">
        <v>149</v>
      </c>
      <c r="E857" s="209" t="s">
        <v>1335</v>
      </c>
      <c r="F857" s="210" t="s">
        <v>1336</v>
      </c>
      <c r="G857" s="211" t="s">
        <v>389</v>
      </c>
      <c r="H857" s="212">
        <v>4.7999999999999998</v>
      </c>
      <c r="I857" s="213"/>
      <c r="J857" s="214">
        <f>ROUND(I857*H857,2)</f>
        <v>0</v>
      </c>
      <c r="K857" s="210" t="s">
        <v>152</v>
      </c>
      <c r="L857" s="47"/>
      <c r="M857" s="215" t="s">
        <v>19</v>
      </c>
      <c r="N857" s="216" t="s">
        <v>46</v>
      </c>
      <c r="O857" s="87"/>
      <c r="P857" s="217">
        <f>O857*H857</f>
        <v>0</v>
      </c>
      <c r="Q857" s="217">
        <v>0.00091</v>
      </c>
      <c r="R857" s="217">
        <f>Q857*H857</f>
        <v>0.0043679999999999995</v>
      </c>
      <c r="S857" s="217">
        <v>0</v>
      </c>
      <c r="T857" s="218">
        <f>S857*H857</f>
        <v>0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19" t="s">
        <v>244</v>
      </c>
      <c r="AT857" s="219" t="s">
        <v>149</v>
      </c>
      <c r="AU857" s="219" t="s">
        <v>85</v>
      </c>
      <c r="AY857" s="20" t="s">
        <v>147</v>
      </c>
      <c r="BE857" s="220">
        <f>IF(N857="základní",J857,0)</f>
        <v>0</v>
      </c>
      <c r="BF857" s="220">
        <f>IF(N857="snížená",J857,0)</f>
        <v>0</v>
      </c>
      <c r="BG857" s="220">
        <f>IF(N857="zákl. přenesená",J857,0)</f>
        <v>0</v>
      </c>
      <c r="BH857" s="220">
        <f>IF(N857="sníž. přenesená",J857,0)</f>
        <v>0</v>
      </c>
      <c r="BI857" s="220">
        <f>IF(N857="nulová",J857,0)</f>
        <v>0</v>
      </c>
      <c r="BJ857" s="20" t="s">
        <v>83</v>
      </c>
      <c r="BK857" s="220">
        <f>ROUND(I857*H857,2)</f>
        <v>0</v>
      </c>
      <c r="BL857" s="20" t="s">
        <v>244</v>
      </c>
      <c r="BM857" s="219" t="s">
        <v>1337</v>
      </c>
    </row>
    <row r="858" s="2" customFormat="1">
      <c r="A858" s="41"/>
      <c r="B858" s="42"/>
      <c r="C858" s="43"/>
      <c r="D858" s="221" t="s">
        <v>155</v>
      </c>
      <c r="E858" s="43"/>
      <c r="F858" s="222" t="s">
        <v>1338</v>
      </c>
      <c r="G858" s="43"/>
      <c r="H858" s="43"/>
      <c r="I858" s="223"/>
      <c r="J858" s="43"/>
      <c r="K858" s="43"/>
      <c r="L858" s="47"/>
      <c r="M858" s="224"/>
      <c r="N858" s="225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155</v>
      </c>
      <c r="AU858" s="20" t="s">
        <v>85</v>
      </c>
    </row>
    <row r="859" s="14" customFormat="1">
      <c r="A859" s="14"/>
      <c r="B859" s="238"/>
      <c r="C859" s="239"/>
      <c r="D859" s="228" t="s">
        <v>157</v>
      </c>
      <c r="E859" s="240" t="s">
        <v>19</v>
      </c>
      <c r="F859" s="241" t="s">
        <v>1301</v>
      </c>
      <c r="G859" s="239"/>
      <c r="H859" s="240" t="s">
        <v>19</v>
      </c>
      <c r="I859" s="242"/>
      <c r="J859" s="239"/>
      <c r="K859" s="239"/>
      <c r="L859" s="243"/>
      <c r="M859" s="244"/>
      <c r="N859" s="245"/>
      <c r="O859" s="245"/>
      <c r="P859" s="245"/>
      <c r="Q859" s="245"/>
      <c r="R859" s="245"/>
      <c r="S859" s="245"/>
      <c r="T859" s="24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7" t="s">
        <v>157</v>
      </c>
      <c r="AU859" s="247" t="s">
        <v>85</v>
      </c>
      <c r="AV859" s="14" t="s">
        <v>83</v>
      </c>
      <c r="AW859" s="14" t="s">
        <v>36</v>
      </c>
      <c r="AX859" s="14" t="s">
        <v>75</v>
      </c>
      <c r="AY859" s="247" t="s">
        <v>147</v>
      </c>
    </row>
    <row r="860" s="13" customFormat="1">
      <c r="A860" s="13"/>
      <c r="B860" s="226"/>
      <c r="C860" s="227"/>
      <c r="D860" s="228" t="s">
        <v>157</v>
      </c>
      <c r="E860" s="229" t="s">
        <v>19</v>
      </c>
      <c r="F860" s="230" t="s">
        <v>1339</v>
      </c>
      <c r="G860" s="227"/>
      <c r="H860" s="231">
        <v>4.7999999999999998</v>
      </c>
      <c r="I860" s="232"/>
      <c r="J860" s="227"/>
      <c r="K860" s="227"/>
      <c r="L860" s="233"/>
      <c r="M860" s="234"/>
      <c r="N860" s="235"/>
      <c r="O860" s="235"/>
      <c r="P860" s="235"/>
      <c r="Q860" s="235"/>
      <c r="R860" s="235"/>
      <c r="S860" s="235"/>
      <c r="T860" s="23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7" t="s">
        <v>157</v>
      </c>
      <c r="AU860" s="237" t="s">
        <v>85</v>
      </c>
      <c r="AV860" s="13" t="s">
        <v>85</v>
      </c>
      <c r="AW860" s="13" t="s">
        <v>36</v>
      </c>
      <c r="AX860" s="13" t="s">
        <v>83</v>
      </c>
      <c r="AY860" s="237" t="s">
        <v>147</v>
      </c>
    </row>
    <row r="861" s="2" customFormat="1" ht="44.25" customHeight="1">
      <c r="A861" s="41"/>
      <c r="B861" s="42"/>
      <c r="C861" s="208" t="s">
        <v>1340</v>
      </c>
      <c r="D861" s="208" t="s">
        <v>149</v>
      </c>
      <c r="E861" s="209" t="s">
        <v>1341</v>
      </c>
      <c r="F861" s="210" t="s">
        <v>1342</v>
      </c>
      <c r="G861" s="211" t="s">
        <v>99</v>
      </c>
      <c r="H861" s="212">
        <v>14.4</v>
      </c>
      <c r="I861" s="213"/>
      <c r="J861" s="214">
        <f>ROUND(I861*H861,2)</f>
        <v>0</v>
      </c>
      <c r="K861" s="210" t="s">
        <v>152</v>
      </c>
      <c r="L861" s="47"/>
      <c r="M861" s="215" t="s">
        <v>19</v>
      </c>
      <c r="N861" s="216" t="s">
        <v>46</v>
      </c>
      <c r="O861" s="87"/>
      <c r="P861" s="217">
        <f>O861*H861</f>
        <v>0</v>
      </c>
      <c r="Q861" s="217">
        <v>0.00010000000000000001</v>
      </c>
      <c r="R861" s="217">
        <f>Q861*H861</f>
        <v>0.0014400000000000001</v>
      </c>
      <c r="S861" s="217">
        <v>0</v>
      </c>
      <c r="T861" s="218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19" t="s">
        <v>244</v>
      </c>
      <c r="AT861" s="219" t="s">
        <v>149</v>
      </c>
      <c r="AU861" s="219" t="s">
        <v>85</v>
      </c>
      <c r="AY861" s="20" t="s">
        <v>147</v>
      </c>
      <c r="BE861" s="220">
        <f>IF(N861="základní",J861,0)</f>
        <v>0</v>
      </c>
      <c r="BF861" s="220">
        <f>IF(N861="snížená",J861,0)</f>
        <v>0</v>
      </c>
      <c r="BG861" s="220">
        <f>IF(N861="zákl. přenesená",J861,0)</f>
        <v>0</v>
      </c>
      <c r="BH861" s="220">
        <f>IF(N861="sníž. přenesená",J861,0)</f>
        <v>0</v>
      </c>
      <c r="BI861" s="220">
        <f>IF(N861="nulová",J861,0)</f>
        <v>0</v>
      </c>
      <c r="BJ861" s="20" t="s">
        <v>83</v>
      </c>
      <c r="BK861" s="220">
        <f>ROUND(I861*H861,2)</f>
        <v>0</v>
      </c>
      <c r="BL861" s="20" t="s">
        <v>244</v>
      </c>
      <c r="BM861" s="219" t="s">
        <v>1343</v>
      </c>
    </row>
    <row r="862" s="2" customFormat="1">
      <c r="A862" s="41"/>
      <c r="B862" s="42"/>
      <c r="C862" s="43"/>
      <c r="D862" s="221" t="s">
        <v>155</v>
      </c>
      <c r="E862" s="43"/>
      <c r="F862" s="222" t="s">
        <v>1344</v>
      </c>
      <c r="G862" s="43"/>
      <c r="H862" s="43"/>
      <c r="I862" s="223"/>
      <c r="J862" s="43"/>
      <c r="K862" s="43"/>
      <c r="L862" s="47"/>
      <c r="M862" s="224"/>
      <c r="N862" s="225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155</v>
      </c>
      <c r="AU862" s="20" t="s">
        <v>85</v>
      </c>
    </row>
    <row r="863" s="14" customFormat="1">
      <c r="A863" s="14"/>
      <c r="B863" s="238"/>
      <c r="C863" s="239"/>
      <c r="D863" s="228" t="s">
        <v>157</v>
      </c>
      <c r="E863" s="240" t="s">
        <v>19</v>
      </c>
      <c r="F863" s="241" t="s">
        <v>1301</v>
      </c>
      <c r="G863" s="239"/>
      <c r="H863" s="240" t="s">
        <v>19</v>
      </c>
      <c r="I863" s="242"/>
      <c r="J863" s="239"/>
      <c r="K863" s="239"/>
      <c r="L863" s="243"/>
      <c r="M863" s="244"/>
      <c r="N863" s="245"/>
      <c r="O863" s="245"/>
      <c r="P863" s="245"/>
      <c r="Q863" s="245"/>
      <c r="R863" s="245"/>
      <c r="S863" s="245"/>
      <c r="T863" s="24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7" t="s">
        <v>157</v>
      </c>
      <c r="AU863" s="247" t="s">
        <v>85</v>
      </c>
      <c r="AV863" s="14" t="s">
        <v>83</v>
      </c>
      <c r="AW863" s="14" t="s">
        <v>36</v>
      </c>
      <c r="AX863" s="14" t="s">
        <v>75</v>
      </c>
      <c r="AY863" s="247" t="s">
        <v>147</v>
      </c>
    </row>
    <row r="864" s="13" customFormat="1">
      <c r="A864" s="13"/>
      <c r="B864" s="226"/>
      <c r="C864" s="227"/>
      <c r="D864" s="228" t="s">
        <v>157</v>
      </c>
      <c r="E864" s="229" t="s">
        <v>19</v>
      </c>
      <c r="F864" s="230" t="s">
        <v>1328</v>
      </c>
      <c r="G864" s="227"/>
      <c r="H864" s="231">
        <v>14.4</v>
      </c>
      <c r="I864" s="232"/>
      <c r="J864" s="227"/>
      <c r="K864" s="227"/>
      <c r="L864" s="233"/>
      <c r="M864" s="234"/>
      <c r="N864" s="235"/>
      <c r="O864" s="235"/>
      <c r="P864" s="235"/>
      <c r="Q864" s="235"/>
      <c r="R864" s="235"/>
      <c r="S864" s="235"/>
      <c r="T864" s="23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7" t="s">
        <v>157</v>
      </c>
      <c r="AU864" s="237" t="s">
        <v>85</v>
      </c>
      <c r="AV864" s="13" t="s">
        <v>85</v>
      </c>
      <c r="AW864" s="13" t="s">
        <v>36</v>
      </c>
      <c r="AX864" s="13" t="s">
        <v>83</v>
      </c>
      <c r="AY864" s="237" t="s">
        <v>147</v>
      </c>
    </row>
    <row r="865" s="2" customFormat="1" ht="33" customHeight="1">
      <c r="A865" s="41"/>
      <c r="B865" s="42"/>
      <c r="C865" s="208" t="s">
        <v>1345</v>
      </c>
      <c r="D865" s="208" t="s">
        <v>149</v>
      </c>
      <c r="E865" s="209" t="s">
        <v>1346</v>
      </c>
      <c r="F865" s="210" t="s">
        <v>1347</v>
      </c>
      <c r="G865" s="211" t="s">
        <v>99</v>
      </c>
      <c r="H865" s="212">
        <v>11.52</v>
      </c>
      <c r="I865" s="213"/>
      <c r="J865" s="214">
        <f>ROUND(I865*H865,2)</f>
        <v>0</v>
      </c>
      <c r="K865" s="210" t="s">
        <v>152</v>
      </c>
      <c r="L865" s="47"/>
      <c r="M865" s="215" t="s">
        <v>19</v>
      </c>
      <c r="N865" s="216" t="s">
        <v>46</v>
      </c>
      <c r="O865" s="87"/>
      <c r="P865" s="217">
        <f>O865*H865</f>
        <v>0</v>
      </c>
      <c r="Q865" s="217">
        <v>0</v>
      </c>
      <c r="R865" s="217">
        <f>Q865*H865</f>
        <v>0</v>
      </c>
      <c r="S865" s="217">
        <v>0</v>
      </c>
      <c r="T865" s="218">
        <f>S865*H865</f>
        <v>0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9" t="s">
        <v>244</v>
      </c>
      <c r="AT865" s="219" t="s">
        <v>149</v>
      </c>
      <c r="AU865" s="219" t="s">
        <v>85</v>
      </c>
      <c r="AY865" s="20" t="s">
        <v>147</v>
      </c>
      <c r="BE865" s="220">
        <f>IF(N865="základní",J865,0)</f>
        <v>0</v>
      </c>
      <c r="BF865" s="220">
        <f>IF(N865="snížená",J865,0)</f>
        <v>0</v>
      </c>
      <c r="BG865" s="220">
        <f>IF(N865="zákl. přenesená",J865,0)</f>
        <v>0</v>
      </c>
      <c r="BH865" s="220">
        <f>IF(N865="sníž. přenesená",J865,0)</f>
        <v>0</v>
      </c>
      <c r="BI865" s="220">
        <f>IF(N865="nulová",J865,0)</f>
        <v>0</v>
      </c>
      <c r="BJ865" s="20" t="s">
        <v>83</v>
      </c>
      <c r="BK865" s="220">
        <f>ROUND(I865*H865,2)</f>
        <v>0</v>
      </c>
      <c r="BL865" s="20" t="s">
        <v>244</v>
      </c>
      <c r="BM865" s="219" t="s">
        <v>1348</v>
      </c>
    </row>
    <row r="866" s="2" customFormat="1">
      <c r="A866" s="41"/>
      <c r="B866" s="42"/>
      <c r="C866" s="43"/>
      <c r="D866" s="221" t="s">
        <v>155</v>
      </c>
      <c r="E866" s="43"/>
      <c r="F866" s="222" t="s">
        <v>1349</v>
      </c>
      <c r="G866" s="43"/>
      <c r="H866" s="43"/>
      <c r="I866" s="223"/>
      <c r="J866" s="43"/>
      <c r="K866" s="43"/>
      <c r="L866" s="47"/>
      <c r="M866" s="224"/>
      <c r="N866" s="225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155</v>
      </c>
      <c r="AU866" s="20" t="s">
        <v>85</v>
      </c>
    </row>
    <row r="867" s="14" customFormat="1">
      <c r="A867" s="14"/>
      <c r="B867" s="238"/>
      <c r="C867" s="239"/>
      <c r="D867" s="228" t="s">
        <v>157</v>
      </c>
      <c r="E867" s="240" t="s">
        <v>19</v>
      </c>
      <c r="F867" s="241" t="s">
        <v>1301</v>
      </c>
      <c r="G867" s="239"/>
      <c r="H867" s="240" t="s">
        <v>19</v>
      </c>
      <c r="I867" s="242"/>
      <c r="J867" s="239"/>
      <c r="K867" s="239"/>
      <c r="L867" s="243"/>
      <c r="M867" s="244"/>
      <c r="N867" s="245"/>
      <c r="O867" s="245"/>
      <c r="P867" s="245"/>
      <c r="Q867" s="245"/>
      <c r="R867" s="245"/>
      <c r="S867" s="245"/>
      <c r="T867" s="246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7" t="s">
        <v>157</v>
      </c>
      <c r="AU867" s="247" t="s">
        <v>85</v>
      </c>
      <c r="AV867" s="14" t="s">
        <v>83</v>
      </c>
      <c r="AW867" s="14" t="s">
        <v>36</v>
      </c>
      <c r="AX867" s="14" t="s">
        <v>75</v>
      </c>
      <c r="AY867" s="247" t="s">
        <v>147</v>
      </c>
    </row>
    <row r="868" s="13" customFormat="1">
      <c r="A868" s="13"/>
      <c r="B868" s="226"/>
      <c r="C868" s="227"/>
      <c r="D868" s="228" t="s">
        <v>157</v>
      </c>
      <c r="E868" s="229" t="s">
        <v>19</v>
      </c>
      <c r="F868" s="230" t="s">
        <v>1302</v>
      </c>
      <c r="G868" s="227"/>
      <c r="H868" s="231">
        <v>11.52</v>
      </c>
      <c r="I868" s="232"/>
      <c r="J868" s="227"/>
      <c r="K868" s="227"/>
      <c r="L868" s="233"/>
      <c r="M868" s="234"/>
      <c r="N868" s="235"/>
      <c r="O868" s="235"/>
      <c r="P868" s="235"/>
      <c r="Q868" s="235"/>
      <c r="R868" s="235"/>
      <c r="S868" s="235"/>
      <c r="T868" s="236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7" t="s">
        <v>157</v>
      </c>
      <c r="AU868" s="237" t="s">
        <v>85</v>
      </c>
      <c r="AV868" s="13" t="s">
        <v>85</v>
      </c>
      <c r="AW868" s="13" t="s">
        <v>36</v>
      </c>
      <c r="AX868" s="13" t="s">
        <v>83</v>
      </c>
      <c r="AY868" s="237" t="s">
        <v>147</v>
      </c>
    </row>
    <row r="869" s="2" customFormat="1" ht="55.5" customHeight="1">
      <c r="A869" s="41"/>
      <c r="B869" s="42"/>
      <c r="C869" s="208" t="s">
        <v>1350</v>
      </c>
      <c r="D869" s="208" t="s">
        <v>149</v>
      </c>
      <c r="E869" s="209" t="s">
        <v>1351</v>
      </c>
      <c r="F869" s="210" t="s">
        <v>1352</v>
      </c>
      <c r="G869" s="211" t="s">
        <v>99</v>
      </c>
      <c r="H869" s="212">
        <v>32.100000000000001</v>
      </c>
      <c r="I869" s="213"/>
      <c r="J869" s="214">
        <f>ROUND(I869*H869,2)</f>
        <v>0</v>
      </c>
      <c r="K869" s="210" t="s">
        <v>152</v>
      </c>
      <c r="L869" s="47"/>
      <c r="M869" s="215" t="s">
        <v>19</v>
      </c>
      <c r="N869" s="216" t="s">
        <v>46</v>
      </c>
      <c r="O869" s="87"/>
      <c r="P869" s="217">
        <f>O869*H869</f>
        <v>0</v>
      </c>
      <c r="Q869" s="217">
        <v>0.016920000000000001</v>
      </c>
      <c r="R869" s="217">
        <f>Q869*H869</f>
        <v>0.54313200000000006</v>
      </c>
      <c r="S869" s="217">
        <v>0</v>
      </c>
      <c r="T869" s="218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9" t="s">
        <v>244</v>
      </c>
      <c r="AT869" s="219" t="s">
        <v>149</v>
      </c>
      <c r="AU869" s="219" t="s">
        <v>85</v>
      </c>
      <c r="AY869" s="20" t="s">
        <v>147</v>
      </c>
      <c r="BE869" s="220">
        <f>IF(N869="základní",J869,0)</f>
        <v>0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20" t="s">
        <v>83</v>
      </c>
      <c r="BK869" s="220">
        <f>ROUND(I869*H869,2)</f>
        <v>0</v>
      </c>
      <c r="BL869" s="20" t="s">
        <v>244</v>
      </c>
      <c r="BM869" s="219" t="s">
        <v>1353</v>
      </c>
    </row>
    <row r="870" s="2" customFormat="1">
      <c r="A870" s="41"/>
      <c r="B870" s="42"/>
      <c r="C870" s="43"/>
      <c r="D870" s="221" t="s">
        <v>155</v>
      </c>
      <c r="E870" s="43"/>
      <c r="F870" s="222" t="s">
        <v>1354</v>
      </c>
      <c r="G870" s="43"/>
      <c r="H870" s="43"/>
      <c r="I870" s="223"/>
      <c r="J870" s="43"/>
      <c r="K870" s="43"/>
      <c r="L870" s="47"/>
      <c r="M870" s="224"/>
      <c r="N870" s="225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155</v>
      </c>
      <c r="AU870" s="20" t="s">
        <v>85</v>
      </c>
    </row>
    <row r="871" s="14" customFormat="1">
      <c r="A871" s="14"/>
      <c r="B871" s="238"/>
      <c r="C871" s="239"/>
      <c r="D871" s="228" t="s">
        <v>157</v>
      </c>
      <c r="E871" s="240" t="s">
        <v>19</v>
      </c>
      <c r="F871" s="241" t="s">
        <v>1355</v>
      </c>
      <c r="G871" s="239"/>
      <c r="H871" s="240" t="s">
        <v>19</v>
      </c>
      <c r="I871" s="242"/>
      <c r="J871" s="239"/>
      <c r="K871" s="239"/>
      <c r="L871" s="243"/>
      <c r="M871" s="244"/>
      <c r="N871" s="245"/>
      <c r="O871" s="245"/>
      <c r="P871" s="245"/>
      <c r="Q871" s="245"/>
      <c r="R871" s="245"/>
      <c r="S871" s="245"/>
      <c r="T871" s="24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7" t="s">
        <v>157</v>
      </c>
      <c r="AU871" s="247" t="s">
        <v>85</v>
      </c>
      <c r="AV871" s="14" t="s">
        <v>83</v>
      </c>
      <c r="AW871" s="14" t="s">
        <v>36</v>
      </c>
      <c r="AX871" s="14" t="s">
        <v>75</v>
      </c>
      <c r="AY871" s="247" t="s">
        <v>147</v>
      </c>
    </row>
    <row r="872" s="13" customFormat="1">
      <c r="A872" s="13"/>
      <c r="B872" s="226"/>
      <c r="C872" s="227"/>
      <c r="D872" s="228" t="s">
        <v>157</v>
      </c>
      <c r="E872" s="229" t="s">
        <v>19</v>
      </c>
      <c r="F872" s="230" t="s">
        <v>1356</v>
      </c>
      <c r="G872" s="227"/>
      <c r="H872" s="231">
        <v>26.5</v>
      </c>
      <c r="I872" s="232"/>
      <c r="J872" s="227"/>
      <c r="K872" s="227"/>
      <c r="L872" s="233"/>
      <c r="M872" s="234"/>
      <c r="N872" s="235"/>
      <c r="O872" s="235"/>
      <c r="P872" s="235"/>
      <c r="Q872" s="235"/>
      <c r="R872" s="235"/>
      <c r="S872" s="235"/>
      <c r="T872" s="23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7" t="s">
        <v>157</v>
      </c>
      <c r="AU872" s="237" t="s">
        <v>85</v>
      </c>
      <c r="AV872" s="13" t="s">
        <v>85</v>
      </c>
      <c r="AW872" s="13" t="s">
        <v>36</v>
      </c>
      <c r="AX872" s="13" t="s">
        <v>75</v>
      </c>
      <c r="AY872" s="237" t="s">
        <v>147</v>
      </c>
    </row>
    <row r="873" s="13" customFormat="1">
      <c r="A873" s="13"/>
      <c r="B873" s="226"/>
      <c r="C873" s="227"/>
      <c r="D873" s="228" t="s">
        <v>157</v>
      </c>
      <c r="E873" s="229" t="s">
        <v>19</v>
      </c>
      <c r="F873" s="230" t="s">
        <v>1357</v>
      </c>
      <c r="G873" s="227"/>
      <c r="H873" s="231">
        <v>5.5999999999999996</v>
      </c>
      <c r="I873" s="232"/>
      <c r="J873" s="227"/>
      <c r="K873" s="227"/>
      <c r="L873" s="233"/>
      <c r="M873" s="234"/>
      <c r="N873" s="235"/>
      <c r="O873" s="235"/>
      <c r="P873" s="235"/>
      <c r="Q873" s="235"/>
      <c r="R873" s="235"/>
      <c r="S873" s="235"/>
      <c r="T873" s="23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7" t="s">
        <v>157</v>
      </c>
      <c r="AU873" s="237" t="s">
        <v>85</v>
      </c>
      <c r="AV873" s="13" t="s">
        <v>85</v>
      </c>
      <c r="AW873" s="13" t="s">
        <v>36</v>
      </c>
      <c r="AX873" s="13" t="s">
        <v>75</v>
      </c>
      <c r="AY873" s="237" t="s">
        <v>147</v>
      </c>
    </row>
    <row r="874" s="15" customFormat="1">
      <c r="A874" s="15"/>
      <c r="B874" s="248"/>
      <c r="C874" s="249"/>
      <c r="D874" s="228" t="s">
        <v>157</v>
      </c>
      <c r="E874" s="250" t="s">
        <v>19</v>
      </c>
      <c r="F874" s="251" t="s">
        <v>172</v>
      </c>
      <c r="G874" s="249"/>
      <c r="H874" s="252">
        <v>32.100000000000001</v>
      </c>
      <c r="I874" s="253"/>
      <c r="J874" s="249"/>
      <c r="K874" s="249"/>
      <c r="L874" s="254"/>
      <c r="M874" s="255"/>
      <c r="N874" s="256"/>
      <c r="O874" s="256"/>
      <c r="P874" s="256"/>
      <c r="Q874" s="256"/>
      <c r="R874" s="256"/>
      <c r="S874" s="256"/>
      <c r="T874" s="257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8" t="s">
        <v>157</v>
      </c>
      <c r="AU874" s="258" t="s">
        <v>85</v>
      </c>
      <c r="AV874" s="15" t="s">
        <v>153</v>
      </c>
      <c r="AW874" s="15" t="s">
        <v>36</v>
      </c>
      <c r="AX874" s="15" t="s">
        <v>83</v>
      </c>
      <c r="AY874" s="258" t="s">
        <v>147</v>
      </c>
    </row>
    <row r="875" s="2" customFormat="1" ht="37.8" customHeight="1">
      <c r="A875" s="41"/>
      <c r="B875" s="42"/>
      <c r="C875" s="208" t="s">
        <v>1358</v>
      </c>
      <c r="D875" s="208" t="s">
        <v>149</v>
      </c>
      <c r="E875" s="209" t="s">
        <v>1359</v>
      </c>
      <c r="F875" s="210" t="s">
        <v>1360</v>
      </c>
      <c r="G875" s="211" t="s">
        <v>389</v>
      </c>
      <c r="H875" s="212">
        <v>6.2000000000000002</v>
      </c>
      <c r="I875" s="213"/>
      <c r="J875" s="214">
        <f>ROUND(I875*H875,2)</f>
        <v>0</v>
      </c>
      <c r="K875" s="210" t="s">
        <v>152</v>
      </c>
      <c r="L875" s="47"/>
      <c r="M875" s="215" t="s">
        <v>19</v>
      </c>
      <c r="N875" s="216" t="s">
        <v>46</v>
      </c>
      <c r="O875" s="87"/>
      <c r="P875" s="217">
        <f>O875*H875</f>
        <v>0</v>
      </c>
      <c r="Q875" s="217">
        <v>1.0000000000000001E-05</v>
      </c>
      <c r="R875" s="217">
        <f>Q875*H875</f>
        <v>6.2000000000000003E-05</v>
      </c>
      <c r="S875" s="217">
        <v>0</v>
      </c>
      <c r="T875" s="218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19" t="s">
        <v>244</v>
      </c>
      <c r="AT875" s="219" t="s">
        <v>149</v>
      </c>
      <c r="AU875" s="219" t="s">
        <v>85</v>
      </c>
      <c r="AY875" s="20" t="s">
        <v>147</v>
      </c>
      <c r="BE875" s="220">
        <f>IF(N875="základní",J875,0)</f>
        <v>0</v>
      </c>
      <c r="BF875" s="220">
        <f>IF(N875="snížená",J875,0)</f>
        <v>0</v>
      </c>
      <c r="BG875" s="220">
        <f>IF(N875="zákl. přenesená",J875,0)</f>
        <v>0</v>
      </c>
      <c r="BH875" s="220">
        <f>IF(N875="sníž. přenesená",J875,0)</f>
        <v>0</v>
      </c>
      <c r="BI875" s="220">
        <f>IF(N875="nulová",J875,0)</f>
        <v>0</v>
      </c>
      <c r="BJ875" s="20" t="s">
        <v>83</v>
      </c>
      <c r="BK875" s="220">
        <f>ROUND(I875*H875,2)</f>
        <v>0</v>
      </c>
      <c r="BL875" s="20" t="s">
        <v>244</v>
      </c>
      <c r="BM875" s="219" t="s">
        <v>1361</v>
      </c>
    </row>
    <row r="876" s="2" customFormat="1">
      <c r="A876" s="41"/>
      <c r="B876" s="42"/>
      <c r="C876" s="43"/>
      <c r="D876" s="221" t="s">
        <v>155</v>
      </c>
      <c r="E876" s="43"/>
      <c r="F876" s="222" t="s">
        <v>1362</v>
      </c>
      <c r="G876" s="43"/>
      <c r="H876" s="43"/>
      <c r="I876" s="223"/>
      <c r="J876" s="43"/>
      <c r="K876" s="43"/>
      <c r="L876" s="47"/>
      <c r="M876" s="224"/>
      <c r="N876" s="225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155</v>
      </c>
      <c r="AU876" s="20" t="s">
        <v>85</v>
      </c>
    </row>
    <row r="877" s="13" customFormat="1">
      <c r="A877" s="13"/>
      <c r="B877" s="226"/>
      <c r="C877" s="227"/>
      <c r="D877" s="228" t="s">
        <v>157</v>
      </c>
      <c r="E877" s="229" t="s">
        <v>19</v>
      </c>
      <c r="F877" s="230" t="s">
        <v>1363</v>
      </c>
      <c r="G877" s="227"/>
      <c r="H877" s="231">
        <v>6.2000000000000002</v>
      </c>
      <c r="I877" s="232"/>
      <c r="J877" s="227"/>
      <c r="K877" s="227"/>
      <c r="L877" s="233"/>
      <c r="M877" s="234"/>
      <c r="N877" s="235"/>
      <c r="O877" s="235"/>
      <c r="P877" s="235"/>
      <c r="Q877" s="235"/>
      <c r="R877" s="235"/>
      <c r="S877" s="235"/>
      <c r="T877" s="23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7" t="s">
        <v>157</v>
      </c>
      <c r="AU877" s="237" t="s">
        <v>85</v>
      </c>
      <c r="AV877" s="13" t="s">
        <v>85</v>
      </c>
      <c r="AW877" s="13" t="s">
        <v>36</v>
      </c>
      <c r="AX877" s="13" t="s">
        <v>83</v>
      </c>
      <c r="AY877" s="237" t="s">
        <v>147</v>
      </c>
    </row>
    <row r="878" s="2" customFormat="1" ht="37.8" customHeight="1">
      <c r="A878" s="41"/>
      <c r="B878" s="42"/>
      <c r="C878" s="208" t="s">
        <v>1364</v>
      </c>
      <c r="D878" s="208" t="s">
        <v>149</v>
      </c>
      <c r="E878" s="209" t="s">
        <v>1365</v>
      </c>
      <c r="F878" s="210" t="s">
        <v>1366</v>
      </c>
      <c r="G878" s="211" t="s">
        <v>99</v>
      </c>
      <c r="H878" s="212">
        <v>32.100000000000001</v>
      </c>
      <c r="I878" s="213"/>
      <c r="J878" s="214">
        <f>ROUND(I878*H878,2)</f>
        <v>0</v>
      </c>
      <c r="K878" s="210" t="s">
        <v>152</v>
      </c>
      <c r="L878" s="47"/>
      <c r="M878" s="215" t="s">
        <v>19</v>
      </c>
      <c r="N878" s="216" t="s">
        <v>46</v>
      </c>
      <c r="O878" s="87"/>
      <c r="P878" s="217">
        <f>O878*H878</f>
        <v>0</v>
      </c>
      <c r="Q878" s="217">
        <v>0.00010000000000000001</v>
      </c>
      <c r="R878" s="217">
        <f>Q878*H878</f>
        <v>0.0032100000000000002</v>
      </c>
      <c r="S878" s="217">
        <v>0</v>
      </c>
      <c r="T878" s="218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219" t="s">
        <v>244</v>
      </c>
      <c r="AT878" s="219" t="s">
        <v>149</v>
      </c>
      <c r="AU878" s="219" t="s">
        <v>85</v>
      </c>
      <c r="AY878" s="20" t="s">
        <v>147</v>
      </c>
      <c r="BE878" s="220">
        <f>IF(N878="základní",J878,0)</f>
        <v>0</v>
      </c>
      <c r="BF878" s="220">
        <f>IF(N878="snížená",J878,0)</f>
        <v>0</v>
      </c>
      <c r="BG878" s="220">
        <f>IF(N878="zákl. přenesená",J878,0)</f>
        <v>0</v>
      </c>
      <c r="BH878" s="220">
        <f>IF(N878="sníž. přenesená",J878,0)</f>
        <v>0</v>
      </c>
      <c r="BI878" s="220">
        <f>IF(N878="nulová",J878,0)</f>
        <v>0</v>
      </c>
      <c r="BJ878" s="20" t="s">
        <v>83</v>
      </c>
      <c r="BK878" s="220">
        <f>ROUND(I878*H878,2)</f>
        <v>0</v>
      </c>
      <c r="BL878" s="20" t="s">
        <v>244</v>
      </c>
      <c r="BM878" s="219" t="s">
        <v>1367</v>
      </c>
    </row>
    <row r="879" s="2" customFormat="1">
      <c r="A879" s="41"/>
      <c r="B879" s="42"/>
      <c r="C879" s="43"/>
      <c r="D879" s="221" t="s">
        <v>155</v>
      </c>
      <c r="E879" s="43"/>
      <c r="F879" s="222" t="s">
        <v>1368</v>
      </c>
      <c r="G879" s="43"/>
      <c r="H879" s="43"/>
      <c r="I879" s="223"/>
      <c r="J879" s="43"/>
      <c r="K879" s="43"/>
      <c r="L879" s="47"/>
      <c r="M879" s="224"/>
      <c r="N879" s="225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155</v>
      </c>
      <c r="AU879" s="20" t="s">
        <v>85</v>
      </c>
    </row>
    <row r="880" s="2" customFormat="1" ht="49.05" customHeight="1">
      <c r="A880" s="41"/>
      <c r="B880" s="42"/>
      <c r="C880" s="208" t="s">
        <v>1369</v>
      </c>
      <c r="D880" s="208" t="s">
        <v>149</v>
      </c>
      <c r="E880" s="209" t="s">
        <v>1370</v>
      </c>
      <c r="F880" s="210" t="s">
        <v>1371</v>
      </c>
      <c r="G880" s="211" t="s">
        <v>99</v>
      </c>
      <c r="H880" s="212">
        <v>47.600000000000001</v>
      </c>
      <c r="I880" s="213"/>
      <c r="J880" s="214">
        <f>ROUND(I880*H880,2)</f>
        <v>0</v>
      </c>
      <c r="K880" s="210" t="s">
        <v>152</v>
      </c>
      <c r="L880" s="47"/>
      <c r="M880" s="215" t="s">
        <v>19</v>
      </c>
      <c r="N880" s="216" t="s">
        <v>46</v>
      </c>
      <c r="O880" s="87"/>
      <c r="P880" s="217">
        <f>O880*H880</f>
        <v>0</v>
      </c>
      <c r="Q880" s="217">
        <v>0</v>
      </c>
      <c r="R880" s="217">
        <f>Q880*H880</f>
        <v>0</v>
      </c>
      <c r="S880" s="217">
        <v>0.028309999999999998</v>
      </c>
      <c r="T880" s="218">
        <f>S880*H880</f>
        <v>1.347556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19" t="s">
        <v>244</v>
      </c>
      <c r="AT880" s="219" t="s">
        <v>149</v>
      </c>
      <c r="AU880" s="219" t="s">
        <v>85</v>
      </c>
      <c r="AY880" s="20" t="s">
        <v>147</v>
      </c>
      <c r="BE880" s="220">
        <f>IF(N880="základní",J880,0)</f>
        <v>0</v>
      </c>
      <c r="BF880" s="220">
        <f>IF(N880="snížená",J880,0)</f>
        <v>0</v>
      </c>
      <c r="BG880" s="220">
        <f>IF(N880="zákl. přenesená",J880,0)</f>
        <v>0</v>
      </c>
      <c r="BH880" s="220">
        <f>IF(N880="sníž. přenesená",J880,0)</f>
        <v>0</v>
      </c>
      <c r="BI880" s="220">
        <f>IF(N880="nulová",J880,0)</f>
        <v>0</v>
      </c>
      <c r="BJ880" s="20" t="s">
        <v>83</v>
      </c>
      <c r="BK880" s="220">
        <f>ROUND(I880*H880,2)</f>
        <v>0</v>
      </c>
      <c r="BL880" s="20" t="s">
        <v>244</v>
      </c>
      <c r="BM880" s="219" t="s">
        <v>1372</v>
      </c>
    </row>
    <row r="881" s="2" customFormat="1">
      <c r="A881" s="41"/>
      <c r="B881" s="42"/>
      <c r="C881" s="43"/>
      <c r="D881" s="221" t="s">
        <v>155</v>
      </c>
      <c r="E881" s="43"/>
      <c r="F881" s="222" t="s">
        <v>1373</v>
      </c>
      <c r="G881" s="43"/>
      <c r="H881" s="43"/>
      <c r="I881" s="223"/>
      <c r="J881" s="43"/>
      <c r="K881" s="43"/>
      <c r="L881" s="47"/>
      <c r="M881" s="224"/>
      <c r="N881" s="225"/>
      <c r="O881" s="87"/>
      <c r="P881" s="87"/>
      <c r="Q881" s="87"/>
      <c r="R881" s="87"/>
      <c r="S881" s="87"/>
      <c r="T881" s="88"/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T881" s="20" t="s">
        <v>155</v>
      </c>
      <c r="AU881" s="20" t="s">
        <v>85</v>
      </c>
    </row>
    <row r="882" s="13" customFormat="1">
      <c r="A882" s="13"/>
      <c r="B882" s="226"/>
      <c r="C882" s="227"/>
      <c r="D882" s="228" t="s">
        <v>157</v>
      </c>
      <c r="E882" s="229" t="s">
        <v>19</v>
      </c>
      <c r="F882" s="230" t="s">
        <v>1374</v>
      </c>
      <c r="G882" s="227"/>
      <c r="H882" s="231">
        <v>47.600000000000001</v>
      </c>
      <c r="I882" s="232"/>
      <c r="J882" s="227"/>
      <c r="K882" s="227"/>
      <c r="L882" s="233"/>
      <c r="M882" s="234"/>
      <c r="N882" s="235"/>
      <c r="O882" s="235"/>
      <c r="P882" s="235"/>
      <c r="Q882" s="235"/>
      <c r="R882" s="235"/>
      <c r="S882" s="235"/>
      <c r="T882" s="236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7" t="s">
        <v>157</v>
      </c>
      <c r="AU882" s="237" t="s">
        <v>85</v>
      </c>
      <c r="AV882" s="13" t="s">
        <v>85</v>
      </c>
      <c r="AW882" s="13" t="s">
        <v>36</v>
      </c>
      <c r="AX882" s="13" t="s">
        <v>83</v>
      </c>
      <c r="AY882" s="237" t="s">
        <v>147</v>
      </c>
    </row>
    <row r="883" s="2" customFormat="1" ht="44.25" customHeight="1">
      <c r="A883" s="41"/>
      <c r="B883" s="42"/>
      <c r="C883" s="208" t="s">
        <v>1375</v>
      </c>
      <c r="D883" s="208" t="s">
        <v>149</v>
      </c>
      <c r="E883" s="209" t="s">
        <v>1376</v>
      </c>
      <c r="F883" s="210" t="s">
        <v>1377</v>
      </c>
      <c r="G883" s="211" t="s">
        <v>389</v>
      </c>
      <c r="H883" s="212">
        <v>2</v>
      </c>
      <c r="I883" s="213"/>
      <c r="J883" s="214">
        <f>ROUND(I883*H883,2)</f>
        <v>0</v>
      </c>
      <c r="K883" s="210" t="s">
        <v>152</v>
      </c>
      <c r="L883" s="47"/>
      <c r="M883" s="215" t="s">
        <v>19</v>
      </c>
      <c r="N883" s="216" t="s">
        <v>46</v>
      </c>
      <c r="O883" s="87"/>
      <c r="P883" s="217">
        <f>O883*H883</f>
        <v>0</v>
      </c>
      <c r="Q883" s="217">
        <v>0.018460000000000001</v>
      </c>
      <c r="R883" s="217">
        <f>Q883*H883</f>
        <v>0.036920000000000001</v>
      </c>
      <c r="S883" s="217">
        <v>0</v>
      </c>
      <c r="T883" s="218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19" t="s">
        <v>244</v>
      </c>
      <c r="AT883" s="219" t="s">
        <v>149</v>
      </c>
      <c r="AU883" s="219" t="s">
        <v>85</v>
      </c>
      <c r="AY883" s="20" t="s">
        <v>147</v>
      </c>
      <c r="BE883" s="220">
        <f>IF(N883="základní",J883,0)</f>
        <v>0</v>
      </c>
      <c r="BF883" s="220">
        <f>IF(N883="snížená",J883,0)</f>
        <v>0</v>
      </c>
      <c r="BG883" s="220">
        <f>IF(N883="zákl. přenesená",J883,0)</f>
        <v>0</v>
      </c>
      <c r="BH883" s="220">
        <f>IF(N883="sníž. přenesená",J883,0)</f>
        <v>0</v>
      </c>
      <c r="BI883" s="220">
        <f>IF(N883="nulová",J883,0)</f>
        <v>0</v>
      </c>
      <c r="BJ883" s="20" t="s">
        <v>83</v>
      </c>
      <c r="BK883" s="220">
        <f>ROUND(I883*H883,2)</f>
        <v>0</v>
      </c>
      <c r="BL883" s="20" t="s">
        <v>244</v>
      </c>
      <c r="BM883" s="219" t="s">
        <v>1378</v>
      </c>
    </row>
    <row r="884" s="2" customFormat="1">
      <c r="A884" s="41"/>
      <c r="B884" s="42"/>
      <c r="C884" s="43"/>
      <c r="D884" s="221" t="s">
        <v>155</v>
      </c>
      <c r="E884" s="43"/>
      <c r="F884" s="222" t="s">
        <v>1379</v>
      </c>
      <c r="G884" s="43"/>
      <c r="H884" s="43"/>
      <c r="I884" s="223"/>
      <c r="J884" s="43"/>
      <c r="K884" s="43"/>
      <c r="L884" s="47"/>
      <c r="M884" s="224"/>
      <c r="N884" s="225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155</v>
      </c>
      <c r="AU884" s="20" t="s">
        <v>85</v>
      </c>
    </row>
    <row r="885" s="13" customFormat="1">
      <c r="A885" s="13"/>
      <c r="B885" s="226"/>
      <c r="C885" s="227"/>
      <c r="D885" s="228" t="s">
        <v>157</v>
      </c>
      <c r="E885" s="229" t="s">
        <v>19</v>
      </c>
      <c r="F885" s="230" t="s">
        <v>1380</v>
      </c>
      <c r="G885" s="227"/>
      <c r="H885" s="231">
        <v>2</v>
      </c>
      <c r="I885" s="232"/>
      <c r="J885" s="227"/>
      <c r="K885" s="227"/>
      <c r="L885" s="233"/>
      <c r="M885" s="234"/>
      <c r="N885" s="235"/>
      <c r="O885" s="235"/>
      <c r="P885" s="235"/>
      <c r="Q885" s="235"/>
      <c r="R885" s="235"/>
      <c r="S885" s="235"/>
      <c r="T885" s="236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7" t="s">
        <v>157</v>
      </c>
      <c r="AU885" s="237" t="s">
        <v>85</v>
      </c>
      <c r="AV885" s="13" t="s">
        <v>85</v>
      </c>
      <c r="AW885" s="13" t="s">
        <v>36</v>
      </c>
      <c r="AX885" s="13" t="s">
        <v>83</v>
      </c>
      <c r="AY885" s="237" t="s">
        <v>147</v>
      </c>
    </row>
    <row r="886" s="2" customFormat="1" ht="24.15" customHeight="1">
      <c r="A886" s="41"/>
      <c r="B886" s="42"/>
      <c r="C886" s="208" t="s">
        <v>1381</v>
      </c>
      <c r="D886" s="208" t="s">
        <v>149</v>
      </c>
      <c r="E886" s="209" t="s">
        <v>1382</v>
      </c>
      <c r="F886" s="210" t="s">
        <v>1383</v>
      </c>
      <c r="G886" s="211" t="s">
        <v>389</v>
      </c>
      <c r="H886" s="212">
        <v>1</v>
      </c>
      <c r="I886" s="213"/>
      <c r="J886" s="214">
        <f>ROUND(I886*H886,2)</f>
        <v>0</v>
      </c>
      <c r="K886" s="210" t="s">
        <v>152</v>
      </c>
      <c r="L886" s="47"/>
      <c r="M886" s="215" t="s">
        <v>19</v>
      </c>
      <c r="N886" s="216" t="s">
        <v>46</v>
      </c>
      <c r="O886" s="87"/>
      <c r="P886" s="217">
        <f>O886*H886</f>
        <v>0</v>
      </c>
      <c r="Q886" s="217">
        <v>0</v>
      </c>
      <c r="R886" s="217">
        <f>Q886*H886</f>
        <v>0</v>
      </c>
      <c r="S886" s="217">
        <v>0</v>
      </c>
      <c r="T886" s="218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19" t="s">
        <v>244</v>
      </c>
      <c r="AT886" s="219" t="s">
        <v>149</v>
      </c>
      <c r="AU886" s="219" t="s">
        <v>85</v>
      </c>
      <c r="AY886" s="20" t="s">
        <v>147</v>
      </c>
      <c r="BE886" s="220">
        <f>IF(N886="základní",J886,0)</f>
        <v>0</v>
      </c>
      <c r="BF886" s="220">
        <f>IF(N886="snížená",J886,0)</f>
        <v>0</v>
      </c>
      <c r="BG886" s="220">
        <f>IF(N886="zákl. přenesená",J886,0)</f>
        <v>0</v>
      </c>
      <c r="BH886" s="220">
        <f>IF(N886="sníž. přenesená",J886,0)</f>
        <v>0</v>
      </c>
      <c r="BI886" s="220">
        <f>IF(N886="nulová",J886,0)</f>
        <v>0</v>
      </c>
      <c r="BJ886" s="20" t="s">
        <v>83</v>
      </c>
      <c r="BK886" s="220">
        <f>ROUND(I886*H886,2)</f>
        <v>0</v>
      </c>
      <c r="BL886" s="20" t="s">
        <v>244</v>
      </c>
      <c r="BM886" s="219" t="s">
        <v>1384</v>
      </c>
    </row>
    <row r="887" s="2" customFormat="1">
      <c r="A887" s="41"/>
      <c r="B887" s="42"/>
      <c r="C887" s="43"/>
      <c r="D887" s="221" t="s">
        <v>155</v>
      </c>
      <c r="E887" s="43"/>
      <c r="F887" s="222" t="s">
        <v>1385</v>
      </c>
      <c r="G887" s="43"/>
      <c r="H887" s="43"/>
      <c r="I887" s="223"/>
      <c r="J887" s="43"/>
      <c r="K887" s="43"/>
      <c r="L887" s="47"/>
      <c r="M887" s="224"/>
      <c r="N887" s="225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20" t="s">
        <v>155</v>
      </c>
      <c r="AU887" s="20" t="s">
        <v>85</v>
      </c>
    </row>
    <row r="888" s="13" customFormat="1">
      <c r="A888" s="13"/>
      <c r="B888" s="226"/>
      <c r="C888" s="227"/>
      <c r="D888" s="228" t="s">
        <v>157</v>
      </c>
      <c r="E888" s="229" t="s">
        <v>19</v>
      </c>
      <c r="F888" s="230" t="s">
        <v>1386</v>
      </c>
      <c r="G888" s="227"/>
      <c r="H888" s="231">
        <v>0.5</v>
      </c>
      <c r="I888" s="232"/>
      <c r="J888" s="227"/>
      <c r="K888" s="227"/>
      <c r="L888" s="233"/>
      <c r="M888" s="234"/>
      <c r="N888" s="235"/>
      <c r="O888" s="235"/>
      <c r="P888" s="235"/>
      <c r="Q888" s="235"/>
      <c r="R888" s="235"/>
      <c r="S888" s="235"/>
      <c r="T888" s="236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7" t="s">
        <v>157</v>
      </c>
      <c r="AU888" s="237" t="s">
        <v>85</v>
      </c>
      <c r="AV888" s="13" t="s">
        <v>85</v>
      </c>
      <c r="AW888" s="13" t="s">
        <v>36</v>
      </c>
      <c r="AX888" s="13" t="s">
        <v>75</v>
      </c>
      <c r="AY888" s="237" t="s">
        <v>147</v>
      </c>
    </row>
    <row r="889" s="13" customFormat="1">
      <c r="A889" s="13"/>
      <c r="B889" s="226"/>
      <c r="C889" s="227"/>
      <c r="D889" s="228" t="s">
        <v>157</v>
      </c>
      <c r="E889" s="229" t="s">
        <v>19</v>
      </c>
      <c r="F889" s="230" t="s">
        <v>1387</v>
      </c>
      <c r="G889" s="227"/>
      <c r="H889" s="231">
        <v>0.5</v>
      </c>
      <c r="I889" s="232"/>
      <c r="J889" s="227"/>
      <c r="K889" s="227"/>
      <c r="L889" s="233"/>
      <c r="M889" s="234"/>
      <c r="N889" s="235"/>
      <c r="O889" s="235"/>
      <c r="P889" s="235"/>
      <c r="Q889" s="235"/>
      <c r="R889" s="235"/>
      <c r="S889" s="235"/>
      <c r="T889" s="236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7" t="s">
        <v>157</v>
      </c>
      <c r="AU889" s="237" t="s">
        <v>85</v>
      </c>
      <c r="AV889" s="13" t="s">
        <v>85</v>
      </c>
      <c r="AW889" s="13" t="s">
        <v>36</v>
      </c>
      <c r="AX889" s="13" t="s">
        <v>75</v>
      </c>
      <c r="AY889" s="237" t="s">
        <v>147</v>
      </c>
    </row>
    <row r="890" s="15" customFormat="1">
      <c r="A890" s="15"/>
      <c r="B890" s="248"/>
      <c r="C890" s="249"/>
      <c r="D890" s="228" t="s">
        <v>157</v>
      </c>
      <c r="E890" s="250" t="s">
        <v>19</v>
      </c>
      <c r="F890" s="251" t="s">
        <v>172</v>
      </c>
      <c r="G890" s="249"/>
      <c r="H890" s="252">
        <v>1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58" t="s">
        <v>157</v>
      </c>
      <c r="AU890" s="258" t="s">
        <v>85</v>
      </c>
      <c r="AV890" s="15" t="s">
        <v>153</v>
      </c>
      <c r="AW890" s="15" t="s">
        <v>36</v>
      </c>
      <c r="AX890" s="15" t="s">
        <v>83</v>
      </c>
      <c r="AY890" s="258" t="s">
        <v>147</v>
      </c>
    </row>
    <row r="891" s="2" customFormat="1" ht="24.15" customHeight="1">
      <c r="A891" s="41"/>
      <c r="B891" s="42"/>
      <c r="C891" s="259" t="s">
        <v>1388</v>
      </c>
      <c r="D891" s="259" t="s">
        <v>245</v>
      </c>
      <c r="E891" s="260" t="s">
        <v>1389</v>
      </c>
      <c r="F891" s="261" t="s">
        <v>1390</v>
      </c>
      <c r="G891" s="262" t="s">
        <v>311</v>
      </c>
      <c r="H891" s="263">
        <v>1</v>
      </c>
      <c r="I891" s="264"/>
      <c r="J891" s="265">
        <f>ROUND(I891*H891,2)</f>
        <v>0</v>
      </c>
      <c r="K891" s="261" t="s">
        <v>19</v>
      </c>
      <c r="L891" s="266"/>
      <c r="M891" s="267" t="s">
        <v>19</v>
      </c>
      <c r="N891" s="268" t="s">
        <v>46</v>
      </c>
      <c r="O891" s="87"/>
      <c r="P891" s="217">
        <f>O891*H891</f>
        <v>0</v>
      </c>
      <c r="Q891" s="217">
        <v>0.01</v>
      </c>
      <c r="R891" s="217">
        <f>Q891*H891</f>
        <v>0.01</v>
      </c>
      <c r="S891" s="217">
        <v>0</v>
      </c>
      <c r="T891" s="218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9" t="s">
        <v>358</v>
      </c>
      <c r="AT891" s="219" t="s">
        <v>245</v>
      </c>
      <c r="AU891" s="219" t="s">
        <v>85</v>
      </c>
      <c r="AY891" s="20" t="s">
        <v>147</v>
      </c>
      <c r="BE891" s="220">
        <f>IF(N891="základní",J891,0)</f>
        <v>0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20" t="s">
        <v>83</v>
      </c>
      <c r="BK891" s="220">
        <f>ROUND(I891*H891,2)</f>
        <v>0</v>
      </c>
      <c r="BL891" s="20" t="s">
        <v>244</v>
      </c>
      <c r="BM891" s="219" t="s">
        <v>1391</v>
      </c>
    </row>
    <row r="892" s="2" customFormat="1">
      <c r="A892" s="41"/>
      <c r="B892" s="42"/>
      <c r="C892" s="43"/>
      <c r="D892" s="228" t="s">
        <v>483</v>
      </c>
      <c r="E892" s="43"/>
      <c r="F892" s="269" t="s">
        <v>1392</v>
      </c>
      <c r="G892" s="43"/>
      <c r="H892" s="43"/>
      <c r="I892" s="223"/>
      <c r="J892" s="43"/>
      <c r="K892" s="43"/>
      <c r="L892" s="47"/>
      <c r="M892" s="224"/>
      <c r="N892" s="225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483</v>
      </c>
      <c r="AU892" s="20" t="s">
        <v>85</v>
      </c>
    </row>
    <row r="893" s="2" customFormat="1" ht="24.15" customHeight="1">
      <c r="A893" s="41"/>
      <c r="B893" s="42"/>
      <c r="C893" s="259" t="s">
        <v>1393</v>
      </c>
      <c r="D893" s="259" t="s">
        <v>245</v>
      </c>
      <c r="E893" s="260" t="s">
        <v>1394</v>
      </c>
      <c r="F893" s="261" t="s">
        <v>1395</v>
      </c>
      <c r="G893" s="262" t="s">
        <v>311</v>
      </c>
      <c r="H893" s="263">
        <v>1</v>
      </c>
      <c r="I893" s="264"/>
      <c r="J893" s="265">
        <f>ROUND(I893*H893,2)</f>
        <v>0</v>
      </c>
      <c r="K893" s="261" t="s">
        <v>19</v>
      </c>
      <c r="L893" s="266"/>
      <c r="M893" s="267" t="s">
        <v>19</v>
      </c>
      <c r="N893" s="268" t="s">
        <v>46</v>
      </c>
      <c r="O893" s="87"/>
      <c r="P893" s="217">
        <f>O893*H893</f>
        <v>0</v>
      </c>
      <c r="Q893" s="217">
        <v>0.01</v>
      </c>
      <c r="R893" s="217">
        <f>Q893*H893</f>
        <v>0.01</v>
      </c>
      <c r="S893" s="217">
        <v>0</v>
      </c>
      <c r="T893" s="218">
        <f>S893*H893</f>
        <v>0</v>
      </c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R893" s="219" t="s">
        <v>358</v>
      </c>
      <c r="AT893" s="219" t="s">
        <v>245</v>
      </c>
      <c r="AU893" s="219" t="s">
        <v>85</v>
      </c>
      <c r="AY893" s="20" t="s">
        <v>147</v>
      </c>
      <c r="BE893" s="220">
        <f>IF(N893="základní",J893,0)</f>
        <v>0</v>
      </c>
      <c r="BF893" s="220">
        <f>IF(N893="snížená",J893,0)</f>
        <v>0</v>
      </c>
      <c r="BG893" s="220">
        <f>IF(N893="zákl. přenesená",J893,0)</f>
        <v>0</v>
      </c>
      <c r="BH893" s="220">
        <f>IF(N893="sníž. přenesená",J893,0)</f>
        <v>0</v>
      </c>
      <c r="BI893" s="220">
        <f>IF(N893="nulová",J893,0)</f>
        <v>0</v>
      </c>
      <c r="BJ893" s="20" t="s">
        <v>83</v>
      </c>
      <c r="BK893" s="220">
        <f>ROUND(I893*H893,2)</f>
        <v>0</v>
      </c>
      <c r="BL893" s="20" t="s">
        <v>244</v>
      </c>
      <c r="BM893" s="219" t="s">
        <v>1396</v>
      </c>
    </row>
    <row r="894" s="2" customFormat="1">
      <c r="A894" s="41"/>
      <c r="B894" s="42"/>
      <c r="C894" s="43"/>
      <c r="D894" s="228" t="s">
        <v>483</v>
      </c>
      <c r="E894" s="43"/>
      <c r="F894" s="269" t="s">
        <v>1392</v>
      </c>
      <c r="G894" s="43"/>
      <c r="H894" s="43"/>
      <c r="I894" s="223"/>
      <c r="J894" s="43"/>
      <c r="K894" s="43"/>
      <c r="L894" s="47"/>
      <c r="M894" s="224"/>
      <c r="N894" s="225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T894" s="20" t="s">
        <v>483</v>
      </c>
      <c r="AU894" s="20" t="s">
        <v>85</v>
      </c>
    </row>
    <row r="895" s="2" customFormat="1" ht="66.75" customHeight="1">
      <c r="A895" s="41"/>
      <c r="B895" s="42"/>
      <c r="C895" s="208" t="s">
        <v>1397</v>
      </c>
      <c r="D895" s="208" t="s">
        <v>149</v>
      </c>
      <c r="E895" s="209" t="s">
        <v>1398</v>
      </c>
      <c r="F895" s="210" t="s">
        <v>1399</v>
      </c>
      <c r="G895" s="211" t="s">
        <v>1065</v>
      </c>
      <c r="H895" s="270"/>
      <c r="I895" s="213"/>
      <c r="J895" s="214">
        <f>ROUND(I895*H895,2)</f>
        <v>0</v>
      </c>
      <c r="K895" s="210" t="s">
        <v>152</v>
      </c>
      <c r="L895" s="47"/>
      <c r="M895" s="215" t="s">
        <v>19</v>
      </c>
      <c r="N895" s="216" t="s">
        <v>46</v>
      </c>
      <c r="O895" s="87"/>
      <c r="P895" s="217">
        <f>O895*H895</f>
        <v>0</v>
      </c>
      <c r="Q895" s="217">
        <v>0</v>
      </c>
      <c r="R895" s="217">
        <f>Q895*H895</f>
        <v>0</v>
      </c>
      <c r="S895" s="217">
        <v>0</v>
      </c>
      <c r="T895" s="218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9" t="s">
        <v>244</v>
      </c>
      <c r="AT895" s="219" t="s">
        <v>149</v>
      </c>
      <c r="AU895" s="219" t="s">
        <v>85</v>
      </c>
      <c r="AY895" s="20" t="s">
        <v>147</v>
      </c>
      <c r="BE895" s="220">
        <f>IF(N895="základní",J895,0)</f>
        <v>0</v>
      </c>
      <c r="BF895" s="220">
        <f>IF(N895="snížená",J895,0)</f>
        <v>0</v>
      </c>
      <c r="BG895" s="220">
        <f>IF(N895="zákl. přenesená",J895,0)</f>
        <v>0</v>
      </c>
      <c r="BH895" s="220">
        <f>IF(N895="sníž. přenesená",J895,0)</f>
        <v>0</v>
      </c>
      <c r="BI895" s="220">
        <f>IF(N895="nulová",J895,0)</f>
        <v>0</v>
      </c>
      <c r="BJ895" s="20" t="s">
        <v>83</v>
      </c>
      <c r="BK895" s="220">
        <f>ROUND(I895*H895,2)</f>
        <v>0</v>
      </c>
      <c r="BL895" s="20" t="s">
        <v>244</v>
      </c>
      <c r="BM895" s="219" t="s">
        <v>1400</v>
      </c>
    </row>
    <row r="896" s="2" customFormat="1">
      <c r="A896" s="41"/>
      <c r="B896" s="42"/>
      <c r="C896" s="43"/>
      <c r="D896" s="221" t="s">
        <v>155</v>
      </c>
      <c r="E896" s="43"/>
      <c r="F896" s="222" t="s">
        <v>1401</v>
      </c>
      <c r="G896" s="43"/>
      <c r="H896" s="43"/>
      <c r="I896" s="223"/>
      <c r="J896" s="43"/>
      <c r="K896" s="43"/>
      <c r="L896" s="47"/>
      <c r="M896" s="224"/>
      <c r="N896" s="225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155</v>
      </c>
      <c r="AU896" s="20" t="s">
        <v>85</v>
      </c>
    </row>
    <row r="897" s="2" customFormat="1" ht="90" customHeight="1">
      <c r="A897" s="41"/>
      <c r="B897" s="42"/>
      <c r="C897" s="208" t="s">
        <v>1402</v>
      </c>
      <c r="D897" s="208" t="s">
        <v>149</v>
      </c>
      <c r="E897" s="209" t="s">
        <v>1403</v>
      </c>
      <c r="F897" s="210" t="s">
        <v>1404</v>
      </c>
      <c r="G897" s="211" t="s">
        <v>1065</v>
      </c>
      <c r="H897" s="270"/>
      <c r="I897" s="213"/>
      <c r="J897" s="214">
        <f>ROUND(I897*H897,2)</f>
        <v>0</v>
      </c>
      <c r="K897" s="210" t="s">
        <v>152</v>
      </c>
      <c r="L897" s="47"/>
      <c r="M897" s="215" t="s">
        <v>19</v>
      </c>
      <c r="N897" s="216" t="s">
        <v>46</v>
      </c>
      <c r="O897" s="87"/>
      <c r="P897" s="217">
        <f>O897*H897</f>
        <v>0</v>
      </c>
      <c r="Q897" s="217">
        <v>0</v>
      </c>
      <c r="R897" s="217">
        <f>Q897*H897</f>
        <v>0</v>
      </c>
      <c r="S897" s="217">
        <v>0</v>
      </c>
      <c r="T897" s="218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9" t="s">
        <v>244</v>
      </c>
      <c r="AT897" s="219" t="s">
        <v>149</v>
      </c>
      <c r="AU897" s="219" t="s">
        <v>85</v>
      </c>
      <c r="AY897" s="20" t="s">
        <v>147</v>
      </c>
      <c r="BE897" s="220">
        <f>IF(N897="základní",J897,0)</f>
        <v>0</v>
      </c>
      <c r="BF897" s="220">
        <f>IF(N897="snížená",J897,0)</f>
        <v>0</v>
      </c>
      <c r="BG897" s="220">
        <f>IF(N897="zákl. přenesená",J897,0)</f>
        <v>0</v>
      </c>
      <c r="BH897" s="220">
        <f>IF(N897="sníž. přenesená",J897,0)</f>
        <v>0</v>
      </c>
      <c r="BI897" s="220">
        <f>IF(N897="nulová",J897,0)</f>
        <v>0</v>
      </c>
      <c r="BJ897" s="20" t="s">
        <v>83</v>
      </c>
      <c r="BK897" s="220">
        <f>ROUND(I897*H897,2)</f>
        <v>0</v>
      </c>
      <c r="BL897" s="20" t="s">
        <v>244</v>
      </c>
      <c r="BM897" s="219" t="s">
        <v>1405</v>
      </c>
    </row>
    <row r="898" s="2" customFormat="1">
      <c r="A898" s="41"/>
      <c r="B898" s="42"/>
      <c r="C898" s="43"/>
      <c r="D898" s="221" t="s">
        <v>155</v>
      </c>
      <c r="E898" s="43"/>
      <c r="F898" s="222" t="s">
        <v>1406</v>
      </c>
      <c r="G898" s="43"/>
      <c r="H898" s="43"/>
      <c r="I898" s="223"/>
      <c r="J898" s="43"/>
      <c r="K898" s="43"/>
      <c r="L898" s="47"/>
      <c r="M898" s="224"/>
      <c r="N898" s="225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155</v>
      </c>
      <c r="AU898" s="20" t="s">
        <v>85</v>
      </c>
    </row>
    <row r="899" s="12" customFormat="1" ht="22.8" customHeight="1">
      <c r="A899" s="12"/>
      <c r="B899" s="192"/>
      <c r="C899" s="193"/>
      <c r="D899" s="194" t="s">
        <v>74</v>
      </c>
      <c r="E899" s="206" t="s">
        <v>1407</v>
      </c>
      <c r="F899" s="206" t="s">
        <v>1408</v>
      </c>
      <c r="G899" s="193"/>
      <c r="H899" s="193"/>
      <c r="I899" s="196"/>
      <c r="J899" s="207">
        <f>BK899</f>
        <v>0</v>
      </c>
      <c r="K899" s="193"/>
      <c r="L899" s="198"/>
      <c r="M899" s="199"/>
      <c r="N899" s="200"/>
      <c r="O899" s="200"/>
      <c r="P899" s="201">
        <f>SUM(P900:P955)</f>
        <v>0</v>
      </c>
      <c r="Q899" s="200"/>
      <c r="R899" s="201">
        <f>SUM(R900:R955)</f>
        <v>0.15786939999999999</v>
      </c>
      <c r="S899" s="200"/>
      <c r="T899" s="202">
        <f>SUM(T900:T955)</f>
        <v>0.040043999999999996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203" t="s">
        <v>85</v>
      </c>
      <c r="AT899" s="204" t="s">
        <v>74</v>
      </c>
      <c r="AU899" s="204" t="s">
        <v>83</v>
      </c>
      <c r="AY899" s="203" t="s">
        <v>147</v>
      </c>
      <c r="BK899" s="205">
        <f>SUM(BK900:BK955)</f>
        <v>0</v>
      </c>
    </row>
    <row r="900" s="2" customFormat="1" ht="24.15" customHeight="1">
      <c r="A900" s="41"/>
      <c r="B900" s="42"/>
      <c r="C900" s="208" t="s">
        <v>1409</v>
      </c>
      <c r="D900" s="208" t="s">
        <v>149</v>
      </c>
      <c r="E900" s="209" t="s">
        <v>1410</v>
      </c>
      <c r="F900" s="210" t="s">
        <v>1411</v>
      </c>
      <c r="G900" s="211" t="s">
        <v>311</v>
      </c>
      <c r="H900" s="212">
        <v>4</v>
      </c>
      <c r="I900" s="213"/>
      <c r="J900" s="214">
        <f>ROUND(I900*H900,2)</f>
        <v>0</v>
      </c>
      <c r="K900" s="210" t="s">
        <v>152</v>
      </c>
      <c r="L900" s="47"/>
      <c r="M900" s="215" t="s">
        <v>19</v>
      </c>
      <c r="N900" s="216" t="s">
        <v>46</v>
      </c>
      <c r="O900" s="87"/>
      <c r="P900" s="217">
        <f>O900*H900</f>
        <v>0</v>
      </c>
      <c r="Q900" s="217">
        <v>0</v>
      </c>
      <c r="R900" s="217">
        <f>Q900*H900</f>
        <v>0</v>
      </c>
      <c r="S900" s="217">
        <v>0</v>
      </c>
      <c r="T900" s="218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19" t="s">
        <v>244</v>
      </c>
      <c r="AT900" s="219" t="s">
        <v>149</v>
      </c>
      <c r="AU900" s="219" t="s">
        <v>85</v>
      </c>
      <c r="AY900" s="20" t="s">
        <v>147</v>
      </c>
      <c r="BE900" s="220">
        <f>IF(N900="základní",J900,0)</f>
        <v>0</v>
      </c>
      <c r="BF900" s="220">
        <f>IF(N900="snížená",J900,0)</f>
        <v>0</v>
      </c>
      <c r="BG900" s="220">
        <f>IF(N900="zákl. přenesená",J900,0)</f>
        <v>0</v>
      </c>
      <c r="BH900" s="220">
        <f>IF(N900="sníž. přenesená",J900,0)</f>
        <v>0</v>
      </c>
      <c r="BI900" s="220">
        <f>IF(N900="nulová",J900,0)</f>
        <v>0</v>
      </c>
      <c r="BJ900" s="20" t="s">
        <v>83</v>
      </c>
      <c r="BK900" s="220">
        <f>ROUND(I900*H900,2)</f>
        <v>0</v>
      </c>
      <c r="BL900" s="20" t="s">
        <v>244</v>
      </c>
      <c r="BM900" s="219" t="s">
        <v>1412</v>
      </c>
    </row>
    <row r="901" s="2" customFormat="1">
      <c r="A901" s="41"/>
      <c r="B901" s="42"/>
      <c r="C901" s="43"/>
      <c r="D901" s="221" t="s">
        <v>155</v>
      </c>
      <c r="E901" s="43"/>
      <c r="F901" s="222" t="s">
        <v>1413</v>
      </c>
      <c r="G901" s="43"/>
      <c r="H901" s="43"/>
      <c r="I901" s="223"/>
      <c r="J901" s="43"/>
      <c r="K901" s="43"/>
      <c r="L901" s="47"/>
      <c r="M901" s="224"/>
      <c r="N901" s="225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155</v>
      </c>
      <c r="AU901" s="20" t="s">
        <v>85</v>
      </c>
    </row>
    <row r="902" s="13" customFormat="1">
      <c r="A902" s="13"/>
      <c r="B902" s="226"/>
      <c r="C902" s="227"/>
      <c r="D902" s="228" t="s">
        <v>157</v>
      </c>
      <c r="E902" s="229" t="s">
        <v>19</v>
      </c>
      <c r="F902" s="230" t="s">
        <v>1414</v>
      </c>
      <c r="G902" s="227"/>
      <c r="H902" s="231">
        <v>1</v>
      </c>
      <c r="I902" s="232"/>
      <c r="J902" s="227"/>
      <c r="K902" s="227"/>
      <c r="L902" s="233"/>
      <c r="M902" s="234"/>
      <c r="N902" s="235"/>
      <c r="O902" s="235"/>
      <c r="P902" s="235"/>
      <c r="Q902" s="235"/>
      <c r="R902" s="235"/>
      <c r="S902" s="235"/>
      <c r="T902" s="236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7" t="s">
        <v>157</v>
      </c>
      <c r="AU902" s="237" t="s">
        <v>85</v>
      </c>
      <c r="AV902" s="13" t="s">
        <v>85</v>
      </c>
      <c r="AW902" s="13" t="s">
        <v>36</v>
      </c>
      <c r="AX902" s="13" t="s">
        <v>75</v>
      </c>
      <c r="AY902" s="237" t="s">
        <v>147</v>
      </c>
    </row>
    <row r="903" s="13" customFormat="1">
      <c r="A903" s="13"/>
      <c r="B903" s="226"/>
      <c r="C903" s="227"/>
      <c r="D903" s="228" t="s">
        <v>157</v>
      </c>
      <c r="E903" s="229" t="s">
        <v>19</v>
      </c>
      <c r="F903" s="230" t="s">
        <v>1415</v>
      </c>
      <c r="G903" s="227"/>
      <c r="H903" s="231">
        <v>2</v>
      </c>
      <c r="I903" s="232"/>
      <c r="J903" s="227"/>
      <c r="K903" s="227"/>
      <c r="L903" s="233"/>
      <c r="M903" s="234"/>
      <c r="N903" s="235"/>
      <c r="O903" s="235"/>
      <c r="P903" s="235"/>
      <c r="Q903" s="235"/>
      <c r="R903" s="235"/>
      <c r="S903" s="235"/>
      <c r="T903" s="236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7" t="s">
        <v>157</v>
      </c>
      <c r="AU903" s="237" t="s">
        <v>85</v>
      </c>
      <c r="AV903" s="13" t="s">
        <v>85</v>
      </c>
      <c r="AW903" s="13" t="s">
        <v>36</v>
      </c>
      <c r="AX903" s="13" t="s">
        <v>75</v>
      </c>
      <c r="AY903" s="237" t="s">
        <v>147</v>
      </c>
    </row>
    <row r="904" s="13" customFormat="1">
      <c r="A904" s="13"/>
      <c r="B904" s="226"/>
      <c r="C904" s="227"/>
      <c r="D904" s="228" t="s">
        <v>157</v>
      </c>
      <c r="E904" s="229" t="s">
        <v>19</v>
      </c>
      <c r="F904" s="230" t="s">
        <v>1416</v>
      </c>
      <c r="G904" s="227"/>
      <c r="H904" s="231">
        <v>1</v>
      </c>
      <c r="I904" s="232"/>
      <c r="J904" s="227"/>
      <c r="K904" s="227"/>
      <c r="L904" s="233"/>
      <c r="M904" s="234"/>
      <c r="N904" s="235"/>
      <c r="O904" s="235"/>
      <c r="P904" s="235"/>
      <c r="Q904" s="235"/>
      <c r="R904" s="235"/>
      <c r="S904" s="235"/>
      <c r="T904" s="23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7" t="s">
        <v>157</v>
      </c>
      <c r="AU904" s="237" t="s">
        <v>85</v>
      </c>
      <c r="AV904" s="13" t="s">
        <v>85</v>
      </c>
      <c r="AW904" s="13" t="s">
        <v>36</v>
      </c>
      <c r="AX904" s="13" t="s">
        <v>75</v>
      </c>
      <c r="AY904" s="237" t="s">
        <v>147</v>
      </c>
    </row>
    <row r="905" s="15" customFormat="1">
      <c r="A905" s="15"/>
      <c r="B905" s="248"/>
      <c r="C905" s="249"/>
      <c r="D905" s="228" t="s">
        <v>157</v>
      </c>
      <c r="E905" s="250" t="s">
        <v>19</v>
      </c>
      <c r="F905" s="251" t="s">
        <v>172</v>
      </c>
      <c r="G905" s="249"/>
      <c r="H905" s="252">
        <v>4</v>
      </c>
      <c r="I905" s="253"/>
      <c r="J905" s="249"/>
      <c r="K905" s="249"/>
      <c r="L905" s="254"/>
      <c r="M905" s="255"/>
      <c r="N905" s="256"/>
      <c r="O905" s="256"/>
      <c r="P905" s="256"/>
      <c r="Q905" s="256"/>
      <c r="R905" s="256"/>
      <c r="S905" s="256"/>
      <c r="T905" s="257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58" t="s">
        <v>157</v>
      </c>
      <c r="AU905" s="258" t="s">
        <v>85</v>
      </c>
      <c r="AV905" s="15" t="s">
        <v>153</v>
      </c>
      <c r="AW905" s="15" t="s">
        <v>36</v>
      </c>
      <c r="AX905" s="15" t="s">
        <v>83</v>
      </c>
      <c r="AY905" s="258" t="s">
        <v>147</v>
      </c>
    </row>
    <row r="906" s="2" customFormat="1" ht="21.75" customHeight="1">
      <c r="A906" s="41"/>
      <c r="B906" s="42"/>
      <c r="C906" s="259" t="s">
        <v>1417</v>
      </c>
      <c r="D906" s="259" t="s">
        <v>245</v>
      </c>
      <c r="E906" s="260" t="s">
        <v>1418</v>
      </c>
      <c r="F906" s="261" t="s">
        <v>1419</v>
      </c>
      <c r="G906" s="262" t="s">
        <v>233</v>
      </c>
      <c r="H906" s="263">
        <v>0.0040000000000000001</v>
      </c>
      <c r="I906" s="264"/>
      <c r="J906" s="265">
        <f>ROUND(I906*H906,2)</f>
        <v>0</v>
      </c>
      <c r="K906" s="261" t="s">
        <v>152</v>
      </c>
      <c r="L906" s="266"/>
      <c r="M906" s="267" t="s">
        <v>19</v>
      </c>
      <c r="N906" s="268" t="s">
        <v>46</v>
      </c>
      <c r="O906" s="87"/>
      <c r="P906" s="217">
        <f>O906*H906</f>
        <v>0</v>
      </c>
      <c r="Q906" s="217">
        <v>1</v>
      </c>
      <c r="R906" s="217">
        <f>Q906*H906</f>
        <v>0.0040000000000000001</v>
      </c>
      <c r="S906" s="217">
        <v>0</v>
      </c>
      <c r="T906" s="218">
        <f>S906*H906</f>
        <v>0</v>
      </c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R906" s="219" t="s">
        <v>358</v>
      </c>
      <c r="AT906" s="219" t="s">
        <v>245</v>
      </c>
      <c r="AU906" s="219" t="s">
        <v>85</v>
      </c>
      <c r="AY906" s="20" t="s">
        <v>147</v>
      </c>
      <c r="BE906" s="220">
        <f>IF(N906="základní",J906,0)</f>
        <v>0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20" t="s">
        <v>83</v>
      </c>
      <c r="BK906" s="220">
        <f>ROUND(I906*H906,2)</f>
        <v>0</v>
      </c>
      <c r="BL906" s="20" t="s">
        <v>244</v>
      </c>
      <c r="BM906" s="219" t="s">
        <v>1420</v>
      </c>
    </row>
    <row r="907" s="13" customFormat="1">
      <c r="A907" s="13"/>
      <c r="B907" s="226"/>
      <c r="C907" s="227"/>
      <c r="D907" s="228" t="s">
        <v>157</v>
      </c>
      <c r="E907" s="227"/>
      <c r="F907" s="230" t="s">
        <v>1421</v>
      </c>
      <c r="G907" s="227"/>
      <c r="H907" s="231">
        <v>0.0040000000000000001</v>
      </c>
      <c r="I907" s="232"/>
      <c r="J907" s="227"/>
      <c r="K907" s="227"/>
      <c r="L907" s="233"/>
      <c r="M907" s="234"/>
      <c r="N907" s="235"/>
      <c r="O907" s="235"/>
      <c r="P907" s="235"/>
      <c r="Q907" s="235"/>
      <c r="R907" s="235"/>
      <c r="S907" s="235"/>
      <c r="T907" s="236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7" t="s">
        <v>157</v>
      </c>
      <c r="AU907" s="237" t="s">
        <v>85</v>
      </c>
      <c r="AV907" s="13" t="s">
        <v>85</v>
      </c>
      <c r="AW907" s="13" t="s">
        <v>4</v>
      </c>
      <c r="AX907" s="13" t="s">
        <v>83</v>
      </c>
      <c r="AY907" s="237" t="s">
        <v>147</v>
      </c>
    </row>
    <row r="908" s="2" customFormat="1" ht="24.15" customHeight="1">
      <c r="A908" s="41"/>
      <c r="B908" s="42"/>
      <c r="C908" s="208" t="s">
        <v>1422</v>
      </c>
      <c r="D908" s="208" t="s">
        <v>149</v>
      </c>
      <c r="E908" s="209" t="s">
        <v>1423</v>
      </c>
      <c r="F908" s="210" t="s">
        <v>1424</v>
      </c>
      <c r="G908" s="211" t="s">
        <v>389</v>
      </c>
      <c r="H908" s="212">
        <v>5.4000000000000004</v>
      </c>
      <c r="I908" s="213"/>
      <c r="J908" s="214">
        <f>ROUND(I908*H908,2)</f>
        <v>0</v>
      </c>
      <c r="K908" s="210" t="s">
        <v>152</v>
      </c>
      <c r="L908" s="47"/>
      <c r="M908" s="215" t="s">
        <v>19</v>
      </c>
      <c r="N908" s="216" t="s">
        <v>46</v>
      </c>
      <c r="O908" s="87"/>
      <c r="P908" s="217">
        <f>O908*H908</f>
        <v>0</v>
      </c>
      <c r="Q908" s="217">
        <v>0</v>
      </c>
      <c r="R908" s="217">
        <f>Q908*H908</f>
        <v>0</v>
      </c>
      <c r="S908" s="217">
        <v>0.0025999999999999999</v>
      </c>
      <c r="T908" s="218">
        <f>S908*H908</f>
        <v>0.01404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19" t="s">
        <v>244</v>
      </c>
      <c r="AT908" s="219" t="s">
        <v>149</v>
      </c>
      <c r="AU908" s="219" t="s">
        <v>85</v>
      </c>
      <c r="AY908" s="20" t="s">
        <v>147</v>
      </c>
      <c r="BE908" s="220">
        <f>IF(N908="základní",J908,0)</f>
        <v>0</v>
      </c>
      <c r="BF908" s="220">
        <f>IF(N908="snížená",J908,0)</f>
        <v>0</v>
      </c>
      <c r="BG908" s="220">
        <f>IF(N908="zákl. přenesená",J908,0)</f>
        <v>0</v>
      </c>
      <c r="BH908" s="220">
        <f>IF(N908="sníž. přenesená",J908,0)</f>
        <v>0</v>
      </c>
      <c r="BI908" s="220">
        <f>IF(N908="nulová",J908,0)</f>
        <v>0</v>
      </c>
      <c r="BJ908" s="20" t="s">
        <v>83</v>
      </c>
      <c r="BK908" s="220">
        <f>ROUND(I908*H908,2)</f>
        <v>0</v>
      </c>
      <c r="BL908" s="20" t="s">
        <v>244</v>
      </c>
      <c r="BM908" s="219" t="s">
        <v>1425</v>
      </c>
    </row>
    <row r="909" s="2" customFormat="1">
      <c r="A909" s="41"/>
      <c r="B909" s="42"/>
      <c r="C909" s="43"/>
      <c r="D909" s="221" t="s">
        <v>155</v>
      </c>
      <c r="E909" s="43"/>
      <c r="F909" s="222" t="s">
        <v>1426</v>
      </c>
      <c r="G909" s="43"/>
      <c r="H909" s="43"/>
      <c r="I909" s="223"/>
      <c r="J909" s="43"/>
      <c r="K909" s="43"/>
      <c r="L909" s="47"/>
      <c r="M909" s="224"/>
      <c r="N909" s="225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155</v>
      </c>
      <c r="AU909" s="20" t="s">
        <v>85</v>
      </c>
    </row>
    <row r="910" s="13" customFormat="1">
      <c r="A910" s="13"/>
      <c r="B910" s="226"/>
      <c r="C910" s="227"/>
      <c r="D910" s="228" t="s">
        <v>157</v>
      </c>
      <c r="E910" s="229" t="s">
        <v>19</v>
      </c>
      <c r="F910" s="230" t="s">
        <v>1427</v>
      </c>
      <c r="G910" s="227"/>
      <c r="H910" s="231">
        <v>5.4000000000000004</v>
      </c>
      <c r="I910" s="232"/>
      <c r="J910" s="227"/>
      <c r="K910" s="227"/>
      <c r="L910" s="233"/>
      <c r="M910" s="234"/>
      <c r="N910" s="235"/>
      <c r="O910" s="235"/>
      <c r="P910" s="235"/>
      <c r="Q910" s="235"/>
      <c r="R910" s="235"/>
      <c r="S910" s="235"/>
      <c r="T910" s="23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7" t="s">
        <v>157</v>
      </c>
      <c r="AU910" s="237" t="s">
        <v>85</v>
      </c>
      <c r="AV910" s="13" t="s">
        <v>85</v>
      </c>
      <c r="AW910" s="13" t="s">
        <v>36</v>
      </c>
      <c r="AX910" s="13" t="s">
        <v>83</v>
      </c>
      <c r="AY910" s="237" t="s">
        <v>147</v>
      </c>
    </row>
    <row r="911" s="2" customFormat="1" ht="16.5" customHeight="1">
      <c r="A911" s="41"/>
      <c r="B911" s="42"/>
      <c r="C911" s="208" t="s">
        <v>1428</v>
      </c>
      <c r="D911" s="208" t="s">
        <v>149</v>
      </c>
      <c r="E911" s="209" t="s">
        <v>1429</v>
      </c>
      <c r="F911" s="210" t="s">
        <v>1430</v>
      </c>
      <c r="G911" s="211" t="s">
        <v>389</v>
      </c>
      <c r="H911" s="212">
        <v>6.5999999999999996</v>
      </c>
      <c r="I911" s="213"/>
      <c r="J911" s="214">
        <f>ROUND(I911*H911,2)</f>
        <v>0</v>
      </c>
      <c r="K911" s="210" t="s">
        <v>152</v>
      </c>
      <c r="L911" s="47"/>
      <c r="M911" s="215" t="s">
        <v>19</v>
      </c>
      <c r="N911" s="216" t="s">
        <v>46</v>
      </c>
      <c r="O911" s="87"/>
      <c r="P911" s="217">
        <f>O911*H911</f>
        <v>0</v>
      </c>
      <c r="Q911" s="217">
        <v>0</v>
      </c>
      <c r="R911" s="217">
        <f>Q911*H911</f>
        <v>0</v>
      </c>
      <c r="S911" s="217">
        <v>0.0039399999999999999</v>
      </c>
      <c r="T911" s="218">
        <f>S911*H911</f>
        <v>0.026003999999999999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19" t="s">
        <v>244</v>
      </c>
      <c r="AT911" s="219" t="s">
        <v>149</v>
      </c>
      <c r="AU911" s="219" t="s">
        <v>85</v>
      </c>
      <c r="AY911" s="20" t="s">
        <v>147</v>
      </c>
      <c r="BE911" s="220">
        <f>IF(N911="základní",J911,0)</f>
        <v>0</v>
      </c>
      <c r="BF911" s="220">
        <f>IF(N911="snížená",J911,0)</f>
        <v>0</v>
      </c>
      <c r="BG911" s="220">
        <f>IF(N911="zákl. přenesená",J911,0)</f>
        <v>0</v>
      </c>
      <c r="BH911" s="220">
        <f>IF(N911="sníž. přenesená",J911,0)</f>
        <v>0</v>
      </c>
      <c r="BI911" s="220">
        <f>IF(N911="nulová",J911,0)</f>
        <v>0</v>
      </c>
      <c r="BJ911" s="20" t="s">
        <v>83</v>
      </c>
      <c r="BK911" s="220">
        <f>ROUND(I911*H911,2)</f>
        <v>0</v>
      </c>
      <c r="BL911" s="20" t="s">
        <v>244</v>
      </c>
      <c r="BM911" s="219" t="s">
        <v>1431</v>
      </c>
    </row>
    <row r="912" s="2" customFormat="1">
      <c r="A912" s="41"/>
      <c r="B912" s="42"/>
      <c r="C912" s="43"/>
      <c r="D912" s="221" t="s">
        <v>155</v>
      </c>
      <c r="E912" s="43"/>
      <c r="F912" s="222" t="s">
        <v>1432</v>
      </c>
      <c r="G912" s="43"/>
      <c r="H912" s="43"/>
      <c r="I912" s="223"/>
      <c r="J912" s="43"/>
      <c r="K912" s="43"/>
      <c r="L912" s="47"/>
      <c r="M912" s="224"/>
      <c r="N912" s="225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T912" s="20" t="s">
        <v>155</v>
      </c>
      <c r="AU912" s="20" t="s">
        <v>85</v>
      </c>
    </row>
    <row r="913" s="13" customFormat="1">
      <c r="A913" s="13"/>
      <c r="B913" s="226"/>
      <c r="C913" s="227"/>
      <c r="D913" s="228" t="s">
        <v>157</v>
      </c>
      <c r="E913" s="229" t="s">
        <v>19</v>
      </c>
      <c r="F913" s="230" t="s">
        <v>1433</v>
      </c>
      <c r="G913" s="227"/>
      <c r="H913" s="231">
        <v>6.5999999999999996</v>
      </c>
      <c r="I913" s="232"/>
      <c r="J913" s="227"/>
      <c r="K913" s="227"/>
      <c r="L913" s="233"/>
      <c r="M913" s="234"/>
      <c r="N913" s="235"/>
      <c r="O913" s="235"/>
      <c r="P913" s="235"/>
      <c r="Q913" s="235"/>
      <c r="R913" s="235"/>
      <c r="S913" s="235"/>
      <c r="T913" s="23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7" t="s">
        <v>157</v>
      </c>
      <c r="AU913" s="237" t="s">
        <v>85</v>
      </c>
      <c r="AV913" s="13" t="s">
        <v>85</v>
      </c>
      <c r="AW913" s="13" t="s">
        <v>36</v>
      </c>
      <c r="AX913" s="13" t="s">
        <v>83</v>
      </c>
      <c r="AY913" s="237" t="s">
        <v>147</v>
      </c>
    </row>
    <row r="914" s="2" customFormat="1" ht="33" customHeight="1">
      <c r="A914" s="41"/>
      <c r="B914" s="42"/>
      <c r="C914" s="208" t="s">
        <v>1434</v>
      </c>
      <c r="D914" s="208" t="s">
        <v>149</v>
      </c>
      <c r="E914" s="209" t="s">
        <v>1435</v>
      </c>
      <c r="F914" s="210" t="s">
        <v>1436</v>
      </c>
      <c r="G914" s="211" t="s">
        <v>389</v>
      </c>
      <c r="H914" s="212">
        <v>8.0299999999999994</v>
      </c>
      <c r="I914" s="213"/>
      <c r="J914" s="214">
        <f>ROUND(I914*H914,2)</f>
        <v>0</v>
      </c>
      <c r="K914" s="210" t="s">
        <v>152</v>
      </c>
      <c r="L914" s="47"/>
      <c r="M914" s="215" t="s">
        <v>19</v>
      </c>
      <c r="N914" s="216" t="s">
        <v>46</v>
      </c>
      <c r="O914" s="87"/>
      <c r="P914" s="217">
        <f>O914*H914</f>
        <v>0</v>
      </c>
      <c r="Q914" s="217">
        <v>0.0026900000000000001</v>
      </c>
      <c r="R914" s="217">
        <f>Q914*H914</f>
        <v>0.0216007</v>
      </c>
      <c r="S914" s="217">
        <v>0</v>
      </c>
      <c r="T914" s="218">
        <f>S914*H914</f>
        <v>0</v>
      </c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R914" s="219" t="s">
        <v>244</v>
      </c>
      <c r="AT914" s="219" t="s">
        <v>149</v>
      </c>
      <c r="AU914" s="219" t="s">
        <v>85</v>
      </c>
      <c r="AY914" s="20" t="s">
        <v>147</v>
      </c>
      <c r="BE914" s="220">
        <f>IF(N914="základní",J914,0)</f>
        <v>0</v>
      </c>
      <c r="BF914" s="220">
        <f>IF(N914="snížená",J914,0)</f>
        <v>0</v>
      </c>
      <c r="BG914" s="220">
        <f>IF(N914="zákl. přenesená",J914,0)</f>
        <v>0</v>
      </c>
      <c r="BH914" s="220">
        <f>IF(N914="sníž. přenesená",J914,0)</f>
        <v>0</v>
      </c>
      <c r="BI914" s="220">
        <f>IF(N914="nulová",J914,0)</f>
        <v>0</v>
      </c>
      <c r="BJ914" s="20" t="s">
        <v>83</v>
      </c>
      <c r="BK914" s="220">
        <f>ROUND(I914*H914,2)</f>
        <v>0</v>
      </c>
      <c r="BL914" s="20" t="s">
        <v>244</v>
      </c>
      <c r="BM914" s="219" t="s">
        <v>1437</v>
      </c>
    </row>
    <row r="915" s="2" customFormat="1">
      <c r="A915" s="41"/>
      <c r="B915" s="42"/>
      <c r="C915" s="43"/>
      <c r="D915" s="221" t="s">
        <v>155</v>
      </c>
      <c r="E915" s="43"/>
      <c r="F915" s="222" t="s">
        <v>1438</v>
      </c>
      <c r="G915" s="43"/>
      <c r="H915" s="43"/>
      <c r="I915" s="223"/>
      <c r="J915" s="43"/>
      <c r="K915" s="43"/>
      <c r="L915" s="47"/>
      <c r="M915" s="224"/>
      <c r="N915" s="225"/>
      <c r="O915" s="87"/>
      <c r="P915" s="87"/>
      <c r="Q915" s="87"/>
      <c r="R915" s="87"/>
      <c r="S915" s="87"/>
      <c r="T915" s="88"/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T915" s="20" t="s">
        <v>155</v>
      </c>
      <c r="AU915" s="20" t="s">
        <v>85</v>
      </c>
    </row>
    <row r="916" s="2" customFormat="1">
      <c r="A916" s="41"/>
      <c r="B916" s="42"/>
      <c r="C916" s="43"/>
      <c r="D916" s="228" t="s">
        <v>483</v>
      </c>
      <c r="E916" s="43"/>
      <c r="F916" s="269" t="s">
        <v>1439</v>
      </c>
      <c r="G916" s="43"/>
      <c r="H916" s="43"/>
      <c r="I916" s="223"/>
      <c r="J916" s="43"/>
      <c r="K916" s="43"/>
      <c r="L916" s="47"/>
      <c r="M916" s="224"/>
      <c r="N916" s="225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483</v>
      </c>
      <c r="AU916" s="20" t="s">
        <v>85</v>
      </c>
    </row>
    <row r="917" s="13" customFormat="1">
      <c r="A917" s="13"/>
      <c r="B917" s="226"/>
      <c r="C917" s="227"/>
      <c r="D917" s="228" t="s">
        <v>157</v>
      </c>
      <c r="E917" s="229" t="s">
        <v>19</v>
      </c>
      <c r="F917" s="230" t="s">
        <v>1440</v>
      </c>
      <c r="G917" s="227"/>
      <c r="H917" s="231">
        <v>7.2999999999999998</v>
      </c>
      <c r="I917" s="232"/>
      <c r="J917" s="227"/>
      <c r="K917" s="227"/>
      <c r="L917" s="233"/>
      <c r="M917" s="234"/>
      <c r="N917" s="235"/>
      <c r="O917" s="235"/>
      <c r="P917" s="235"/>
      <c r="Q917" s="235"/>
      <c r="R917" s="235"/>
      <c r="S917" s="235"/>
      <c r="T917" s="236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7" t="s">
        <v>157</v>
      </c>
      <c r="AU917" s="237" t="s">
        <v>85</v>
      </c>
      <c r="AV917" s="13" t="s">
        <v>85</v>
      </c>
      <c r="AW917" s="13" t="s">
        <v>36</v>
      </c>
      <c r="AX917" s="13" t="s">
        <v>83</v>
      </c>
      <c r="AY917" s="237" t="s">
        <v>147</v>
      </c>
    </row>
    <row r="918" s="13" customFormat="1">
      <c r="A918" s="13"/>
      <c r="B918" s="226"/>
      <c r="C918" s="227"/>
      <c r="D918" s="228" t="s">
        <v>157</v>
      </c>
      <c r="E918" s="227"/>
      <c r="F918" s="230" t="s">
        <v>1441</v>
      </c>
      <c r="G918" s="227"/>
      <c r="H918" s="231">
        <v>8.0299999999999994</v>
      </c>
      <c r="I918" s="232"/>
      <c r="J918" s="227"/>
      <c r="K918" s="227"/>
      <c r="L918" s="233"/>
      <c r="M918" s="234"/>
      <c r="N918" s="235"/>
      <c r="O918" s="235"/>
      <c r="P918" s="235"/>
      <c r="Q918" s="235"/>
      <c r="R918" s="235"/>
      <c r="S918" s="235"/>
      <c r="T918" s="236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7" t="s">
        <v>157</v>
      </c>
      <c r="AU918" s="237" t="s">
        <v>85</v>
      </c>
      <c r="AV918" s="13" t="s">
        <v>85</v>
      </c>
      <c r="AW918" s="13" t="s">
        <v>4</v>
      </c>
      <c r="AX918" s="13" t="s">
        <v>83</v>
      </c>
      <c r="AY918" s="237" t="s">
        <v>147</v>
      </c>
    </row>
    <row r="919" s="2" customFormat="1" ht="37.8" customHeight="1">
      <c r="A919" s="41"/>
      <c r="B919" s="42"/>
      <c r="C919" s="208" t="s">
        <v>1442</v>
      </c>
      <c r="D919" s="208" t="s">
        <v>149</v>
      </c>
      <c r="E919" s="209" t="s">
        <v>1443</v>
      </c>
      <c r="F919" s="210" t="s">
        <v>1444</v>
      </c>
      <c r="G919" s="211" t="s">
        <v>389</v>
      </c>
      <c r="H919" s="212">
        <v>1.8700000000000001</v>
      </c>
      <c r="I919" s="213"/>
      <c r="J919" s="214">
        <f>ROUND(I919*H919,2)</f>
        <v>0</v>
      </c>
      <c r="K919" s="210" t="s">
        <v>152</v>
      </c>
      <c r="L919" s="47"/>
      <c r="M919" s="215" t="s">
        <v>19</v>
      </c>
      <c r="N919" s="216" t="s">
        <v>46</v>
      </c>
      <c r="O919" s="87"/>
      <c r="P919" s="217">
        <f>O919*H919</f>
        <v>0</v>
      </c>
      <c r="Q919" s="217">
        <v>0.0035100000000000001</v>
      </c>
      <c r="R919" s="217">
        <f>Q919*H919</f>
        <v>0.0065637000000000004</v>
      </c>
      <c r="S919" s="217">
        <v>0</v>
      </c>
      <c r="T919" s="218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19" t="s">
        <v>244</v>
      </c>
      <c r="AT919" s="219" t="s">
        <v>149</v>
      </c>
      <c r="AU919" s="219" t="s">
        <v>85</v>
      </c>
      <c r="AY919" s="20" t="s">
        <v>147</v>
      </c>
      <c r="BE919" s="220">
        <f>IF(N919="základní",J919,0)</f>
        <v>0</v>
      </c>
      <c r="BF919" s="220">
        <f>IF(N919="snížená",J919,0)</f>
        <v>0</v>
      </c>
      <c r="BG919" s="220">
        <f>IF(N919="zákl. přenesená",J919,0)</f>
        <v>0</v>
      </c>
      <c r="BH919" s="220">
        <f>IF(N919="sníž. přenesená",J919,0)</f>
        <v>0</v>
      </c>
      <c r="BI919" s="220">
        <f>IF(N919="nulová",J919,0)</f>
        <v>0</v>
      </c>
      <c r="BJ919" s="20" t="s">
        <v>83</v>
      </c>
      <c r="BK919" s="220">
        <f>ROUND(I919*H919,2)</f>
        <v>0</v>
      </c>
      <c r="BL919" s="20" t="s">
        <v>244</v>
      </c>
      <c r="BM919" s="219" t="s">
        <v>1445</v>
      </c>
    </row>
    <row r="920" s="2" customFormat="1">
      <c r="A920" s="41"/>
      <c r="B920" s="42"/>
      <c r="C920" s="43"/>
      <c r="D920" s="221" t="s">
        <v>155</v>
      </c>
      <c r="E920" s="43"/>
      <c r="F920" s="222" t="s">
        <v>1446</v>
      </c>
      <c r="G920" s="43"/>
      <c r="H920" s="43"/>
      <c r="I920" s="223"/>
      <c r="J920" s="43"/>
      <c r="K920" s="43"/>
      <c r="L920" s="47"/>
      <c r="M920" s="224"/>
      <c r="N920" s="225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155</v>
      </c>
      <c r="AU920" s="20" t="s">
        <v>85</v>
      </c>
    </row>
    <row r="921" s="2" customFormat="1">
      <c r="A921" s="41"/>
      <c r="B921" s="42"/>
      <c r="C921" s="43"/>
      <c r="D921" s="228" t="s">
        <v>483</v>
      </c>
      <c r="E921" s="43"/>
      <c r="F921" s="269" t="s">
        <v>1439</v>
      </c>
      <c r="G921" s="43"/>
      <c r="H921" s="43"/>
      <c r="I921" s="223"/>
      <c r="J921" s="43"/>
      <c r="K921" s="43"/>
      <c r="L921" s="47"/>
      <c r="M921" s="224"/>
      <c r="N921" s="225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483</v>
      </c>
      <c r="AU921" s="20" t="s">
        <v>85</v>
      </c>
    </row>
    <row r="922" s="13" customFormat="1">
      <c r="A922" s="13"/>
      <c r="B922" s="226"/>
      <c r="C922" s="227"/>
      <c r="D922" s="228" t="s">
        <v>157</v>
      </c>
      <c r="E922" s="229" t="s">
        <v>19</v>
      </c>
      <c r="F922" s="230" t="s">
        <v>1447</v>
      </c>
      <c r="G922" s="227"/>
      <c r="H922" s="231">
        <v>1.7</v>
      </c>
      <c r="I922" s="232"/>
      <c r="J922" s="227"/>
      <c r="K922" s="227"/>
      <c r="L922" s="233"/>
      <c r="M922" s="234"/>
      <c r="N922" s="235"/>
      <c r="O922" s="235"/>
      <c r="P922" s="235"/>
      <c r="Q922" s="235"/>
      <c r="R922" s="235"/>
      <c r="S922" s="235"/>
      <c r="T922" s="236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7" t="s">
        <v>157</v>
      </c>
      <c r="AU922" s="237" t="s">
        <v>85</v>
      </c>
      <c r="AV922" s="13" t="s">
        <v>85</v>
      </c>
      <c r="AW922" s="13" t="s">
        <v>36</v>
      </c>
      <c r="AX922" s="13" t="s">
        <v>83</v>
      </c>
      <c r="AY922" s="237" t="s">
        <v>147</v>
      </c>
    </row>
    <row r="923" s="13" customFormat="1">
      <c r="A923" s="13"/>
      <c r="B923" s="226"/>
      <c r="C923" s="227"/>
      <c r="D923" s="228" t="s">
        <v>157</v>
      </c>
      <c r="E923" s="227"/>
      <c r="F923" s="230" t="s">
        <v>1448</v>
      </c>
      <c r="G923" s="227"/>
      <c r="H923" s="231">
        <v>1.8700000000000001</v>
      </c>
      <c r="I923" s="232"/>
      <c r="J923" s="227"/>
      <c r="K923" s="227"/>
      <c r="L923" s="233"/>
      <c r="M923" s="234"/>
      <c r="N923" s="235"/>
      <c r="O923" s="235"/>
      <c r="P923" s="235"/>
      <c r="Q923" s="235"/>
      <c r="R923" s="235"/>
      <c r="S923" s="235"/>
      <c r="T923" s="236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7" t="s">
        <v>157</v>
      </c>
      <c r="AU923" s="237" t="s">
        <v>85</v>
      </c>
      <c r="AV923" s="13" t="s">
        <v>85</v>
      </c>
      <c r="AW923" s="13" t="s">
        <v>4</v>
      </c>
      <c r="AX923" s="13" t="s">
        <v>83</v>
      </c>
      <c r="AY923" s="237" t="s">
        <v>147</v>
      </c>
    </row>
    <row r="924" s="2" customFormat="1" ht="33" customHeight="1">
      <c r="A924" s="41"/>
      <c r="B924" s="42"/>
      <c r="C924" s="208" t="s">
        <v>1449</v>
      </c>
      <c r="D924" s="208" t="s">
        <v>149</v>
      </c>
      <c r="E924" s="209" t="s">
        <v>1450</v>
      </c>
      <c r="F924" s="210" t="s">
        <v>1451</v>
      </c>
      <c r="G924" s="211" t="s">
        <v>389</v>
      </c>
      <c r="H924" s="212">
        <v>6.0499999999999998</v>
      </c>
      <c r="I924" s="213"/>
      <c r="J924" s="214">
        <f>ROUND(I924*H924,2)</f>
        <v>0</v>
      </c>
      <c r="K924" s="210" t="s">
        <v>19</v>
      </c>
      <c r="L924" s="47"/>
      <c r="M924" s="215" t="s">
        <v>19</v>
      </c>
      <c r="N924" s="216" t="s">
        <v>46</v>
      </c>
      <c r="O924" s="87"/>
      <c r="P924" s="217">
        <f>O924*H924</f>
        <v>0</v>
      </c>
      <c r="Q924" s="217">
        <v>0.0058399999999999997</v>
      </c>
      <c r="R924" s="217">
        <f>Q924*H924</f>
        <v>0.035331999999999995</v>
      </c>
      <c r="S924" s="217">
        <v>0</v>
      </c>
      <c r="T924" s="218">
        <f>S924*H924</f>
        <v>0</v>
      </c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R924" s="219" t="s">
        <v>244</v>
      </c>
      <c r="AT924" s="219" t="s">
        <v>149</v>
      </c>
      <c r="AU924" s="219" t="s">
        <v>85</v>
      </c>
      <c r="AY924" s="20" t="s">
        <v>147</v>
      </c>
      <c r="BE924" s="220">
        <f>IF(N924="základní",J924,0)</f>
        <v>0</v>
      </c>
      <c r="BF924" s="220">
        <f>IF(N924="snížená",J924,0)</f>
        <v>0</v>
      </c>
      <c r="BG924" s="220">
        <f>IF(N924="zákl. přenesená",J924,0)</f>
        <v>0</v>
      </c>
      <c r="BH924" s="220">
        <f>IF(N924="sníž. přenesená",J924,0)</f>
        <v>0</v>
      </c>
      <c r="BI924" s="220">
        <f>IF(N924="nulová",J924,0)</f>
        <v>0</v>
      </c>
      <c r="BJ924" s="20" t="s">
        <v>83</v>
      </c>
      <c r="BK924" s="220">
        <f>ROUND(I924*H924,2)</f>
        <v>0</v>
      </c>
      <c r="BL924" s="20" t="s">
        <v>244</v>
      </c>
      <c r="BM924" s="219" t="s">
        <v>1452</v>
      </c>
    </row>
    <row r="925" s="2" customFormat="1">
      <c r="A925" s="41"/>
      <c r="B925" s="42"/>
      <c r="C925" s="43"/>
      <c r="D925" s="228" t="s">
        <v>483</v>
      </c>
      <c r="E925" s="43"/>
      <c r="F925" s="269" t="s">
        <v>1439</v>
      </c>
      <c r="G925" s="43"/>
      <c r="H925" s="43"/>
      <c r="I925" s="223"/>
      <c r="J925" s="43"/>
      <c r="K925" s="43"/>
      <c r="L925" s="47"/>
      <c r="M925" s="224"/>
      <c r="N925" s="225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483</v>
      </c>
      <c r="AU925" s="20" t="s">
        <v>85</v>
      </c>
    </row>
    <row r="926" s="13" customFormat="1">
      <c r="A926" s="13"/>
      <c r="B926" s="226"/>
      <c r="C926" s="227"/>
      <c r="D926" s="228" t="s">
        <v>157</v>
      </c>
      <c r="E926" s="229" t="s">
        <v>19</v>
      </c>
      <c r="F926" s="230" t="s">
        <v>1453</v>
      </c>
      <c r="G926" s="227"/>
      <c r="H926" s="231">
        <v>2.8999999999999999</v>
      </c>
      <c r="I926" s="232"/>
      <c r="J926" s="227"/>
      <c r="K926" s="227"/>
      <c r="L926" s="233"/>
      <c r="M926" s="234"/>
      <c r="N926" s="235"/>
      <c r="O926" s="235"/>
      <c r="P926" s="235"/>
      <c r="Q926" s="235"/>
      <c r="R926" s="235"/>
      <c r="S926" s="235"/>
      <c r="T926" s="236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7" t="s">
        <v>157</v>
      </c>
      <c r="AU926" s="237" t="s">
        <v>85</v>
      </c>
      <c r="AV926" s="13" t="s">
        <v>85</v>
      </c>
      <c r="AW926" s="13" t="s">
        <v>36</v>
      </c>
      <c r="AX926" s="13" t="s">
        <v>75</v>
      </c>
      <c r="AY926" s="237" t="s">
        <v>147</v>
      </c>
    </row>
    <row r="927" s="13" customFormat="1">
      <c r="A927" s="13"/>
      <c r="B927" s="226"/>
      <c r="C927" s="227"/>
      <c r="D927" s="228" t="s">
        <v>157</v>
      </c>
      <c r="E927" s="229" t="s">
        <v>19</v>
      </c>
      <c r="F927" s="230" t="s">
        <v>1454</v>
      </c>
      <c r="G927" s="227"/>
      <c r="H927" s="231">
        <v>2.6000000000000001</v>
      </c>
      <c r="I927" s="232"/>
      <c r="J927" s="227"/>
      <c r="K927" s="227"/>
      <c r="L927" s="233"/>
      <c r="M927" s="234"/>
      <c r="N927" s="235"/>
      <c r="O927" s="235"/>
      <c r="P927" s="235"/>
      <c r="Q927" s="235"/>
      <c r="R927" s="235"/>
      <c r="S927" s="235"/>
      <c r="T927" s="23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7" t="s">
        <v>157</v>
      </c>
      <c r="AU927" s="237" t="s">
        <v>85</v>
      </c>
      <c r="AV927" s="13" t="s">
        <v>85</v>
      </c>
      <c r="AW927" s="13" t="s">
        <v>36</v>
      </c>
      <c r="AX927" s="13" t="s">
        <v>75</v>
      </c>
      <c r="AY927" s="237" t="s">
        <v>147</v>
      </c>
    </row>
    <row r="928" s="15" customFormat="1">
      <c r="A928" s="15"/>
      <c r="B928" s="248"/>
      <c r="C928" s="249"/>
      <c r="D928" s="228" t="s">
        <v>157</v>
      </c>
      <c r="E928" s="250" t="s">
        <v>19</v>
      </c>
      <c r="F928" s="251" t="s">
        <v>172</v>
      </c>
      <c r="G928" s="249"/>
      <c r="H928" s="252">
        <v>5.5</v>
      </c>
      <c r="I928" s="253"/>
      <c r="J928" s="249"/>
      <c r="K928" s="249"/>
      <c r="L928" s="254"/>
      <c r="M928" s="255"/>
      <c r="N928" s="256"/>
      <c r="O928" s="256"/>
      <c r="P928" s="256"/>
      <c r="Q928" s="256"/>
      <c r="R928" s="256"/>
      <c r="S928" s="256"/>
      <c r="T928" s="257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58" t="s">
        <v>157</v>
      </c>
      <c r="AU928" s="258" t="s">
        <v>85</v>
      </c>
      <c r="AV928" s="15" t="s">
        <v>153</v>
      </c>
      <c r="AW928" s="15" t="s">
        <v>36</v>
      </c>
      <c r="AX928" s="15" t="s">
        <v>83</v>
      </c>
      <c r="AY928" s="258" t="s">
        <v>147</v>
      </c>
    </row>
    <row r="929" s="13" customFormat="1">
      <c r="A929" s="13"/>
      <c r="B929" s="226"/>
      <c r="C929" s="227"/>
      <c r="D929" s="228" t="s">
        <v>157</v>
      </c>
      <c r="E929" s="227"/>
      <c r="F929" s="230" t="s">
        <v>1455</v>
      </c>
      <c r="G929" s="227"/>
      <c r="H929" s="231">
        <v>6.0499999999999998</v>
      </c>
      <c r="I929" s="232"/>
      <c r="J929" s="227"/>
      <c r="K929" s="227"/>
      <c r="L929" s="233"/>
      <c r="M929" s="234"/>
      <c r="N929" s="235"/>
      <c r="O929" s="235"/>
      <c r="P929" s="235"/>
      <c r="Q929" s="235"/>
      <c r="R929" s="235"/>
      <c r="S929" s="235"/>
      <c r="T929" s="23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7" t="s">
        <v>157</v>
      </c>
      <c r="AU929" s="237" t="s">
        <v>85</v>
      </c>
      <c r="AV929" s="13" t="s">
        <v>85</v>
      </c>
      <c r="AW929" s="13" t="s">
        <v>4</v>
      </c>
      <c r="AX929" s="13" t="s">
        <v>83</v>
      </c>
      <c r="AY929" s="237" t="s">
        <v>147</v>
      </c>
    </row>
    <row r="930" s="2" customFormat="1" ht="24.15" customHeight="1">
      <c r="A930" s="41"/>
      <c r="B930" s="42"/>
      <c r="C930" s="208" t="s">
        <v>1456</v>
      </c>
      <c r="D930" s="208" t="s">
        <v>149</v>
      </c>
      <c r="E930" s="209" t="s">
        <v>1457</v>
      </c>
      <c r="F930" s="210" t="s">
        <v>1458</v>
      </c>
      <c r="G930" s="211" t="s">
        <v>389</v>
      </c>
      <c r="H930" s="212">
        <v>1.8</v>
      </c>
      <c r="I930" s="213"/>
      <c r="J930" s="214">
        <f>ROUND(I930*H930,2)</f>
        <v>0</v>
      </c>
      <c r="K930" s="210" t="s">
        <v>152</v>
      </c>
      <c r="L930" s="47"/>
      <c r="M930" s="215" t="s">
        <v>19</v>
      </c>
      <c r="N930" s="216" t="s">
        <v>46</v>
      </c>
      <c r="O930" s="87"/>
      <c r="P930" s="217">
        <f>O930*H930</f>
        <v>0</v>
      </c>
      <c r="Q930" s="217">
        <v>0.0029499999999999999</v>
      </c>
      <c r="R930" s="217">
        <f>Q930*H930</f>
        <v>0.0053099999999999996</v>
      </c>
      <c r="S930" s="217">
        <v>0</v>
      </c>
      <c r="T930" s="218">
        <f>S930*H930</f>
        <v>0</v>
      </c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R930" s="219" t="s">
        <v>244</v>
      </c>
      <c r="AT930" s="219" t="s">
        <v>149</v>
      </c>
      <c r="AU930" s="219" t="s">
        <v>85</v>
      </c>
      <c r="AY930" s="20" t="s">
        <v>147</v>
      </c>
      <c r="BE930" s="220">
        <f>IF(N930="základní",J930,0)</f>
        <v>0</v>
      </c>
      <c r="BF930" s="220">
        <f>IF(N930="snížená",J930,0)</f>
        <v>0</v>
      </c>
      <c r="BG930" s="220">
        <f>IF(N930="zákl. přenesená",J930,0)</f>
        <v>0</v>
      </c>
      <c r="BH930" s="220">
        <f>IF(N930="sníž. přenesená",J930,0)</f>
        <v>0</v>
      </c>
      <c r="BI930" s="220">
        <f>IF(N930="nulová",J930,0)</f>
        <v>0</v>
      </c>
      <c r="BJ930" s="20" t="s">
        <v>83</v>
      </c>
      <c r="BK930" s="220">
        <f>ROUND(I930*H930,2)</f>
        <v>0</v>
      </c>
      <c r="BL930" s="20" t="s">
        <v>244</v>
      </c>
      <c r="BM930" s="219" t="s">
        <v>1459</v>
      </c>
    </row>
    <row r="931" s="2" customFormat="1">
      <c r="A931" s="41"/>
      <c r="B931" s="42"/>
      <c r="C931" s="43"/>
      <c r="D931" s="221" t="s">
        <v>155</v>
      </c>
      <c r="E931" s="43"/>
      <c r="F931" s="222" t="s">
        <v>1460</v>
      </c>
      <c r="G931" s="43"/>
      <c r="H931" s="43"/>
      <c r="I931" s="223"/>
      <c r="J931" s="43"/>
      <c r="K931" s="43"/>
      <c r="L931" s="47"/>
      <c r="M931" s="224"/>
      <c r="N931" s="225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T931" s="20" t="s">
        <v>155</v>
      </c>
      <c r="AU931" s="20" t="s">
        <v>85</v>
      </c>
    </row>
    <row r="932" s="2" customFormat="1">
      <c r="A932" s="41"/>
      <c r="B932" s="42"/>
      <c r="C932" s="43"/>
      <c r="D932" s="228" t="s">
        <v>483</v>
      </c>
      <c r="E932" s="43"/>
      <c r="F932" s="269" t="s">
        <v>1439</v>
      </c>
      <c r="G932" s="43"/>
      <c r="H932" s="43"/>
      <c r="I932" s="223"/>
      <c r="J932" s="43"/>
      <c r="K932" s="43"/>
      <c r="L932" s="47"/>
      <c r="M932" s="224"/>
      <c r="N932" s="225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483</v>
      </c>
      <c r="AU932" s="20" t="s">
        <v>85</v>
      </c>
    </row>
    <row r="933" s="13" customFormat="1">
      <c r="A933" s="13"/>
      <c r="B933" s="226"/>
      <c r="C933" s="227"/>
      <c r="D933" s="228" t="s">
        <v>157</v>
      </c>
      <c r="E933" s="229" t="s">
        <v>19</v>
      </c>
      <c r="F933" s="230" t="s">
        <v>1461</v>
      </c>
      <c r="G933" s="227"/>
      <c r="H933" s="231">
        <v>1.8</v>
      </c>
      <c r="I933" s="232"/>
      <c r="J933" s="227"/>
      <c r="K933" s="227"/>
      <c r="L933" s="233"/>
      <c r="M933" s="234"/>
      <c r="N933" s="235"/>
      <c r="O933" s="235"/>
      <c r="P933" s="235"/>
      <c r="Q933" s="235"/>
      <c r="R933" s="235"/>
      <c r="S933" s="235"/>
      <c r="T933" s="236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7" t="s">
        <v>157</v>
      </c>
      <c r="AU933" s="237" t="s">
        <v>85</v>
      </c>
      <c r="AV933" s="13" t="s">
        <v>85</v>
      </c>
      <c r="AW933" s="13" t="s">
        <v>36</v>
      </c>
      <c r="AX933" s="13" t="s">
        <v>83</v>
      </c>
      <c r="AY933" s="237" t="s">
        <v>147</v>
      </c>
    </row>
    <row r="934" s="2" customFormat="1" ht="24.15" customHeight="1">
      <c r="A934" s="41"/>
      <c r="B934" s="42"/>
      <c r="C934" s="208" t="s">
        <v>1462</v>
      </c>
      <c r="D934" s="208" t="s">
        <v>149</v>
      </c>
      <c r="E934" s="209" t="s">
        <v>1463</v>
      </c>
      <c r="F934" s="210" t="s">
        <v>1464</v>
      </c>
      <c r="G934" s="211" t="s">
        <v>389</v>
      </c>
      <c r="H934" s="212">
        <v>12.699999999999999</v>
      </c>
      <c r="I934" s="213"/>
      <c r="J934" s="214">
        <f>ROUND(I934*H934,2)</f>
        <v>0</v>
      </c>
      <c r="K934" s="210" t="s">
        <v>152</v>
      </c>
      <c r="L934" s="47"/>
      <c r="M934" s="215" t="s">
        <v>19</v>
      </c>
      <c r="N934" s="216" t="s">
        <v>46</v>
      </c>
      <c r="O934" s="87"/>
      <c r="P934" s="217">
        <f>O934*H934</f>
        <v>0</v>
      </c>
      <c r="Q934" s="217">
        <v>0.0032200000000000002</v>
      </c>
      <c r="R934" s="217">
        <f>Q934*H934</f>
        <v>0.040894</v>
      </c>
      <c r="S934" s="217">
        <v>0</v>
      </c>
      <c r="T934" s="218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9" t="s">
        <v>244</v>
      </c>
      <c r="AT934" s="219" t="s">
        <v>149</v>
      </c>
      <c r="AU934" s="219" t="s">
        <v>85</v>
      </c>
      <c r="AY934" s="20" t="s">
        <v>147</v>
      </c>
      <c r="BE934" s="220">
        <f>IF(N934="základní",J934,0)</f>
        <v>0</v>
      </c>
      <c r="BF934" s="220">
        <f>IF(N934="snížená",J934,0)</f>
        <v>0</v>
      </c>
      <c r="BG934" s="220">
        <f>IF(N934="zákl. přenesená",J934,0)</f>
        <v>0</v>
      </c>
      <c r="BH934" s="220">
        <f>IF(N934="sníž. přenesená",J934,0)</f>
        <v>0</v>
      </c>
      <c r="BI934" s="220">
        <f>IF(N934="nulová",J934,0)</f>
        <v>0</v>
      </c>
      <c r="BJ934" s="20" t="s">
        <v>83</v>
      </c>
      <c r="BK934" s="220">
        <f>ROUND(I934*H934,2)</f>
        <v>0</v>
      </c>
      <c r="BL934" s="20" t="s">
        <v>244</v>
      </c>
      <c r="BM934" s="219" t="s">
        <v>1465</v>
      </c>
    </row>
    <row r="935" s="2" customFormat="1">
      <c r="A935" s="41"/>
      <c r="B935" s="42"/>
      <c r="C935" s="43"/>
      <c r="D935" s="221" t="s">
        <v>155</v>
      </c>
      <c r="E935" s="43"/>
      <c r="F935" s="222" t="s">
        <v>1466</v>
      </c>
      <c r="G935" s="43"/>
      <c r="H935" s="43"/>
      <c r="I935" s="223"/>
      <c r="J935" s="43"/>
      <c r="K935" s="43"/>
      <c r="L935" s="47"/>
      <c r="M935" s="224"/>
      <c r="N935" s="225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155</v>
      </c>
      <c r="AU935" s="20" t="s">
        <v>85</v>
      </c>
    </row>
    <row r="936" s="2" customFormat="1">
      <c r="A936" s="41"/>
      <c r="B936" s="42"/>
      <c r="C936" s="43"/>
      <c r="D936" s="228" t="s">
        <v>483</v>
      </c>
      <c r="E936" s="43"/>
      <c r="F936" s="269" t="s">
        <v>1439</v>
      </c>
      <c r="G936" s="43"/>
      <c r="H936" s="43"/>
      <c r="I936" s="223"/>
      <c r="J936" s="43"/>
      <c r="K936" s="43"/>
      <c r="L936" s="47"/>
      <c r="M936" s="224"/>
      <c r="N936" s="225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483</v>
      </c>
      <c r="AU936" s="20" t="s">
        <v>85</v>
      </c>
    </row>
    <row r="937" s="13" customFormat="1">
      <c r="A937" s="13"/>
      <c r="B937" s="226"/>
      <c r="C937" s="227"/>
      <c r="D937" s="228" t="s">
        <v>157</v>
      </c>
      <c r="E937" s="229" t="s">
        <v>19</v>
      </c>
      <c r="F937" s="230" t="s">
        <v>1467</v>
      </c>
      <c r="G937" s="227"/>
      <c r="H937" s="231">
        <v>5.4000000000000004</v>
      </c>
      <c r="I937" s="232"/>
      <c r="J937" s="227"/>
      <c r="K937" s="227"/>
      <c r="L937" s="233"/>
      <c r="M937" s="234"/>
      <c r="N937" s="235"/>
      <c r="O937" s="235"/>
      <c r="P937" s="235"/>
      <c r="Q937" s="235"/>
      <c r="R937" s="235"/>
      <c r="S937" s="235"/>
      <c r="T937" s="23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7" t="s">
        <v>157</v>
      </c>
      <c r="AU937" s="237" t="s">
        <v>85</v>
      </c>
      <c r="AV937" s="13" t="s">
        <v>85</v>
      </c>
      <c r="AW937" s="13" t="s">
        <v>36</v>
      </c>
      <c r="AX937" s="13" t="s">
        <v>75</v>
      </c>
      <c r="AY937" s="237" t="s">
        <v>147</v>
      </c>
    </row>
    <row r="938" s="13" customFormat="1">
      <c r="A938" s="13"/>
      <c r="B938" s="226"/>
      <c r="C938" s="227"/>
      <c r="D938" s="228" t="s">
        <v>157</v>
      </c>
      <c r="E938" s="229" t="s">
        <v>19</v>
      </c>
      <c r="F938" s="230" t="s">
        <v>1468</v>
      </c>
      <c r="G938" s="227"/>
      <c r="H938" s="231">
        <v>5.4000000000000004</v>
      </c>
      <c r="I938" s="232"/>
      <c r="J938" s="227"/>
      <c r="K938" s="227"/>
      <c r="L938" s="233"/>
      <c r="M938" s="234"/>
      <c r="N938" s="235"/>
      <c r="O938" s="235"/>
      <c r="P938" s="235"/>
      <c r="Q938" s="235"/>
      <c r="R938" s="235"/>
      <c r="S938" s="235"/>
      <c r="T938" s="236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7" t="s">
        <v>157</v>
      </c>
      <c r="AU938" s="237" t="s">
        <v>85</v>
      </c>
      <c r="AV938" s="13" t="s">
        <v>85</v>
      </c>
      <c r="AW938" s="13" t="s">
        <v>36</v>
      </c>
      <c r="AX938" s="13" t="s">
        <v>75</v>
      </c>
      <c r="AY938" s="237" t="s">
        <v>147</v>
      </c>
    </row>
    <row r="939" s="13" customFormat="1">
      <c r="A939" s="13"/>
      <c r="B939" s="226"/>
      <c r="C939" s="227"/>
      <c r="D939" s="228" t="s">
        <v>157</v>
      </c>
      <c r="E939" s="229" t="s">
        <v>19</v>
      </c>
      <c r="F939" s="230" t="s">
        <v>1469</v>
      </c>
      <c r="G939" s="227"/>
      <c r="H939" s="231">
        <v>1.8999999999999999</v>
      </c>
      <c r="I939" s="232"/>
      <c r="J939" s="227"/>
      <c r="K939" s="227"/>
      <c r="L939" s="233"/>
      <c r="M939" s="234"/>
      <c r="N939" s="235"/>
      <c r="O939" s="235"/>
      <c r="P939" s="235"/>
      <c r="Q939" s="235"/>
      <c r="R939" s="235"/>
      <c r="S939" s="235"/>
      <c r="T939" s="236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7" t="s">
        <v>157</v>
      </c>
      <c r="AU939" s="237" t="s">
        <v>85</v>
      </c>
      <c r="AV939" s="13" t="s">
        <v>85</v>
      </c>
      <c r="AW939" s="13" t="s">
        <v>36</v>
      </c>
      <c r="AX939" s="13" t="s">
        <v>75</v>
      </c>
      <c r="AY939" s="237" t="s">
        <v>147</v>
      </c>
    </row>
    <row r="940" s="15" customFormat="1">
      <c r="A940" s="15"/>
      <c r="B940" s="248"/>
      <c r="C940" s="249"/>
      <c r="D940" s="228" t="s">
        <v>157</v>
      </c>
      <c r="E940" s="250" t="s">
        <v>19</v>
      </c>
      <c r="F940" s="251" t="s">
        <v>172</v>
      </c>
      <c r="G940" s="249"/>
      <c r="H940" s="252">
        <v>12.699999999999999</v>
      </c>
      <c r="I940" s="253"/>
      <c r="J940" s="249"/>
      <c r="K940" s="249"/>
      <c r="L940" s="254"/>
      <c r="M940" s="255"/>
      <c r="N940" s="256"/>
      <c r="O940" s="256"/>
      <c r="P940" s="256"/>
      <c r="Q940" s="256"/>
      <c r="R940" s="256"/>
      <c r="S940" s="256"/>
      <c r="T940" s="257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58" t="s">
        <v>157</v>
      </c>
      <c r="AU940" s="258" t="s">
        <v>85</v>
      </c>
      <c r="AV940" s="15" t="s">
        <v>153</v>
      </c>
      <c r="AW940" s="15" t="s">
        <v>36</v>
      </c>
      <c r="AX940" s="15" t="s">
        <v>83</v>
      </c>
      <c r="AY940" s="258" t="s">
        <v>147</v>
      </c>
    </row>
    <row r="941" s="2" customFormat="1" ht="33" customHeight="1">
      <c r="A941" s="41"/>
      <c r="B941" s="42"/>
      <c r="C941" s="208" t="s">
        <v>1470</v>
      </c>
      <c r="D941" s="208" t="s">
        <v>149</v>
      </c>
      <c r="E941" s="209" t="s">
        <v>1471</v>
      </c>
      <c r="F941" s="210" t="s">
        <v>1472</v>
      </c>
      <c r="G941" s="211" t="s">
        <v>311</v>
      </c>
      <c r="H941" s="212">
        <v>3</v>
      </c>
      <c r="I941" s="213"/>
      <c r="J941" s="214">
        <f>ROUND(I941*H941,2)</f>
        <v>0</v>
      </c>
      <c r="K941" s="210" t="s">
        <v>152</v>
      </c>
      <c r="L941" s="47"/>
      <c r="M941" s="215" t="s">
        <v>19</v>
      </c>
      <c r="N941" s="216" t="s">
        <v>46</v>
      </c>
      <c r="O941" s="87"/>
      <c r="P941" s="217">
        <f>O941*H941</f>
        <v>0</v>
      </c>
      <c r="Q941" s="217">
        <v>0.0031199999999999999</v>
      </c>
      <c r="R941" s="217">
        <f>Q941*H941</f>
        <v>0.0093600000000000003</v>
      </c>
      <c r="S941" s="217">
        <v>0</v>
      </c>
      <c r="T941" s="218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9" t="s">
        <v>244</v>
      </c>
      <c r="AT941" s="219" t="s">
        <v>149</v>
      </c>
      <c r="AU941" s="219" t="s">
        <v>85</v>
      </c>
      <c r="AY941" s="20" t="s">
        <v>147</v>
      </c>
      <c r="BE941" s="220">
        <f>IF(N941="základní",J941,0)</f>
        <v>0</v>
      </c>
      <c r="BF941" s="220">
        <f>IF(N941="snížená",J941,0)</f>
        <v>0</v>
      </c>
      <c r="BG941" s="220">
        <f>IF(N941="zákl. přenesená",J941,0)</f>
        <v>0</v>
      </c>
      <c r="BH941" s="220">
        <f>IF(N941="sníž. přenesená",J941,0)</f>
        <v>0</v>
      </c>
      <c r="BI941" s="220">
        <f>IF(N941="nulová",J941,0)</f>
        <v>0</v>
      </c>
      <c r="BJ941" s="20" t="s">
        <v>83</v>
      </c>
      <c r="BK941" s="220">
        <f>ROUND(I941*H941,2)</f>
        <v>0</v>
      </c>
      <c r="BL941" s="20" t="s">
        <v>244</v>
      </c>
      <c r="BM941" s="219" t="s">
        <v>1473</v>
      </c>
    </row>
    <row r="942" s="2" customFormat="1">
      <c r="A942" s="41"/>
      <c r="B942" s="42"/>
      <c r="C942" s="43"/>
      <c r="D942" s="221" t="s">
        <v>155</v>
      </c>
      <c r="E942" s="43"/>
      <c r="F942" s="222" t="s">
        <v>1474</v>
      </c>
      <c r="G942" s="43"/>
      <c r="H942" s="43"/>
      <c r="I942" s="223"/>
      <c r="J942" s="43"/>
      <c r="K942" s="43"/>
      <c r="L942" s="47"/>
      <c r="M942" s="224"/>
      <c r="N942" s="225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155</v>
      </c>
      <c r="AU942" s="20" t="s">
        <v>85</v>
      </c>
    </row>
    <row r="943" s="2" customFormat="1" ht="24.15" customHeight="1">
      <c r="A943" s="41"/>
      <c r="B943" s="42"/>
      <c r="C943" s="208" t="s">
        <v>1475</v>
      </c>
      <c r="D943" s="208" t="s">
        <v>149</v>
      </c>
      <c r="E943" s="209" t="s">
        <v>1476</v>
      </c>
      <c r="F943" s="210" t="s">
        <v>1477</v>
      </c>
      <c r="G943" s="211" t="s">
        <v>389</v>
      </c>
      <c r="H943" s="212">
        <v>12.300000000000001</v>
      </c>
      <c r="I943" s="213"/>
      <c r="J943" s="214">
        <f>ROUND(I943*H943,2)</f>
        <v>0</v>
      </c>
      <c r="K943" s="210" t="s">
        <v>152</v>
      </c>
      <c r="L943" s="47"/>
      <c r="M943" s="215" t="s">
        <v>19</v>
      </c>
      <c r="N943" s="216" t="s">
        <v>46</v>
      </c>
      <c r="O943" s="87"/>
      <c r="P943" s="217">
        <f>O943*H943</f>
        <v>0</v>
      </c>
      <c r="Q943" s="217">
        <v>0.0028300000000000001</v>
      </c>
      <c r="R943" s="217">
        <f>Q943*H943</f>
        <v>0.034809</v>
      </c>
      <c r="S943" s="217">
        <v>0</v>
      </c>
      <c r="T943" s="218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19" t="s">
        <v>244</v>
      </c>
      <c r="AT943" s="219" t="s">
        <v>149</v>
      </c>
      <c r="AU943" s="219" t="s">
        <v>85</v>
      </c>
      <c r="AY943" s="20" t="s">
        <v>147</v>
      </c>
      <c r="BE943" s="220">
        <f>IF(N943="základní",J943,0)</f>
        <v>0</v>
      </c>
      <c r="BF943" s="220">
        <f>IF(N943="snížená",J943,0)</f>
        <v>0</v>
      </c>
      <c r="BG943" s="220">
        <f>IF(N943="zákl. přenesená",J943,0)</f>
        <v>0</v>
      </c>
      <c r="BH943" s="220">
        <f>IF(N943="sníž. přenesená",J943,0)</f>
        <v>0</v>
      </c>
      <c r="BI943" s="220">
        <f>IF(N943="nulová",J943,0)</f>
        <v>0</v>
      </c>
      <c r="BJ943" s="20" t="s">
        <v>83</v>
      </c>
      <c r="BK943" s="220">
        <f>ROUND(I943*H943,2)</f>
        <v>0</v>
      </c>
      <c r="BL943" s="20" t="s">
        <v>244</v>
      </c>
      <c r="BM943" s="219" t="s">
        <v>1478</v>
      </c>
    </row>
    <row r="944" s="2" customFormat="1">
      <c r="A944" s="41"/>
      <c r="B944" s="42"/>
      <c r="C944" s="43"/>
      <c r="D944" s="221" t="s">
        <v>155</v>
      </c>
      <c r="E944" s="43"/>
      <c r="F944" s="222" t="s">
        <v>1479</v>
      </c>
      <c r="G944" s="43"/>
      <c r="H944" s="43"/>
      <c r="I944" s="223"/>
      <c r="J944" s="43"/>
      <c r="K944" s="43"/>
      <c r="L944" s="47"/>
      <c r="M944" s="224"/>
      <c r="N944" s="225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155</v>
      </c>
      <c r="AU944" s="20" t="s">
        <v>85</v>
      </c>
    </row>
    <row r="945" s="2" customFormat="1">
      <c r="A945" s="41"/>
      <c r="B945" s="42"/>
      <c r="C945" s="43"/>
      <c r="D945" s="228" t="s">
        <v>483</v>
      </c>
      <c r="E945" s="43"/>
      <c r="F945" s="269" t="s">
        <v>1439</v>
      </c>
      <c r="G945" s="43"/>
      <c r="H945" s="43"/>
      <c r="I945" s="223"/>
      <c r="J945" s="43"/>
      <c r="K945" s="43"/>
      <c r="L945" s="47"/>
      <c r="M945" s="224"/>
      <c r="N945" s="225"/>
      <c r="O945" s="87"/>
      <c r="P945" s="87"/>
      <c r="Q945" s="87"/>
      <c r="R945" s="87"/>
      <c r="S945" s="87"/>
      <c r="T945" s="88"/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T945" s="20" t="s">
        <v>483</v>
      </c>
      <c r="AU945" s="20" t="s">
        <v>85</v>
      </c>
    </row>
    <row r="946" s="13" customFormat="1">
      <c r="A946" s="13"/>
      <c r="B946" s="226"/>
      <c r="C946" s="227"/>
      <c r="D946" s="228" t="s">
        <v>157</v>
      </c>
      <c r="E946" s="229" t="s">
        <v>19</v>
      </c>
      <c r="F946" s="230" t="s">
        <v>1480</v>
      </c>
      <c r="G946" s="227"/>
      <c r="H946" s="231">
        <v>6.2000000000000002</v>
      </c>
      <c r="I946" s="232"/>
      <c r="J946" s="227"/>
      <c r="K946" s="227"/>
      <c r="L946" s="233"/>
      <c r="M946" s="234"/>
      <c r="N946" s="235"/>
      <c r="O946" s="235"/>
      <c r="P946" s="235"/>
      <c r="Q946" s="235"/>
      <c r="R946" s="235"/>
      <c r="S946" s="235"/>
      <c r="T946" s="236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7" t="s">
        <v>157</v>
      </c>
      <c r="AU946" s="237" t="s">
        <v>85</v>
      </c>
      <c r="AV946" s="13" t="s">
        <v>85</v>
      </c>
      <c r="AW946" s="13" t="s">
        <v>36</v>
      </c>
      <c r="AX946" s="13" t="s">
        <v>75</v>
      </c>
      <c r="AY946" s="237" t="s">
        <v>147</v>
      </c>
    </row>
    <row r="947" s="13" customFormat="1">
      <c r="A947" s="13"/>
      <c r="B947" s="226"/>
      <c r="C947" s="227"/>
      <c r="D947" s="228" t="s">
        <v>157</v>
      </c>
      <c r="E947" s="229" t="s">
        <v>19</v>
      </c>
      <c r="F947" s="230" t="s">
        <v>1481</v>
      </c>
      <c r="G947" s="227"/>
      <c r="H947" s="231">
        <v>2.2000000000000002</v>
      </c>
      <c r="I947" s="232"/>
      <c r="J947" s="227"/>
      <c r="K947" s="227"/>
      <c r="L947" s="233"/>
      <c r="M947" s="234"/>
      <c r="N947" s="235"/>
      <c r="O947" s="235"/>
      <c r="P947" s="235"/>
      <c r="Q947" s="235"/>
      <c r="R947" s="235"/>
      <c r="S947" s="235"/>
      <c r="T947" s="236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7" t="s">
        <v>157</v>
      </c>
      <c r="AU947" s="237" t="s">
        <v>85</v>
      </c>
      <c r="AV947" s="13" t="s">
        <v>85</v>
      </c>
      <c r="AW947" s="13" t="s">
        <v>36</v>
      </c>
      <c r="AX947" s="13" t="s">
        <v>75</v>
      </c>
      <c r="AY947" s="237" t="s">
        <v>147</v>
      </c>
    </row>
    <row r="948" s="13" customFormat="1">
      <c r="A948" s="13"/>
      <c r="B948" s="226"/>
      <c r="C948" s="227"/>
      <c r="D948" s="228" t="s">
        <v>157</v>
      </c>
      <c r="E948" s="229" t="s">
        <v>19</v>
      </c>
      <c r="F948" s="230" t="s">
        <v>1482</v>
      </c>
      <c r="G948" s="227"/>
      <c r="H948" s="231">
        <v>0.59999999999999998</v>
      </c>
      <c r="I948" s="232"/>
      <c r="J948" s="227"/>
      <c r="K948" s="227"/>
      <c r="L948" s="233"/>
      <c r="M948" s="234"/>
      <c r="N948" s="235"/>
      <c r="O948" s="235"/>
      <c r="P948" s="235"/>
      <c r="Q948" s="235"/>
      <c r="R948" s="235"/>
      <c r="S948" s="235"/>
      <c r="T948" s="236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7" t="s">
        <v>157</v>
      </c>
      <c r="AU948" s="237" t="s">
        <v>85</v>
      </c>
      <c r="AV948" s="13" t="s">
        <v>85</v>
      </c>
      <c r="AW948" s="13" t="s">
        <v>36</v>
      </c>
      <c r="AX948" s="13" t="s">
        <v>75</v>
      </c>
      <c r="AY948" s="237" t="s">
        <v>147</v>
      </c>
    </row>
    <row r="949" s="13" customFormat="1">
      <c r="A949" s="13"/>
      <c r="B949" s="226"/>
      <c r="C949" s="227"/>
      <c r="D949" s="228" t="s">
        <v>157</v>
      </c>
      <c r="E949" s="229" t="s">
        <v>19</v>
      </c>
      <c r="F949" s="230" t="s">
        <v>1483</v>
      </c>
      <c r="G949" s="227"/>
      <c r="H949" s="231">
        <v>0.29999999999999999</v>
      </c>
      <c r="I949" s="232"/>
      <c r="J949" s="227"/>
      <c r="K949" s="227"/>
      <c r="L949" s="233"/>
      <c r="M949" s="234"/>
      <c r="N949" s="235"/>
      <c r="O949" s="235"/>
      <c r="P949" s="235"/>
      <c r="Q949" s="235"/>
      <c r="R949" s="235"/>
      <c r="S949" s="235"/>
      <c r="T949" s="23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7" t="s">
        <v>157</v>
      </c>
      <c r="AU949" s="237" t="s">
        <v>85</v>
      </c>
      <c r="AV949" s="13" t="s">
        <v>85</v>
      </c>
      <c r="AW949" s="13" t="s">
        <v>36</v>
      </c>
      <c r="AX949" s="13" t="s">
        <v>75</v>
      </c>
      <c r="AY949" s="237" t="s">
        <v>147</v>
      </c>
    </row>
    <row r="950" s="13" customFormat="1">
      <c r="A950" s="13"/>
      <c r="B950" s="226"/>
      <c r="C950" s="227"/>
      <c r="D950" s="228" t="s">
        <v>157</v>
      </c>
      <c r="E950" s="229" t="s">
        <v>19</v>
      </c>
      <c r="F950" s="230" t="s">
        <v>1484</v>
      </c>
      <c r="G950" s="227"/>
      <c r="H950" s="231">
        <v>3</v>
      </c>
      <c r="I950" s="232"/>
      <c r="J950" s="227"/>
      <c r="K950" s="227"/>
      <c r="L950" s="233"/>
      <c r="M950" s="234"/>
      <c r="N950" s="235"/>
      <c r="O950" s="235"/>
      <c r="P950" s="235"/>
      <c r="Q950" s="235"/>
      <c r="R950" s="235"/>
      <c r="S950" s="235"/>
      <c r="T950" s="236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7" t="s">
        <v>157</v>
      </c>
      <c r="AU950" s="237" t="s">
        <v>85</v>
      </c>
      <c r="AV950" s="13" t="s">
        <v>85</v>
      </c>
      <c r="AW950" s="13" t="s">
        <v>36</v>
      </c>
      <c r="AX950" s="13" t="s">
        <v>75</v>
      </c>
      <c r="AY950" s="237" t="s">
        <v>147</v>
      </c>
    </row>
    <row r="951" s="15" customFormat="1">
      <c r="A951" s="15"/>
      <c r="B951" s="248"/>
      <c r="C951" s="249"/>
      <c r="D951" s="228" t="s">
        <v>157</v>
      </c>
      <c r="E951" s="250" t="s">
        <v>19</v>
      </c>
      <c r="F951" s="251" t="s">
        <v>172</v>
      </c>
      <c r="G951" s="249"/>
      <c r="H951" s="252">
        <v>12.300000000000001</v>
      </c>
      <c r="I951" s="253"/>
      <c r="J951" s="249"/>
      <c r="K951" s="249"/>
      <c r="L951" s="254"/>
      <c r="M951" s="255"/>
      <c r="N951" s="256"/>
      <c r="O951" s="256"/>
      <c r="P951" s="256"/>
      <c r="Q951" s="256"/>
      <c r="R951" s="256"/>
      <c r="S951" s="256"/>
      <c r="T951" s="257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58" t="s">
        <v>157</v>
      </c>
      <c r="AU951" s="258" t="s">
        <v>85</v>
      </c>
      <c r="AV951" s="15" t="s">
        <v>153</v>
      </c>
      <c r="AW951" s="15" t="s">
        <v>36</v>
      </c>
      <c r="AX951" s="15" t="s">
        <v>83</v>
      </c>
      <c r="AY951" s="258" t="s">
        <v>147</v>
      </c>
    </row>
    <row r="952" s="2" customFormat="1" ht="55.5" customHeight="1">
      <c r="A952" s="41"/>
      <c r="B952" s="42"/>
      <c r="C952" s="208" t="s">
        <v>1485</v>
      </c>
      <c r="D952" s="208" t="s">
        <v>149</v>
      </c>
      <c r="E952" s="209" t="s">
        <v>1486</v>
      </c>
      <c r="F952" s="210" t="s">
        <v>1487</v>
      </c>
      <c r="G952" s="211" t="s">
        <v>1065</v>
      </c>
      <c r="H952" s="270"/>
      <c r="I952" s="213"/>
      <c r="J952" s="214">
        <f>ROUND(I952*H952,2)</f>
        <v>0</v>
      </c>
      <c r="K952" s="210" t="s">
        <v>152</v>
      </c>
      <c r="L952" s="47"/>
      <c r="M952" s="215" t="s">
        <v>19</v>
      </c>
      <c r="N952" s="216" t="s">
        <v>46</v>
      </c>
      <c r="O952" s="87"/>
      <c r="P952" s="217">
        <f>O952*H952</f>
        <v>0</v>
      </c>
      <c r="Q952" s="217">
        <v>0</v>
      </c>
      <c r="R952" s="217">
        <f>Q952*H952</f>
        <v>0</v>
      </c>
      <c r="S952" s="217">
        <v>0</v>
      </c>
      <c r="T952" s="218">
        <f>S952*H952</f>
        <v>0</v>
      </c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R952" s="219" t="s">
        <v>244</v>
      </c>
      <c r="AT952" s="219" t="s">
        <v>149</v>
      </c>
      <c r="AU952" s="219" t="s">
        <v>85</v>
      </c>
      <c r="AY952" s="20" t="s">
        <v>147</v>
      </c>
      <c r="BE952" s="220">
        <f>IF(N952="základní",J952,0)</f>
        <v>0</v>
      </c>
      <c r="BF952" s="220">
        <f>IF(N952="snížená",J952,0)</f>
        <v>0</v>
      </c>
      <c r="BG952" s="220">
        <f>IF(N952="zákl. přenesená",J952,0)</f>
        <v>0</v>
      </c>
      <c r="BH952" s="220">
        <f>IF(N952="sníž. přenesená",J952,0)</f>
        <v>0</v>
      </c>
      <c r="BI952" s="220">
        <f>IF(N952="nulová",J952,0)</f>
        <v>0</v>
      </c>
      <c r="BJ952" s="20" t="s">
        <v>83</v>
      </c>
      <c r="BK952" s="220">
        <f>ROUND(I952*H952,2)</f>
        <v>0</v>
      </c>
      <c r="BL952" s="20" t="s">
        <v>244</v>
      </c>
      <c r="BM952" s="219" t="s">
        <v>1488</v>
      </c>
    </row>
    <row r="953" s="2" customFormat="1">
      <c r="A953" s="41"/>
      <c r="B953" s="42"/>
      <c r="C953" s="43"/>
      <c r="D953" s="221" t="s">
        <v>155</v>
      </c>
      <c r="E953" s="43"/>
      <c r="F953" s="222" t="s">
        <v>1489</v>
      </c>
      <c r="G953" s="43"/>
      <c r="H953" s="43"/>
      <c r="I953" s="223"/>
      <c r="J953" s="43"/>
      <c r="K953" s="43"/>
      <c r="L953" s="47"/>
      <c r="M953" s="224"/>
      <c r="N953" s="225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155</v>
      </c>
      <c r="AU953" s="20" t="s">
        <v>85</v>
      </c>
    </row>
    <row r="954" s="2" customFormat="1" ht="66.75" customHeight="1">
      <c r="A954" s="41"/>
      <c r="B954" s="42"/>
      <c r="C954" s="208" t="s">
        <v>1490</v>
      </c>
      <c r="D954" s="208" t="s">
        <v>149</v>
      </c>
      <c r="E954" s="209" t="s">
        <v>1491</v>
      </c>
      <c r="F954" s="210" t="s">
        <v>1492</v>
      </c>
      <c r="G954" s="211" t="s">
        <v>1065</v>
      </c>
      <c r="H954" s="270"/>
      <c r="I954" s="213"/>
      <c r="J954" s="214">
        <f>ROUND(I954*H954,2)</f>
        <v>0</v>
      </c>
      <c r="K954" s="210" t="s">
        <v>152</v>
      </c>
      <c r="L954" s="47"/>
      <c r="M954" s="215" t="s">
        <v>19</v>
      </c>
      <c r="N954" s="216" t="s">
        <v>46</v>
      </c>
      <c r="O954" s="87"/>
      <c r="P954" s="217">
        <f>O954*H954</f>
        <v>0</v>
      </c>
      <c r="Q954" s="217">
        <v>0</v>
      </c>
      <c r="R954" s="217">
        <f>Q954*H954</f>
        <v>0</v>
      </c>
      <c r="S954" s="217">
        <v>0</v>
      </c>
      <c r="T954" s="218">
        <f>S954*H954</f>
        <v>0</v>
      </c>
      <c r="U954" s="41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  <c r="AR954" s="219" t="s">
        <v>244</v>
      </c>
      <c r="AT954" s="219" t="s">
        <v>149</v>
      </c>
      <c r="AU954" s="219" t="s">
        <v>85</v>
      </c>
      <c r="AY954" s="20" t="s">
        <v>147</v>
      </c>
      <c r="BE954" s="220">
        <f>IF(N954="základní",J954,0)</f>
        <v>0</v>
      </c>
      <c r="BF954" s="220">
        <f>IF(N954="snížená",J954,0)</f>
        <v>0</v>
      </c>
      <c r="BG954" s="220">
        <f>IF(N954="zákl. přenesená",J954,0)</f>
        <v>0</v>
      </c>
      <c r="BH954" s="220">
        <f>IF(N954="sníž. přenesená",J954,0)</f>
        <v>0</v>
      </c>
      <c r="BI954" s="220">
        <f>IF(N954="nulová",J954,0)</f>
        <v>0</v>
      </c>
      <c r="BJ954" s="20" t="s">
        <v>83</v>
      </c>
      <c r="BK954" s="220">
        <f>ROUND(I954*H954,2)</f>
        <v>0</v>
      </c>
      <c r="BL954" s="20" t="s">
        <v>244</v>
      </c>
      <c r="BM954" s="219" t="s">
        <v>1493</v>
      </c>
    </row>
    <row r="955" s="2" customFormat="1">
      <c r="A955" s="41"/>
      <c r="B955" s="42"/>
      <c r="C955" s="43"/>
      <c r="D955" s="221" t="s">
        <v>155</v>
      </c>
      <c r="E955" s="43"/>
      <c r="F955" s="222" t="s">
        <v>1494</v>
      </c>
      <c r="G955" s="43"/>
      <c r="H955" s="43"/>
      <c r="I955" s="223"/>
      <c r="J955" s="43"/>
      <c r="K955" s="43"/>
      <c r="L955" s="47"/>
      <c r="M955" s="224"/>
      <c r="N955" s="225"/>
      <c r="O955" s="87"/>
      <c r="P955" s="87"/>
      <c r="Q955" s="87"/>
      <c r="R955" s="87"/>
      <c r="S955" s="87"/>
      <c r="T955" s="88"/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T955" s="20" t="s">
        <v>155</v>
      </c>
      <c r="AU955" s="20" t="s">
        <v>85</v>
      </c>
    </row>
    <row r="956" s="12" customFormat="1" ht="22.8" customHeight="1">
      <c r="A956" s="12"/>
      <c r="B956" s="192"/>
      <c r="C956" s="193"/>
      <c r="D956" s="194" t="s">
        <v>74</v>
      </c>
      <c r="E956" s="206" t="s">
        <v>1495</v>
      </c>
      <c r="F956" s="206" t="s">
        <v>1496</v>
      </c>
      <c r="G956" s="193"/>
      <c r="H956" s="193"/>
      <c r="I956" s="196"/>
      <c r="J956" s="207">
        <f>BK956</f>
        <v>0</v>
      </c>
      <c r="K956" s="193"/>
      <c r="L956" s="198"/>
      <c r="M956" s="199"/>
      <c r="N956" s="200"/>
      <c r="O956" s="200"/>
      <c r="P956" s="201">
        <f>SUM(P957:P1031)</f>
        <v>0</v>
      </c>
      <c r="Q956" s="200"/>
      <c r="R956" s="201">
        <f>SUM(R957:R1031)</f>
        <v>0.61219400000000013</v>
      </c>
      <c r="S956" s="200"/>
      <c r="T956" s="202">
        <f>SUM(T957:T1031)</f>
        <v>0.80000000000000004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203" t="s">
        <v>85</v>
      </c>
      <c r="AT956" s="204" t="s">
        <v>74</v>
      </c>
      <c r="AU956" s="204" t="s">
        <v>83</v>
      </c>
      <c r="AY956" s="203" t="s">
        <v>147</v>
      </c>
      <c r="BK956" s="205">
        <f>SUM(BK957:BK1031)</f>
        <v>0</v>
      </c>
    </row>
    <row r="957" s="2" customFormat="1" ht="33" customHeight="1">
      <c r="A957" s="41"/>
      <c r="B957" s="42"/>
      <c r="C957" s="208" t="s">
        <v>1497</v>
      </c>
      <c r="D957" s="208" t="s">
        <v>149</v>
      </c>
      <c r="E957" s="209" t="s">
        <v>1498</v>
      </c>
      <c r="F957" s="210" t="s">
        <v>1499</v>
      </c>
      <c r="G957" s="211" t="s">
        <v>99</v>
      </c>
      <c r="H957" s="212">
        <v>5</v>
      </c>
      <c r="I957" s="213"/>
      <c r="J957" s="214">
        <f>ROUND(I957*H957,2)</f>
        <v>0</v>
      </c>
      <c r="K957" s="210" t="s">
        <v>152</v>
      </c>
      <c r="L957" s="47"/>
      <c r="M957" s="215" t="s">
        <v>19</v>
      </c>
      <c r="N957" s="216" t="s">
        <v>46</v>
      </c>
      <c r="O957" s="87"/>
      <c r="P957" s="217">
        <f>O957*H957</f>
        <v>0</v>
      </c>
      <c r="Q957" s="217">
        <v>0</v>
      </c>
      <c r="R957" s="217">
        <f>Q957*H957</f>
        <v>0</v>
      </c>
      <c r="S957" s="217">
        <v>0</v>
      </c>
      <c r="T957" s="218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19" t="s">
        <v>244</v>
      </c>
      <c r="AT957" s="219" t="s">
        <v>149</v>
      </c>
      <c r="AU957" s="219" t="s">
        <v>85</v>
      </c>
      <c r="AY957" s="20" t="s">
        <v>147</v>
      </c>
      <c r="BE957" s="220">
        <f>IF(N957="základní",J957,0)</f>
        <v>0</v>
      </c>
      <c r="BF957" s="220">
        <f>IF(N957="snížená",J957,0)</f>
        <v>0</v>
      </c>
      <c r="BG957" s="220">
        <f>IF(N957="zákl. přenesená",J957,0)</f>
        <v>0</v>
      </c>
      <c r="BH957" s="220">
        <f>IF(N957="sníž. přenesená",J957,0)</f>
        <v>0</v>
      </c>
      <c r="BI957" s="220">
        <f>IF(N957="nulová",J957,0)</f>
        <v>0</v>
      </c>
      <c r="BJ957" s="20" t="s">
        <v>83</v>
      </c>
      <c r="BK957" s="220">
        <f>ROUND(I957*H957,2)</f>
        <v>0</v>
      </c>
      <c r="BL957" s="20" t="s">
        <v>244</v>
      </c>
      <c r="BM957" s="219" t="s">
        <v>1500</v>
      </c>
    </row>
    <row r="958" s="2" customFormat="1">
      <c r="A958" s="41"/>
      <c r="B958" s="42"/>
      <c r="C958" s="43"/>
      <c r="D958" s="221" t="s">
        <v>155</v>
      </c>
      <c r="E958" s="43"/>
      <c r="F958" s="222" t="s">
        <v>1501</v>
      </c>
      <c r="G958" s="43"/>
      <c r="H958" s="43"/>
      <c r="I958" s="223"/>
      <c r="J958" s="43"/>
      <c r="K958" s="43"/>
      <c r="L958" s="47"/>
      <c r="M958" s="224"/>
      <c r="N958" s="225"/>
      <c r="O958" s="87"/>
      <c r="P958" s="87"/>
      <c r="Q958" s="87"/>
      <c r="R958" s="87"/>
      <c r="S958" s="87"/>
      <c r="T958" s="88"/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T958" s="20" t="s">
        <v>155</v>
      </c>
      <c r="AU958" s="20" t="s">
        <v>85</v>
      </c>
    </row>
    <row r="959" s="13" customFormat="1">
      <c r="A959" s="13"/>
      <c r="B959" s="226"/>
      <c r="C959" s="227"/>
      <c r="D959" s="228" t="s">
        <v>157</v>
      </c>
      <c r="E959" s="229" t="s">
        <v>19</v>
      </c>
      <c r="F959" s="230" t="s">
        <v>1502</v>
      </c>
      <c r="G959" s="227"/>
      <c r="H959" s="231">
        <v>5</v>
      </c>
      <c r="I959" s="232"/>
      <c r="J959" s="227"/>
      <c r="K959" s="227"/>
      <c r="L959" s="233"/>
      <c r="M959" s="234"/>
      <c r="N959" s="235"/>
      <c r="O959" s="235"/>
      <c r="P959" s="235"/>
      <c r="Q959" s="235"/>
      <c r="R959" s="235"/>
      <c r="S959" s="235"/>
      <c r="T959" s="236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7" t="s">
        <v>157</v>
      </c>
      <c r="AU959" s="237" t="s">
        <v>85</v>
      </c>
      <c r="AV959" s="13" t="s">
        <v>85</v>
      </c>
      <c r="AW959" s="13" t="s">
        <v>36</v>
      </c>
      <c r="AX959" s="13" t="s">
        <v>83</v>
      </c>
      <c r="AY959" s="237" t="s">
        <v>147</v>
      </c>
    </row>
    <row r="960" s="2" customFormat="1" ht="16.5" customHeight="1">
      <c r="A960" s="41"/>
      <c r="B960" s="42"/>
      <c r="C960" s="259" t="s">
        <v>1503</v>
      </c>
      <c r="D960" s="259" t="s">
        <v>245</v>
      </c>
      <c r="E960" s="260" t="s">
        <v>1504</v>
      </c>
      <c r="F960" s="261" t="s">
        <v>1505</v>
      </c>
      <c r="G960" s="262" t="s">
        <v>1506</v>
      </c>
      <c r="H960" s="263">
        <v>1</v>
      </c>
      <c r="I960" s="264"/>
      <c r="J960" s="265">
        <f>ROUND(I960*H960,2)</f>
        <v>0</v>
      </c>
      <c r="K960" s="261" t="s">
        <v>19</v>
      </c>
      <c r="L960" s="266"/>
      <c r="M960" s="267" t="s">
        <v>19</v>
      </c>
      <c r="N960" s="268" t="s">
        <v>46</v>
      </c>
      <c r="O960" s="87"/>
      <c r="P960" s="217">
        <f>O960*H960</f>
        <v>0</v>
      </c>
      <c r="Q960" s="217">
        <v>0.010699999999999999</v>
      </c>
      <c r="R960" s="217">
        <f>Q960*H960</f>
        <v>0.010699999999999999</v>
      </c>
      <c r="S960" s="217">
        <v>0</v>
      </c>
      <c r="T960" s="218">
        <f>S960*H960</f>
        <v>0</v>
      </c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R960" s="219" t="s">
        <v>358</v>
      </c>
      <c r="AT960" s="219" t="s">
        <v>245</v>
      </c>
      <c r="AU960" s="219" t="s">
        <v>85</v>
      </c>
      <c r="AY960" s="20" t="s">
        <v>147</v>
      </c>
      <c r="BE960" s="220">
        <f>IF(N960="základní",J960,0)</f>
        <v>0</v>
      </c>
      <c r="BF960" s="220">
        <f>IF(N960="snížená",J960,0)</f>
        <v>0</v>
      </c>
      <c r="BG960" s="220">
        <f>IF(N960="zákl. přenesená",J960,0)</f>
        <v>0</v>
      </c>
      <c r="BH960" s="220">
        <f>IF(N960="sníž. přenesená",J960,0)</f>
        <v>0</v>
      </c>
      <c r="BI960" s="220">
        <f>IF(N960="nulová",J960,0)</f>
        <v>0</v>
      </c>
      <c r="BJ960" s="20" t="s">
        <v>83</v>
      </c>
      <c r="BK960" s="220">
        <f>ROUND(I960*H960,2)</f>
        <v>0</v>
      </c>
      <c r="BL960" s="20" t="s">
        <v>244</v>
      </c>
      <c r="BM960" s="219" t="s">
        <v>1507</v>
      </c>
    </row>
    <row r="961" s="2" customFormat="1">
      <c r="A961" s="41"/>
      <c r="B961" s="42"/>
      <c r="C961" s="43"/>
      <c r="D961" s="228" t="s">
        <v>483</v>
      </c>
      <c r="E961" s="43"/>
      <c r="F961" s="269" t="s">
        <v>1259</v>
      </c>
      <c r="G961" s="43"/>
      <c r="H961" s="43"/>
      <c r="I961" s="223"/>
      <c r="J961" s="43"/>
      <c r="K961" s="43"/>
      <c r="L961" s="47"/>
      <c r="M961" s="224"/>
      <c r="N961" s="225"/>
      <c r="O961" s="87"/>
      <c r="P961" s="87"/>
      <c r="Q961" s="87"/>
      <c r="R961" s="87"/>
      <c r="S961" s="87"/>
      <c r="T961" s="88"/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T961" s="20" t="s">
        <v>483</v>
      </c>
      <c r="AU961" s="20" t="s">
        <v>85</v>
      </c>
    </row>
    <row r="962" s="2" customFormat="1" ht="21.75" customHeight="1">
      <c r="A962" s="41"/>
      <c r="B962" s="42"/>
      <c r="C962" s="208" t="s">
        <v>1508</v>
      </c>
      <c r="D962" s="208" t="s">
        <v>149</v>
      </c>
      <c r="E962" s="209" t="s">
        <v>1509</v>
      </c>
      <c r="F962" s="210" t="s">
        <v>1510</v>
      </c>
      <c r="G962" s="211" t="s">
        <v>1506</v>
      </c>
      <c r="H962" s="212">
        <v>1</v>
      </c>
      <c r="I962" s="213"/>
      <c r="J962" s="214">
        <f>ROUND(I962*H962,2)</f>
        <v>0</v>
      </c>
      <c r="K962" s="210" t="s">
        <v>19</v>
      </c>
      <c r="L962" s="47"/>
      <c r="M962" s="215" t="s">
        <v>19</v>
      </c>
      <c r="N962" s="216" t="s">
        <v>46</v>
      </c>
      <c r="O962" s="87"/>
      <c r="P962" s="217">
        <f>O962*H962</f>
        <v>0</v>
      </c>
      <c r="Q962" s="217">
        <v>0.12</v>
      </c>
      <c r="R962" s="217">
        <f>Q962*H962</f>
        <v>0.12</v>
      </c>
      <c r="S962" s="217">
        <v>0</v>
      </c>
      <c r="T962" s="218">
        <f>S962*H962</f>
        <v>0</v>
      </c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R962" s="219" t="s">
        <v>244</v>
      </c>
      <c r="AT962" s="219" t="s">
        <v>149</v>
      </c>
      <c r="AU962" s="219" t="s">
        <v>85</v>
      </c>
      <c r="AY962" s="20" t="s">
        <v>147</v>
      </c>
      <c r="BE962" s="220">
        <f>IF(N962="základní",J962,0)</f>
        <v>0</v>
      </c>
      <c r="BF962" s="220">
        <f>IF(N962="snížená",J962,0)</f>
        <v>0</v>
      </c>
      <c r="BG962" s="220">
        <f>IF(N962="zákl. přenesená",J962,0)</f>
        <v>0</v>
      </c>
      <c r="BH962" s="220">
        <f>IF(N962="sníž. přenesená",J962,0)</f>
        <v>0</v>
      </c>
      <c r="BI962" s="220">
        <f>IF(N962="nulová",J962,0)</f>
        <v>0</v>
      </c>
      <c r="BJ962" s="20" t="s">
        <v>83</v>
      </c>
      <c r="BK962" s="220">
        <f>ROUND(I962*H962,2)</f>
        <v>0</v>
      </c>
      <c r="BL962" s="20" t="s">
        <v>244</v>
      </c>
      <c r="BM962" s="219" t="s">
        <v>1511</v>
      </c>
    </row>
    <row r="963" s="2" customFormat="1">
      <c r="A963" s="41"/>
      <c r="B963" s="42"/>
      <c r="C963" s="43"/>
      <c r="D963" s="228" t="s">
        <v>483</v>
      </c>
      <c r="E963" s="43"/>
      <c r="F963" s="269" t="s">
        <v>1259</v>
      </c>
      <c r="G963" s="43"/>
      <c r="H963" s="43"/>
      <c r="I963" s="223"/>
      <c r="J963" s="43"/>
      <c r="K963" s="43"/>
      <c r="L963" s="47"/>
      <c r="M963" s="224"/>
      <c r="N963" s="225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20" t="s">
        <v>483</v>
      </c>
      <c r="AU963" s="20" t="s">
        <v>85</v>
      </c>
    </row>
    <row r="964" s="13" customFormat="1">
      <c r="A964" s="13"/>
      <c r="B964" s="226"/>
      <c r="C964" s="227"/>
      <c r="D964" s="228" t="s">
        <v>157</v>
      </c>
      <c r="E964" s="229" t="s">
        <v>19</v>
      </c>
      <c r="F964" s="230" t="s">
        <v>1512</v>
      </c>
      <c r="G964" s="227"/>
      <c r="H964" s="231">
        <v>1</v>
      </c>
      <c r="I964" s="232"/>
      <c r="J964" s="227"/>
      <c r="K964" s="227"/>
      <c r="L964" s="233"/>
      <c r="M964" s="234"/>
      <c r="N964" s="235"/>
      <c r="O964" s="235"/>
      <c r="P964" s="235"/>
      <c r="Q964" s="235"/>
      <c r="R964" s="235"/>
      <c r="S964" s="235"/>
      <c r="T964" s="236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7" t="s">
        <v>157</v>
      </c>
      <c r="AU964" s="237" t="s">
        <v>85</v>
      </c>
      <c r="AV964" s="13" t="s">
        <v>85</v>
      </c>
      <c r="AW964" s="13" t="s">
        <v>36</v>
      </c>
      <c r="AX964" s="13" t="s">
        <v>83</v>
      </c>
      <c r="AY964" s="237" t="s">
        <v>147</v>
      </c>
    </row>
    <row r="965" s="2" customFormat="1" ht="37.8" customHeight="1">
      <c r="A965" s="41"/>
      <c r="B965" s="42"/>
      <c r="C965" s="208" t="s">
        <v>1513</v>
      </c>
      <c r="D965" s="208" t="s">
        <v>149</v>
      </c>
      <c r="E965" s="209" t="s">
        <v>1514</v>
      </c>
      <c r="F965" s="210" t="s">
        <v>1515</v>
      </c>
      <c r="G965" s="211" t="s">
        <v>99</v>
      </c>
      <c r="H965" s="212">
        <v>4.5</v>
      </c>
      <c r="I965" s="213"/>
      <c r="J965" s="214">
        <f>ROUND(I965*H965,2)</f>
        <v>0</v>
      </c>
      <c r="K965" s="210" t="s">
        <v>152</v>
      </c>
      <c r="L965" s="47"/>
      <c r="M965" s="215" t="s">
        <v>19</v>
      </c>
      <c r="N965" s="216" t="s">
        <v>46</v>
      </c>
      <c r="O965" s="87"/>
      <c r="P965" s="217">
        <f>O965*H965</f>
        <v>0</v>
      </c>
      <c r="Q965" s="217">
        <v>0.00025000000000000001</v>
      </c>
      <c r="R965" s="217">
        <f>Q965*H965</f>
        <v>0.0011250000000000001</v>
      </c>
      <c r="S965" s="217">
        <v>0.02</v>
      </c>
      <c r="T965" s="218">
        <f>S965*H965</f>
        <v>0.089999999999999997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9" t="s">
        <v>244</v>
      </c>
      <c r="AT965" s="219" t="s">
        <v>149</v>
      </c>
      <c r="AU965" s="219" t="s">
        <v>85</v>
      </c>
      <c r="AY965" s="20" t="s">
        <v>147</v>
      </c>
      <c r="BE965" s="220">
        <f>IF(N965="základní",J965,0)</f>
        <v>0</v>
      </c>
      <c r="BF965" s="220">
        <f>IF(N965="snížená",J965,0)</f>
        <v>0</v>
      </c>
      <c r="BG965" s="220">
        <f>IF(N965="zákl. přenesená",J965,0)</f>
        <v>0</v>
      </c>
      <c r="BH965" s="220">
        <f>IF(N965="sníž. přenesená",J965,0)</f>
        <v>0</v>
      </c>
      <c r="BI965" s="220">
        <f>IF(N965="nulová",J965,0)</f>
        <v>0</v>
      </c>
      <c r="BJ965" s="20" t="s">
        <v>83</v>
      </c>
      <c r="BK965" s="220">
        <f>ROUND(I965*H965,2)</f>
        <v>0</v>
      </c>
      <c r="BL965" s="20" t="s">
        <v>244</v>
      </c>
      <c r="BM965" s="219" t="s">
        <v>1516</v>
      </c>
    </row>
    <row r="966" s="2" customFormat="1">
      <c r="A966" s="41"/>
      <c r="B966" s="42"/>
      <c r="C966" s="43"/>
      <c r="D966" s="221" t="s">
        <v>155</v>
      </c>
      <c r="E966" s="43"/>
      <c r="F966" s="222" t="s">
        <v>1517</v>
      </c>
      <c r="G966" s="43"/>
      <c r="H966" s="43"/>
      <c r="I966" s="223"/>
      <c r="J966" s="43"/>
      <c r="K966" s="43"/>
      <c r="L966" s="47"/>
      <c r="M966" s="224"/>
      <c r="N966" s="225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155</v>
      </c>
      <c r="AU966" s="20" t="s">
        <v>85</v>
      </c>
    </row>
    <row r="967" s="2" customFormat="1">
      <c r="A967" s="41"/>
      <c r="B967" s="42"/>
      <c r="C967" s="43"/>
      <c r="D967" s="228" t="s">
        <v>483</v>
      </c>
      <c r="E967" s="43"/>
      <c r="F967" s="269" t="s">
        <v>1518</v>
      </c>
      <c r="G967" s="43"/>
      <c r="H967" s="43"/>
      <c r="I967" s="223"/>
      <c r="J967" s="43"/>
      <c r="K967" s="43"/>
      <c r="L967" s="47"/>
      <c r="M967" s="224"/>
      <c r="N967" s="225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483</v>
      </c>
      <c r="AU967" s="20" t="s">
        <v>85</v>
      </c>
    </row>
    <row r="968" s="13" customFormat="1">
      <c r="A968" s="13"/>
      <c r="B968" s="226"/>
      <c r="C968" s="227"/>
      <c r="D968" s="228" t="s">
        <v>157</v>
      </c>
      <c r="E968" s="229" t="s">
        <v>19</v>
      </c>
      <c r="F968" s="230" t="s">
        <v>1519</v>
      </c>
      <c r="G968" s="227"/>
      <c r="H968" s="231">
        <v>4.5</v>
      </c>
      <c r="I968" s="232"/>
      <c r="J968" s="227"/>
      <c r="K968" s="227"/>
      <c r="L968" s="233"/>
      <c r="M968" s="234"/>
      <c r="N968" s="235"/>
      <c r="O968" s="235"/>
      <c r="P968" s="235"/>
      <c r="Q968" s="235"/>
      <c r="R968" s="235"/>
      <c r="S968" s="235"/>
      <c r="T968" s="236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7" t="s">
        <v>157</v>
      </c>
      <c r="AU968" s="237" t="s">
        <v>85</v>
      </c>
      <c r="AV968" s="13" t="s">
        <v>85</v>
      </c>
      <c r="AW968" s="13" t="s">
        <v>36</v>
      </c>
      <c r="AX968" s="13" t="s">
        <v>83</v>
      </c>
      <c r="AY968" s="237" t="s">
        <v>147</v>
      </c>
    </row>
    <row r="969" s="2" customFormat="1" ht="24.15" customHeight="1">
      <c r="A969" s="41"/>
      <c r="B969" s="42"/>
      <c r="C969" s="208" t="s">
        <v>1520</v>
      </c>
      <c r="D969" s="208" t="s">
        <v>149</v>
      </c>
      <c r="E969" s="209" t="s">
        <v>1521</v>
      </c>
      <c r="F969" s="210" t="s">
        <v>1522</v>
      </c>
      <c r="G969" s="211" t="s">
        <v>311</v>
      </c>
      <c r="H969" s="212">
        <v>3</v>
      </c>
      <c r="I969" s="213"/>
      <c r="J969" s="214">
        <f>ROUND(I969*H969,2)</f>
        <v>0</v>
      </c>
      <c r="K969" s="210" t="s">
        <v>19</v>
      </c>
      <c r="L969" s="47"/>
      <c r="M969" s="215" t="s">
        <v>19</v>
      </c>
      <c r="N969" s="216" t="s">
        <v>46</v>
      </c>
      <c r="O969" s="87"/>
      <c r="P969" s="217">
        <f>O969*H969</f>
        <v>0</v>
      </c>
      <c r="Q969" s="217">
        <v>0</v>
      </c>
      <c r="R969" s="217">
        <f>Q969*H969</f>
        <v>0</v>
      </c>
      <c r="S969" s="217">
        <v>0.02</v>
      </c>
      <c r="T969" s="218">
        <f>S969*H969</f>
        <v>0.059999999999999998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19" t="s">
        <v>244</v>
      </c>
      <c r="AT969" s="219" t="s">
        <v>149</v>
      </c>
      <c r="AU969" s="219" t="s">
        <v>85</v>
      </c>
      <c r="AY969" s="20" t="s">
        <v>147</v>
      </c>
      <c r="BE969" s="220">
        <f>IF(N969="základní",J969,0)</f>
        <v>0</v>
      </c>
      <c r="BF969" s="220">
        <f>IF(N969="snížená",J969,0)</f>
        <v>0</v>
      </c>
      <c r="BG969" s="220">
        <f>IF(N969="zákl. přenesená",J969,0)</f>
        <v>0</v>
      </c>
      <c r="BH969" s="220">
        <f>IF(N969="sníž. přenesená",J969,0)</f>
        <v>0</v>
      </c>
      <c r="BI969" s="220">
        <f>IF(N969="nulová",J969,0)</f>
        <v>0</v>
      </c>
      <c r="BJ969" s="20" t="s">
        <v>83</v>
      </c>
      <c r="BK969" s="220">
        <f>ROUND(I969*H969,2)</f>
        <v>0</v>
      </c>
      <c r="BL969" s="20" t="s">
        <v>244</v>
      </c>
      <c r="BM969" s="219" t="s">
        <v>1523</v>
      </c>
    </row>
    <row r="970" s="2" customFormat="1">
      <c r="A970" s="41"/>
      <c r="B970" s="42"/>
      <c r="C970" s="43"/>
      <c r="D970" s="228" t="s">
        <v>483</v>
      </c>
      <c r="E970" s="43"/>
      <c r="F970" s="269" t="s">
        <v>1524</v>
      </c>
      <c r="G970" s="43"/>
      <c r="H970" s="43"/>
      <c r="I970" s="223"/>
      <c r="J970" s="43"/>
      <c r="K970" s="43"/>
      <c r="L970" s="47"/>
      <c r="M970" s="224"/>
      <c r="N970" s="225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483</v>
      </c>
      <c r="AU970" s="20" t="s">
        <v>85</v>
      </c>
    </row>
    <row r="971" s="13" customFormat="1">
      <c r="A971" s="13"/>
      <c r="B971" s="226"/>
      <c r="C971" s="227"/>
      <c r="D971" s="228" t="s">
        <v>157</v>
      </c>
      <c r="E971" s="229" t="s">
        <v>19</v>
      </c>
      <c r="F971" s="230" t="s">
        <v>1525</v>
      </c>
      <c r="G971" s="227"/>
      <c r="H971" s="231">
        <v>3</v>
      </c>
      <c r="I971" s="232"/>
      <c r="J971" s="227"/>
      <c r="K971" s="227"/>
      <c r="L971" s="233"/>
      <c r="M971" s="234"/>
      <c r="N971" s="235"/>
      <c r="O971" s="235"/>
      <c r="P971" s="235"/>
      <c r="Q971" s="235"/>
      <c r="R971" s="235"/>
      <c r="S971" s="235"/>
      <c r="T971" s="236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7" t="s">
        <v>157</v>
      </c>
      <c r="AU971" s="237" t="s">
        <v>85</v>
      </c>
      <c r="AV971" s="13" t="s">
        <v>85</v>
      </c>
      <c r="AW971" s="13" t="s">
        <v>36</v>
      </c>
      <c r="AX971" s="13" t="s">
        <v>83</v>
      </c>
      <c r="AY971" s="237" t="s">
        <v>147</v>
      </c>
    </row>
    <row r="972" s="2" customFormat="1" ht="37.8" customHeight="1">
      <c r="A972" s="41"/>
      <c r="B972" s="42"/>
      <c r="C972" s="208" t="s">
        <v>1526</v>
      </c>
      <c r="D972" s="208" t="s">
        <v>149</v>
      </c>
      <c r="E972" s="209" t="s">
        <v>1527</v>
      </c>
      <c r="F972" s="210" t="s">
        <v>1528</v>
      </c>
      <c r="G972" s="211" t="s">
        <v>311</v>
      </c>
      <c r="H972" s="212">
        <v>2</v>
      </c>
      <c r="I972" s="213"/>
      <c r="J972" s="214">
        <f>ROUND(I972*H972,2)</f>
        <v>0</v>
      </c>
      <c r="K972" s="210" t="s">
        <v>152</v>
      </c>
      <c r="L972" s="47"/>
      <c r="M972" s="215" t="s">
        <v>19</v>
      </c>
      <c r="N972" s="216" t="s">
        <v>46</v>
      </c>
      <c r="O972" s="87"/>
      <c r="P972" s="217">
        <f>O972*H972</f>
        <v>0</v>
      </c>
      <c r="Q972" s="217">
        <v>0</v>
      </c>
      <c r="R972" s="217">
        <f>Q972*H972</f>
        <v>0</v>
      </c>
      <c r="S972" s="217">
        <v>0</v>
      </c>
      <c r="T972" s="218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9" t="s">
        <v>244</v>
      </c>
      <c r="AT972" s="219" t="s">
        <v>149</v>
      </c>
      <c r="AU972" s="219" t="s">
        <v>85</v>
      </c>
      <c r="AY972" s="20" t="s">
        <v>147</v>
      </c>
      <c r="BE972" s="220">
        <f>IF(N972="základní",J972,0)</f>
        <v>0</v>
      </c>
      <c r="BF972" s="220">
        <f>IF(N972="snížená",J972,0)</f>
        <v>0</v>
      </c>
      <c r="BG972" s="220">
        <f>IF(N972="zákl. přenesená",J972,0)</f>
        <v>0</v>
      </c>
      <c r="BH972" s="220">
        <f>IF(N972="sníž. přenesená",J972,0)</f>
        <v>0</v>
      </c>
      <c r="BI972" s="220">
        <f>IF(N972="nulová",J972,0)</f>
        <v>0</v>
      </c>
      <c r="BJ972" s="20" t="s">
        <v>83</v>
      </c>
      <c r="BK972" s="220">
        <f>ROUND(I972*H972,2)</f>
        <v>0</v>
      </c>
      <c r="BL972" s="20" t="s">
        <v>244</v>
      </c>
      <c r="BM972" s="219" t="s">
        <v>1529</v>
      </c>
    </row>
    <row r="973" s="2" customFormat="1">
      <c r="A973" s="41"/>
      <c r="B973" s="42"/>
      <c r="C973" s="43"/>
      <c r="D973" s="221" t="s">
        <v>155</v>
      </c>
      <c r="E973" s="43"/>
      <c r="F973" s="222" t="s">
        <v>1530</v>
      </c>
      <c r="G973" s="43"/>
      <c r="H973" s="43"/>
      <c r="I973" s="223"/>
      <c r="J973" s="43"/>
      <c r="K973" s="43"/>
      <c r="L973" s="47"/>
      <c r="M973" s="224"/>
      <c r="N973" s="225"/>
      <c r="O973" s="87"/>
      <c r="P973" s="87"/>
      <c r="Q973" s="87"/>
      <c r="R973" s="87"/>
      <c r="S973" s="87"/>
      <c r="T973" s="88"/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T973" s="20" t="s">
        <v>155</v>
      </c>
      <c r="AU973" s="20" t="s">
        <v>85</v>
      </c>
    </row>
    <row r="974" s="2" customFormat="1" ht="24.15" customHeight="1">
      <c r="A974" s="41"/>
      <c r="B974" s="42"/>
      <c r="C974" s="259" t="s">
        <v>1531</v>
      </c>
      <c r="D974" s="259" t="s">
        <v>245</v>
      </c>
      <c r="E974" s="260" t="s">
        <v>1532</v>
      </c>
      <c r="F974" s="261" t="s">
        <v>1533</v>
      </c>
      <c r="G974" s="262" t="s">
        <v>311</v>
      </c>
      <c r="H974" s="263">
        <v>1</v>
      </c>
      <c r="I974" s="264"/>
      <c r="J974" s="265">
        <f>ROUND(I974*H974,2)</f>
        <v>0</v>
      </c>
      <c r="K974" s="261" t="s">
        <v>19</v>
      </c>
      <c r="L974" s="266"/>
      <c r="M974" s="267" t="s">
        <v>19</v>
      </c>
      <c r="N974" s="268" t="s">
        <v>46</v>
      </c>
      <c r="O974" s="87"/>
      <c r="P974" s="217">
        <f>O974*H974</f>
        <v>0</v>
      </c>
      <c r="Q974" s="217">
        <v>0.020500000000000001</v>
      </c>
      <c r="R974" s="217">
        <f>Q974*H974</f>
        <v>0.020500000000000001</v>
      </c>
      <c r="S974" s="217">
        <v>0</v>
      </c>
      <c r="T974" s="218">
        <f>S974*H974</f>
        <v>0</v>
      </c>
      <c r="U974" s="41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R974" s="219" t="s">
        <v>358</v>
      </c>
      <c r="AT974" s="219" t="s">
        <v>245</v>
      </c>
      <c r="AU974" s="219" t="s">
        <v>85</v>
      </c>
      <c r="AY974" s="20" t="s">
        <v>147</v>
      </c>
      <c r="BE974" s="220">
        <f>IF(N974="základní",J974,0)</f>
        <v>0</v>
      </c>
      <c r="BF974" s="220">
        <f>IF(N974="snížená",J974,0)</f>
        <v>0</v>
      </c>
      <c r="BG974" s="220">
        <f>IF(N974="zákl. přenesená",J974,0)</f>
        <v>0</v>
      </c>
      <c r="BH974" s="220">
        <f>IF(N974="sníž. přenesená",J974,0)</f>
        <v>0</v>
      </c>
      <c r="BI974" s="220">
        <f>IF(N974="nulová",J974,0)</f>
        <v>0</v>
      </c>
      <c r="BJ974" s="20" t="s">
        <v>83</v>
      </c>
      <c r="BK974" s="220">
        <f>ROUND(I974*H974,2)</f>
        <v>0</v>
      </c>
      <c r="BL974" s="20" t="s">
        <v>244</v>
      </c>
      <c r="BM974" s="219" t="s">
        <v>1534</v>
      </c>
    </row>
    <row r="975" s="2" customFormat="1">
      <c r="A975" s="41"/>
      <c r="B975" s="42"/>
      <c r="C975" s="43"/>
      <c r="D975" s="228" t="s">
        <v>483</v>
      </c>
      <c r="E975" s="43"/>
      <c r="F975" s="269" t="s">
        <v>1535</v>
      </c>
      <c r="G975" s="43"/>
      <c r="H975" s="43"/>
      <c r="I975" s="223"/>
      <c r="J975" s="43"/>
      <c r="K975" s="43"/>
      <c r="L975" s="47"/>
      <c r="M975" s="224"/>
      <c r="N975" s="225"/>
      <c r="O975" s="87"/>
      <c r="P975" s="87"/>
      <c r="Q975" s="87"/>
      <c r="R975" s="87"/>
      <c r="S975" s="87"/>
      <c r="T975" s="88"/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T975" s="20" t="s">
        <v>483</v>
      </c>
      <c r="AU975" s="20" t="s">
        <v>85</v>
      </c>
    </row>
    <row r="976" s="13" customFormat="1">
      <c r="A976" s="13"/>
      <c r="B976" s="226"/>
      <c r="C976" s="227"/>
      <c r="D976" s="228" t="s">
        <v>157</v>
      </c>
      <c r="E976" s="229" t="s">
        <v>19</v>
      </c>
      <c r="F976" s="230" t="s">
        <v>1536</v>
      </c>
      <c r="G976" s="227"/>
      <c r="H976" s="231">
        <v>1</v>
      </c>
      <c r="I976" s="232"/>
      <c r="J976" s="227"/>
      <c r="K976" s="227"/>
      <c r="L976" s="233"/>
      <c r="M976" s="234"/>
      <c r="N976" s="235"/>
      <c r="O976" s="235"/>
      <c r="P976" s="235"/>
      <c r="Q976" s="235"/>
      <c r="R976" s="235"/>
      <c r="S976" s="235"/>
      <c r="T976" s="236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7" t="s">
        <v>157</v>
      </c>
      <c r="AU976" s="237" t="s">
        <v>85</v>
      </c>
      <c r="AV976" s="13" t="s">
        <v>85</v>
      </c>
      <c r="AW976" s="13" t="s">
        <v>36</v>
      </c>
      <c r="AX976" s="13" t="s">
        <v>83</v>
      </c>
      <c r="AY976" s="237" t="s">
        <v>147</v>
      </c>
    </row>
    <row r="977" s="2" customFormat="1" ht="24.15" customHeight="1">
      <c r="A977" s="41"/>
      <c r="B977" s="42"/>
      <c r="C977" s="259" t="s">
        <v>1537</v>
      </c>
      <c r="D977" s="259" t="s">
        <v>245</v>
      </c>
      <c r="E977" s="260" t="s">
        <v>1538</v>
      </c>
      <c r="F977" s="261" t="s">
        <v>1539</v>
      </c>
      <c r="G977" s="262" t="s">
        <v>311</v>
      </c>
      <c r="H977" s="263">
        <v>1</v>
      </c>
      <c r="I977" s="264"/>
      <c r="J977" s="265">
        <f>ROUND(I977*H977,2)</f>
        <v>0</v>
      </c>
      <c r="K977" s="261" t="s">
        <v>19</v>
      </c>
      <c r="L977" s="266"/>
      <c r="M977" s="267" t="s">
        <v>19</v>
      </c>
      <c r="N977" s="268" t="s">
        <v>46</v>
      </c>
      <c r="O977" s="87"/>
      <c r="P977" s="217">
        <f>O977*H977</f>
        <v>0</v>
      </c>
      <c r="Q977" s="217">
        <v>0.020500000000000001</v>
      </c>
      <c r="R977" s="217">
        <f>Q977*H977</f>
        <v>0.020500000000000001</v>
      </c>
      <c r="S977" s="217">
        <v>0</v>
      </c>
      <c r="T977" s="218">
        <f>S977*H977</f>
        <v>0</v>
      </c>
      <c r="U977" s="41"/>
      <c r="V977" s="41"/>
      <c r="W977" s="41"/>
      <c r="X977" s="41"/>
      <c r="Y977" s="41"/>
      <c r="Z977" s="41"/>
      <c r="AA977" s="41"/>
      <c r="AB977" s="41"/>
      <c r="AC977" s="41"/>
      <c r="AD977" s="41"/>
      <c r="AE977" s="41"/>
      <c r="AR977" s="219" t="s">
        <v>358</v>
      </c>
      <c r="AT977" s="219" t="s">
        <v>245</v>
      </c>
      <c r="AU977" s="219" t="s">
        <v>85</v>
      </c>
      <c r="AY977" s="20" t="s">
        <v>147</v>
      </c>
      <c r="BE977" s="220">
        <f>IF(N977="základní",J977,0)</f>
        <v>0</v>
      </c>
      <c r="BF977" s="220">
        <f>IF(N977="snížená",J977,0)</f>
        <v>0</v>
      </c>
      <c r="BG977" s="220">
        <f>IF(N977="zákl. přenesená",J977,0)</f>
        <v>0</v>
      </c>
      <c r="BH977" s="220">
        <f>IF(N977="sníž. přenesená",J977,0)</f>
        <v>0</v>
      </c>
      <c r="BI977" s="220">
        <f>IF(N977="nulová",J977,0)</f>
        <v>0</v>
      </c>
      <c r="BJ977" s="20" t="s">
        <v>83</v>
      </c>
      <c r="BK977" s="220">
        <f>ROUND(I977*H977,2)</f>
        <v>0</v>
      </c>
      <c r="BL977" s="20" t="s">
        <v>244</v>
      </c>
      <c r="BM977" s="219" t="s">
        <v>1540</v>
      </c>
    </row>
    <row r="978" s="2" customFormat="1">
      <c r="A978" s="41"/>
      <c r="B978" s="42"/>
      <c r="C978" s="43"/>
      <c r="D978" s="228" t="s">
        <v>483</v>
      </c>
      <c r="E978" s="43"/>
      <c r="F978" s="269" t="s">
        <v>1541</v>
      </c>
      <c r="G978" s="43"/>
      <c r="H978" s="43"/>
      <c r="I978" s="223"/>
      <c r="J978" s="43"/>
      <c r="K978" s="43"/>
      <c r="L978" s="47"/>
      <c r="M978" s="224"/>
      <c r="N978" s="225"/>
      <c r="O978" s="87"/>
      <c r="P978" s="87"/>
      <c r="Q978" s="87"/>
      <c r="R978" s="87"/>
      <c r="S978" s="87"/>
      <c r="T978" s="88"/>
      <c r="U978" s="41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T978" s="20" t="s">
        <v>483</v>
      </c>
      <c r="AU978" s="20" t="s">
        <v>85</v>
      </c>
    </row>
    <row r="979" s="13" customFormat="1">
      <c r="A979" s="13"/>
      <c r="B979" s="226"/>
      <c r="C979" s="227"/>
      <c r="D979" s="228" t="s">
        <v>157</v>
      </c>
      <c r="E979" s="229" t="s">
        <v>19</v>
      </c>
      <c r="F979" s="230" t="s">
        <v>1542</v>
      </c>
      <c r="G979" s="227"/>
      <c r="H979" s="231">
        <v>1</v>
      </c>
      <c r="I979" s="232"/>
      <c r="J979" s="227"/>
      <c r="K979" s="227"/>
      <c r="L979" s="233"/>
      <c r="M979" s="234"/>
      <c r="N979" s="235"/>
      <c r="O979" s="235"/>
      <c r="P979" s="235"/>
      <c r="Q979" s="235"/>
      <c r="R979" s="235"/>
      <c r="S979" s="235"/>
      <c r="T979" s="236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7" t="s">
        <v>157</v>
      </c>
      <c r="AU979" s="237" t="s">
        <v>85</v>
      </c>
      <c r="AV979" s="13" t="s">
        <v>85</v>
      </c>
      <c r="AW979" s="13" t="s">
        <v>36</v>
      </c>
      <c r="AX979" s="13" t="s">
        <v>83</v>
      </c>
      <c r="AY979" s="237" t="s">
        <v>147</v>
      </c>
    </row>
    <row r="980" s="2" customFormat="1" ht="37.8" customHeight="1">
      <c r="A980" s="41"/>
      <c r="B980" s="42"/>
      <c r="C980" s="208" t="s">
        <v>1543</v>
      </c>
      <c r="D980" s="208" t="s">
        <v>149</v>
      </c>
      <c r="E980" s="209" t="s">
        <v>1544</v>
      </c>
      <c r="F980" s="210" t="s">
        <v>1545</v>
      </c>
      <c r="G980" s="211" t="s">
        <v>311</v>
      </c>
      <c r="H980" s="212">
        <v>1</v>
      </c>
      <c r="I980" s="213"/>
      <c r="J980" s="214">
        <f>ROUND(I980*H980,2)</f>
        <v>0</v>
      </c>
      <c r="K980" s="210" t="s">
        <v>152</v>
      </c>
      <c r="L980" s="47"/>
      <c r="M980" s="215" t="s">
        <v>19</v>
      </c>
      <c r="N980" s="216" t="s">
        <v>46</v>
      </c>
      <c r="O980" s="87"/>
      <c r="P980" s="217">
        <f>O980*H980</f>
        <v>0</v>
      </c>
      <c r="Q980" s="217">
        <v>0</v>
      </c>
      <c r="R980" s="217">
        <f>Q980*H980</f>
        <v>0</v>
      </c>
      <c r="S980" s="217">
        <v>0</v>
      </c>
      <c r="T980" s="218">
        <f>S980*H980</f>
        <v>0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19" t="s">
        <v>244</v>
      </c>
      <c r="AT980" s="219" t="s">
        <v>149</v>
      </c>
      <c r="AU980" s="219" t="s">
        <v>85</v>
      </c>
      <c r="AY980" s="20" t="s">
        <v>147</v>
      </c>
      <c r="BE980" s="220">
        <f>IF(N980="základní",J980,0)</f>
        <v>0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20" t="s">
        <v>83</v>
      </c>
      <c r="BK980" s="220">
        <f>ROUND(I980*H980,2)</f>
        <v>0</v>
      </c>
      <c r="BL980" s="20" t="s">
        <v>244</v>
      </c>
      <c r="BM980" s="219" t="s">
        <v>1546</v>
      </c>
    </row>
    <row r="981" s="2" customFormat="1">
      <c r="A981" s="41"/>
      <c r="B981" s="42"/>
      <c r="C981" s="43"/>
      <c r="D981" s="221" t="s">
        <v>155</v>
      </c>
      <c r="E981" s="43"/>
      <c r="F981" s="222" t="s">
        <v>1547</v>
      </c>
      <c r="G981" s="43"/>
      <c r="H981" s="43"/>
      <c r="I981" s="223"/>
      <c r="J981" s="43"/>
      <c r="K981" s="43"/>
      <c r="L981" s="47"/>
      <c r="M981" s="224"/>
      <c r="N981" s="225"/>
      <c r="O981" s="87"/>
      <c r="P981" s="87"/>
      <c r="Q981" s="87"/>
      <c r="R981" s="87"/>
      <c r="S981" s="87"/>
      <c r="T981" s="88"/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T981" s="20" t="s">
        <v>155</v>
      </c>
      <c r="AU981" s="20" t="s">
        <v>85</v>
      </c>
    </row>
    <row r="982" s="2" customFormat="1" ht="24.15" customHeight="1">
      <c r="A982" s="41"/>
      <c r="B982" s="42"/>
      <c r="C982" s="259" t="s">
        <v>1548</v>
      </c>
      <c r="D982" s="259" t="s">
        <v>245</v>
      </c>
      <c r="E982" s="260" t="s">
        <v>1549</v>
      </c>
      <c r="F982" s="261" t="s">
        <v>1550</v>
      </c>
      <c r="G982" s="262" t="s">
        <v>311</v>
      </c>
      <c r="H982" s="263">
        <v>1</v>
      </c>
      <c r="I982" s="264"/>
      <c r="J982" s="265">
        <f>ROUND(I982*H982,2)</f>
        <v>0</v>
      </c>
      <c r="K982" s="261" t="s">
        <v>19</v>
      </c>
      <c r="L982" s="266"/>
      <c r="M982" s="267" t="s">
        <v>19</v>
      </c>
      <c r="N982" s="268" t="s">
        <v>46</v>
      </c>
      <c r="O982" s="87"/>
      <c r="P982" s="217">
        <f>O982*H982</f>
        <v>0</v>
      </c>
      <c r="Q982" s="217">
        <v>0.020500000000000001</v>
      </c>
      <c r="R982" s="217">
        <f>Q982*H982</f>
        <v>0.020500000000000001</v>
      </c>
      <c r="S982" s="217">
        <v>0</v>
      </c>
      <c r="T982" s="218">
        <f>S982*H982</f>
        <v>0</v>
      </c>
      <c r="U982" s="41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R982" s="219" t="s">
        <v>358</v>
      </c>
      <c r="AT982" s="219" t="s">
        <v>245</v>
      </c>
      <c r="AU982" s="219" t="s">
        <v>85</v>
      </c>
      <c r="AY982" s="20" t="s">
        <v>147</v>
      </c>
      <c r="BE982" s="220">
        <f>IF(N982="základní",J982,0)</f>
        <v>0</v>
      </c>
      <c r="BF982" s="220">
        <f>IF(N982="snížená",J982,0)</f>
        <v>0</v>
      </c>
      <c r="BG982" s="220">
        <f>IF(N982="zákl. přenesená",J982,0)</f>
        <v>0</v>
      </c>
      <c r="BH982" s="220">
        <f>IF(N982="sníž. přenesená",J982,0)</f>
        <v>0</v>
      </c>
      <c r="BI982" s="220">
        <f>IF(N982="nulová",J982,0)</f>
        <v>0</v>
      </c>
      <c r="BJ982" s="20" t="s">
        <v>83</v>
      </c>
      <c r="BK982" s="220">
        <f>ROUND(I982*H982,2)</f>
        <v>0</v>
      </c>
      <c r="BL982" s="20" t="s">
        <v>244</v>
      </c>
      <c r="BM982" s="219" t="s">
        <v>1551</v>
      </c>
    </row>
    <row r="983" s="2" customFormat="1">
      <c r="A983" s="41"/>
      <c r="B983" s="42"/>
      <c r="C983" s="43"/>
      <c r="D983" s="228" t="s">
        <v>483</v>
      </c>
      <c r="E983" s="43"/>
      <c r="F983" s="269" t="s">
        <v>1552</v>
      </c>
      <c r="G983" s="43"/>
      <c r="H983" s="43"/>
      <c r="I983" s="223"/>
      <c r="J983" s="43"/>
      <c r="K983" s="43"/>
      <c r="L983" s="47"/>
      <c r="M983" s="224"/>
      <c r="N983" s="225"/>
      <c r="O983" s="87"/>
      <c r="P983" s="87"/>
      <c r="Q983" s="87"/>
      <c r="R983" s="87"/>
      <c r="S983" s="87"/>
      <c r="T983" s="88"/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T983" s="20" t="s">
        <v>483</v>
      </c>
      <c r="AU983" s="20" t="s">
        <v>85</v>
      </c>
    </row>
    <row r="984" s="13" customFormat="1">
      <c r="A984" s="13"/>
      <c r="B984" s="226"/>
      <c r="C984" s="227"/>
      <c r="D984" s="228" t="s">
        <v>157</v>
      </c>
      <c r="E984" s="229" t="s">
        <v>19</v>
      </c>
      <c r="F984" s="230" t="s">
        <v>1553</v>
      </c>
      <c r="G984" s="227"/>
      <c r="H984" s="231">
        <v>1</v>
      </c>
      <c r="I984" s="232"/>
      <c r="J984" s="227"/>
      <c r="K984" s="227"/>
      <c r="L984" s="233"/>
      <c r="M984" s="234"/>
      <c r="N984" s="235"/>
      <c r="O984" s="235"/>
      <c r="P984" s="235"/>
      <c r="Q984" s="235"/>
      <c r="R984" s="235"/>
      <c r="S984" s="235"/>
      <c r="T984" s="23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7" t="s">
        <v>157</v>
      </c>
      <c r="AU984" s="237" t="s">
        <v>85</v>
      </c>
      <c r="AV984" s="13" t="s">
        <v>85</v>
      </c>
      <c r="AW984" s="13" t="s">
        <v>36</v>
      </c>
      <c r="AX984" s="13" t="s">
        <v>83</v>
      </c>
      <c r="AY984" s="237" t="s">
        <v>147</v>
      </c>
    </row>
    <row r="985" s="2" customFormat="1" ht="24.15" customHeight="1">
      <c r="A985" s="41"/>
      <c r="B985" s="42"/>
      <c r="C985" s="208" t="s">
        <v>1554</v>
      </c>
      <c r="D985" s="208" t="s">
        <v>149</v>
      </c>
      <c r="E985" s="209" t="s">
        <v>1555</v>
      </c>
      <c r="F985" s="210" t="s">
        <v>1556</v>
      </c>
      <c r="G985" s="211" t="s">
        <v>311</v>
      </c>
      <c r="H985" s="212">
        <v>1</v>
      </c>
      <c r="I985" s="213"/>
      <c r="J985" s="214">
        <f>ROUND(I985*H985,2)</f>
        <v>0</v>
      </c>
      <c r="K985" s="210" t="s">
        <v>152</v>
      </c>
      <c r="L985" s="47"/>
      <c r="M985" s="215" t="s">
        <v>19</v>
      </c>
      <c r="N985" s="216" t="s">
        <v>46</v>
      </c>
      <c r="O985" s="87"/>
      <c r="P985" s="217">
        <f>O985*H985</f>
        <v>0</v>
      </c>
      <c r="Q985" s="217">
        <v>0.00087000000000000001</v>
      </c>
      <c r="R985" s="217">
        <f>Q985*H985</f>
        <v>0.00087000000000000001</v>
      </c>
      <c r="S985" s="217">
        <v>0</v>
      </c>
      <c r="T985" s="218">
        <f>S985*H985</f>
        <v>0</v>
      </c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R985" s="219" t="s">
        <v>244</v>
      </c>
      <c r="AT985" s="219" t="s">
        <v>149</v>
      </c>
      <c r="AU985" s="219" t="s">
        <v>85</v>
      </c>
      <c r="AY985" s="20" t="s">
        <v>147</v>
      </c>
      <c r="BE985" s="220">
        <f>IF(N985="základní",J985,0)</f>
        <v>0</v>
      </c>
      <c r="BF985" s="220">
        <f>IF(N985="snížená",J985,0)</f>
        <v>0</v>
      </c>
      <c r="BG985" s="220">
        <f>IF(N985="zákl. přenesená",J985,0)</f>
        <v>0</v>
      </c>
      <c r="BH985" s="220">
        <f>IF(N985="sníž. přenesená",J985,0)</f>
        <v>0</v>
      </c>
      <c r="BI985" s="220">
        <f>IF(N985="nulová",J985,0)</f>
        <v>0</v>
      </c>
      <c r="BJ985" s="20" t="s">
        <v>83</v>
      </c>
      <c r="BK985" s="220">
        <f>ROUND(I985*H985,2)</f>
        <v>0</v>
      </c>
      <c r="BL985" s="20" t="s">
        <v>244</v>
      </c>
      <c r="BM985" s="219" t="s">
        <v>1557</v>
      </c>
    </row>
    <row r="986" s="2" customFormat="1">
      <c r="A986" s="41"/>
      <c r="B986" s="42"/>
      <c r="C986" s="43"/>
      <c r="D986" s="221" t="s">
        <v>155</v>
      </c>
      <c r="E986" s="43"/>
      <c r="F986" s="222" t="s">
        <v>1558</v>
      </c>
      <c r="G986" s="43"/>
      <c r="H986" s="43"/>
      <c r="I986" s="223"/>
      <c r="J986" s="43"/>
      <c r="K986" s="43"/>
      <c r="L986" s="47"/>
      <c r="M986" s="224"/>
      <c r="N986" s="225"/>
      <c r="O986" s="87"/>
      <c r="P986" s="87"/>
      <c r="Q986" s="87"/>
      <c r="R986" s="87"/>
      <c r="S986" s="87"/>
      <c r="T986" s="88"/>
      <c r="U986" s="41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T986" s="20" t="s">
        <v>155</v>
      </c>
      <c r="AU986" s="20" t="s">
        <v>85</v>
      </c>
    </row>
    <row r="987" s="2" customFormat="1" ht="33" customHeight="1">
      <c r="A987" s="41"/>
      <c r="B987" s="42"/>
      <c r="C987" s="259" t="s">
        <v>1559</v>
      </c>
      <c r="D987" s="259" t="s">
        <v>245</v>
      </c>
      <c r="E987" s="260" t="s">
        <v>1560</v>
      </c>
      <c r="F987" s="261" t="s">
        <v>1561</v>
      </c>
      <c r="G987" s="262" t="s">
        <v>99</v>
      </c>
      <c r="H987" s="263">
        <v>2.2999999999999998</v>
      </c>
      <c r="I987" s="264"/>
      <c r="J987" s="265">
        <f>ROUND(I987*H987,2)</f>
        <v>0</v>
      </c>
      <c r="K987" s="261" t="s">
        <v>19</v>
      </c>
      <c r="L987" s="266"/>
      <c r="M987" s="267" t="s">
        <v>19</v>
      </c>
      <c r="N987" s="268" t="s">
        <v>46</v>
      </c>
      <c r="O987" s="87"/>
      <c r="P987" s="217">
        <f>O987*H987</f>
        <v>0</v>
      </c>
      <c r="Q987" s="217">
        <v>0.024230000000000002</v>
      </c>
      <c r="R987" s="217">
        <f>Q987*H987</f>
        <v>0.055729000000000001</v>
      </c>
      <c r="S987" s="217">
        <v>0</v>
      </c>
      <c r="T987" s="218">
        <f>S987*H987</f>
        <v>0</v>
      </c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R987" s="219" t="s">
        <v>358</v>
      </c>
      <c r="AT987" s="219" t="s">
        <v>245</v>
      </c>
      <c r="AU987" s="219" t="s">
        <v>85</v>
      </c>
      <c r="AY987" s="20" t="s">
        <v>147</v>
      </c>
      <c r="BE987" s="220">
        <f>IF(N987="základní",J987,0)</f>
        <v>0</v>
      </c>
      <c r="BF987" s="220">
        <f>IF(N987="snížená",J987,0)</f>
        <v>0</v>
      </c>
      <c r="BG987" s="220">
        <f>IF(N987="zákl. přenesená",J987,0)</f>
        <v>0</v>
      </c>
      <c r="BH987" s="220">
        <f>IF(N987="sníž. přenesená",J987,0)</f>
        <v>0</v>
      </c>
      <c r="BI987" s="220">
        <f>IF(N987="nulová",J987,0)</f>
        <v>0</v>
      </c>
      <c r="BJ987" s="20" t="s">
        <v>83</v>
      </c>
      <c r="BK987" s="220">
        <f>ROUND(I987*H987,2)</f>
        <v>0</v>
      </c>
      <c r="BL987" s="20" t="s">
        <v>244</v>
      </c>
      <c r="BM987" s="219" t="s">
        <v>1562</v>
      </c>
    </row>
    <row r="988" s="2" customFormat="1">
      <c r="A988" s="41"/>
      <c r="B988" s="42"/>
      <c r="C988" s="43"/>
      <c r="D988" s="228" t="s">
        <v>483</v>
      </c>
      <c r="E988" s="43"/>
      <c r="F988" s="269" t="s">
        <v>1563</v>
      </c>
      <c r="G988" s="43"/>
      <c r="H988" s="43"/>
      <c r="I988" s="223"/>
      <c r="J988" s="43"/>
      <c r="K988" s="43"/>
      <c r="L988" s="47"/>
      <c r="M988" s="224"/>
      <c r="N988" s="225"/>
      <c r="O988" s="87"/>
      <c r="P988" s="87"/>
      <c r="Q988" s="87"/>
      <c r="R988" s="87"/>
      <c r="S988" s="87"/>
      <c r="T988" s="88"/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T988" s="20" t="s">
        <v>483</v>
      </c>
      <c r="AU988" s="20" t="s">
        <v>85</v>
      </c>
    </row>
    <row r="989" s="13" customFormat="1">
      <c r="A989" s="13"/>
      <c r="B989" s="226"/>
      <c r="C989" s="227"/>
      <c r="D989" s="228" t="s">
        <v>157</v>
      </c>
      <c r="E989" s="229" t="s">
        <v>19</v>
      </c>
      <c r="F989" s="230" t="s">
        <v>1564</v>
      </c>
      <c r="G989" s="227"/>
      <c r="H989" s="231">
        <v>1</v>
      </c>
      <c r="I989" s="232"/>
      <c r="J989" s="227"/>
      <c r="K989" s="227"/>
      <c r="L989" s="233"/>
      <c r="M989" s="234"/>
      <c r="N989" s="235"/>
      <c r="O989" s="235"/>
      <c r="P989" s="235"/>
      <c r="Q989" s="235"/>
      <c r="R989" s="235"/>
      <c r="S989" s="235"/>
      <c r="T989" s="23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7" t="s">
        <v>157</v>
      </c>
      <c r="AU989" s="237" t="s">
        <v>85</v>
      </c>
      <c r="AV989" s="13" t="s">
        <v>85</v>
      </c>
      <c r="AW989" s="13" t="s">
        <v>36</v>
      </c>
      <c r="AX989" s="13" t="s">
        <v>83</v>
      </c>
      <c r="AY989" s="237" t="s">
        <v>147</v>
      </c>
    </row>
    <row r="990" s="13" customFormat="1">
      <c r="A990" s="13"/>
      <c r="B990" s="226"/>
      <c r="C990" s="227"/>
      <c r="D990" s="228" t="s">
        <v>157</v>
      </c>
      <c r="E990" s="227"/>
      <c r="F990" s="230" t="s">
        <v>1565</v>
      </c>
      <c r="G990" s="227"/>
      <c r="H990" s="231">
        <v>2.2999999999999998</v>
      </c>
      <c r="I990" s="232"/>
      <c r="J990" s="227"/>
      <c r="K990" s="227"/>
      <c r="L990" s="233"/>
      <c r="M990" s="234"/>
      <c r="N990" s="235"/>
      <c r="O990" s="235"/>
      <c r="P990" s="235"/>
      <c r="Q990" s="235"/>
      <c r="R990" s="235"/>
      <c r="S990" s="235"/>
      <c r="T990" s="236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7" t="s">
        <v>157</v>
      </c>
      <c r="AU990" s="237" t="s">
        <v>85</v>
      </c>
      <c r="AV990" s="13" t="s">
        <v>85</v>
      </c>
      <c r="AW990" s="13" t="s">
        <v>4</v>
      </c>
      <c r="AX990" s="13" t="s">
        <v>83</v>
      </c>
      <c r="AY990" s="237" t="s">
        <v>147</v>
      </c>
    </row>
    <row r="991" s="2" customFormat="1" ht="24.15" customHeight="1">
      <c r="A991" s="41"/>
      <c r="B991" s="42"/>
      <c r="C991" s="208" t="s">
        <v>1566</v>
      </c>
      <c r="D991" s="208" t="s">
        <v>149</v>
      </c>
      <c r="E991" s="209" t="s">
        <v>1567</v>
      </c>
      <c r="F991" s="210" t="s">
        <v>1568</v>
      </c>
      <c r="G991" s="211" t="s">
        <v>311</v>
      </c>
      <c r="H991" s="212">
        <v>1</v>
      </c>
      <c r="I991" s="213"/>
      <c r="J991" s="214">
        <f>ROUND(I991*H991,2)</f>
        <v>0</v>
      </c>
      <c r="K991" s="210" t="s">
        <v>19</v>
      </c>
      <c r="L991" s="47"/>
      <c r="M991" s="215" t="s">
        <v>19</v>
      </c>
      <c r="N991" s="216" t="s">
        <v>46</v>
      </c>
      <c r="O991" s="87"/>
      <c r="P991" s="217">
        <f>O991*H991</f>
        <v>0</v>
      </c>
      <c r="Q991" s="217">
        <v>0.20000000000000001</v>
      </c>
      <c r="R991" s="217">
        <f>Q991*H991</f>
        <v>0.20000000000000001</v>
      </c>
      <c r="S991" s="217">
        <v>0</v>
      </c>
      <c r="T991" s="218">
        <f>S991*H991</f>
        <v>0</v>
      </c>
      <c r="U991" s="41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R991" s="219" t="s">
        <v>244</v>
      </c>
      <c r="AT991" s="219" t="s">
        <v>149</v>
      </c>
      <c r="AU991" s="219" t="s">
        <v>85</v>
      </c>
      <c r="AY991" s="20" t="s">
        <v>147</v>
      </c>
      <c r="BE991" s="220">
        <f>IF(N991="základní",J991,0)</f>
        <v>0</v>
      </c>
      <c r="BF991" s="220">
        <f>IF(N991="snížená",J991,0)</f>
        <v>0</v>
      </c>
      <c r="BG991" s="220">
        <f>IF(N991="zákl. přenesená",J991,0)</f>
        <v>0</v>
      </c>
      <c r="BH991" s="220">
        <f>IF(N991="sníž. přenesená",J991,0)</f>
        <v>0</v>
      </c>
      <c r="BI991" s="220">
        <f>IF(N991="nulová",J991,0)</f>
        <v>0</v>
      </c>
      <c r="BJ991" s="20" t="s">
        <v>83</v>
      </c>
      <c r="BK991" s="220">
        <f>ROUND(I991*H991,2)</f>
        <v>0</v>
      </c>
      <c r="BL991" s="20" t="s">
        <v>244</v>
      </c>
      <c r="BM991" s="219" t="s">
        <v>1569</v>
      </c>
    </row>
    <row r="992" s="2" customFormat="1">
      <c r="A992" s="41"/>
      <c r="B992" s="42"/>
      <c r="C992" s="43"/>
      <c r="D992" s="228" t="s">
        <v>483</v>
      </c>
      <c r="E992" s="43"/>
      <c r="F992" s="269" t="s">
        <v>1570</v>
      </c>
      <c r="G992" s="43"/>
      <c r="H992" s="43"/>
      <c r="I992" s="223"/>
      <c r="J992" s="43"/>
      <c r="K992" s="43"/>
      <c r="L992" s="47"/>
      <c r="M992" s="224"/>
      <c r="N992" s="225"/>
      <c r="O992" s="87"/>
      <c r="P992" s="87"/>
      <c r="Q992" s="87"/>
      <c r="R992" s="87"/>
      <c r="S992" s="87"/>
      <c r="T992" s="88"/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T992" s="20" t="s">
        <v>483</v>
      </c>
      <c r="AU992" s="20" t="s">
        <v>85</v>
      </c>
    </row>
    <row r="993" s="13" customFormat="1">
      <c r="A993" s="13"/>
      <c r="B993" s="226"/>
      <c r="C993" s="227"/>
      <c r="D993" s="228" t="s">
        <v>157</v>
      </c>
      <c r="E993" s="229" t="s">
        <v>19</v>
      </c>
      <c r="F993" s="230" t="s">
        <v>1571</v>
      </c>
      <c r="G993" s="227"/>
      <c r="H993" s="231">
        <v>1</v>
      </c>
      <c r="I993" s="232"/>
      <c r="J993" s="227"/>
      <c r="K993" s="227"/>
      <c r="L993" s="233"/>
      <c r="M993" s="234"/>
      <c r="N993" s="235"/>
      <c r="O993" s="235"/>
      <c r="P993" s="235"/>
      <c r="Q993" s="235"/>
      <c r="R993" s="235"/>
      <c r="S993" s="235"/>
      <c r="T993" s="236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7" t="s">
        <v>157</v>
      </c>
      <c r="AU993" s="237" t="s">
        <v>85</v>
      </c>
      <c r="AV993" s="13" t="s">
        <v>85</v>
      </c>
      <c r="AW993" s="13" t="s">
        <v>36</v>
      </c>
      <c r="AX993" s="13" t="s">
        <v>83</v>
      </c>
      <c r="AY993" s="237" t="s">
        <v>147</v>
      </c>
    </row>
    <row r="994" s="2" customFormat="1" ht="37.8" customHeight="1">
      <c r="A994" s="41"/>
      <c r="B994" s="42"/>
      <c r="C994" s="208" t="s">
        <v>1572</v>
      </c>
      <c r="D994" s="208" t="s">
        <v>149</v>
      </c>
      <c r="E994" s="209" t="s">
        <v>1573</v>
      </c>
      <c r="F994" s="210" t="s">
        <v>1574</v>
      </c>
      <c r="G994" s="211" t="s">
        <v>311</v>
      </c>
      <c r="H994" s="212">
        <v>1</v>
      </c>
      <c r="I994" s="213"/>
      <c r="J994" s="214">
        <f>ROUND(I994*H994,2)</f>
        <v>0</v>
      </c>
      <c r="K994" s="210" t="s">
        <v>152</v>
      </c>
      <c r="L994" s="47"/>
      <c r="M994" s="215" t="s">
        <v>19</v>
      </c>
      <c r="N994" s="216" t="s">
        <v>46</v>
      </c>
      <c r="O994" s="87"/>
      <c r="P994" s="217">
        <f>O994*H994</f>
        <v>0</v>
      </c>
      <c r="Q994" s="217">
        <v>0.00044999999999999999</v>
      </c>
      <c r="R994" s="217">
        <f>Q994*H994</f>
        <v>0.00044999999999999999</v>
      </c>
      <c r="S994" s="217">
        <v>0</v>
      </c>
      <c r="T994" s="218">
        <f>S994*H994</f>
        <v>0</v>
      </c>
      <c r="U994" s="41"/>
      <c r="V994" s="41"/>
      <c r="W994" s="41"/>
      <c r="X994" s="41"/>
      <c r="Y994" s="41"/>
      <c r="Z994" s="41"/>
      <c r="AA994" s="41"/>
      <c r="AB994" s="41"/>
      <c r="AC994" s="41"/>
      <c r="AD994" s="41"/>
      <c r="AE994" s="41"/>
      <c r="AR994" s="219" t="s">
        <v>244</v>
      </c>
      <c r="AT994" s="219" t="s">
        <v>149</v>
      </c>
      <c r="AU994" s="219" t="s">
        <v>85</v>
      </c>
      <c r="AY994" s="20" t="s">
        <v>147</v>
      </c>
      <c r="BE994" s="220">
        <f>IF(N994="základní",J994,0)</f>
        <v>0</v>
      </c>
      <c r="BF994" s="220">
        <f>IF(N994="snížená",J994,0)</f>
        <v>0</v>
      </c>
      <c r="BG994" s="220">
        <f>IF(N994="zákl. přenesená",J994,0)</f>
        <v>0</v>
      </c>
      <c r="BH994" s="220">
        <f>IF(N994="sníž. přenesená",J994,0)</f>
        <v>0</v>
      </c>
      <c r="BI994" s="220">
        <f>IF(N994="nulová",J994,0)</f>
        <v>0</v>
      </c>
      <c r="BJ994" s="20" t="s">
        <v>83</v>
      </c>
      <c r="BK994" s="220">
        <f>ROUND(I994*H994,2)</f>
        <v>0</v>
      </c>
      <c r="BL994" s="20" t="s">
        <v>244</v>
      </c>
      <c r="BM994" s="219" t="s">
        <v>1575</v>
      </c>
    </row>
    <row r="995" s="2" customFormat="1">
      <c r="A995" s="41"/>
      <c r="B995" s="42"/>
      <c r="C995" s="43"/>
      <c r="D995" s="221" t="s">
        <v>155</v>
      </c>
      <c r="E995" s="43"/>
      <c r="F995" s="222" t="s">
        <v>1576</v>
      </c>
      <c r="G995" s="43"/>
      <c r="H995" s="43"/>
      <c r="I995" s="223"/>
      <c r="J995" s="43"/>
      <c r="K995" s="43"/>
      <c r="L995" s="47"/>
      <c r="M995" s="224"/>
      <c r="N995" s="225"/>
      <c r="O995" s="87"/>
      <c r="P995" s="87"/>
      <c r="Q995" s="87"/>
      <c r="R995" s="87"/>
      <c r="S995" s="87"/>
      <c r="T995" s="88"/>
      <c r="U995" s="41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T995" s="20" t="s">
        <v>155</v>
      </c>
      <c r="AU995" s="20" t="s">
        <v>85</v>
      </c>
    </row>
    <row r="996" s="2" customFormat="1" ht="37.8" customHeight="1">
      <c r="A996" s="41"/>
      <c r="B996" s="42"/>
      <c r="C996" s="259" t="s">
        <v>1577</v>
      </c>
      <c r="D996" s="259" t="s">
        <v>245</v>
      </c>
      <c r="E996" s="260" t="s">
        <v>1578</v>
      </c>
      <c r="F996" s="261" t="s">
        <v>1579</v>
      </c>
      <c r="G996" s="262" t="s">
        <v>311</v>
      </c>
      <c r="H996" s="263">
        <v>1</v>
      </c>
      <c r="I996" s="264"/>
      <c r="J996" s="265">
        <f>ROUND(I996*H996,2)</f>
        <v>0</v>
      </c>
      <c r="K996" s="261" t="s">
        <v>152</v>
      </c>
      <c r="L996" s="266"/>
      <c r="M996" s="267" t="s">
        <v>19</v>
      </c>
      <c r="N996" s="268" t="s">
        <v>46</v>
      </c>
      <c r="O996" s="87"/>
      <c r="P996" s="217">
        <f>O996*H996</f>
        <v>0</v>
      </c>
      <c r="Q996" s="217">
        <v>0.016</v>
      </c>
      <c r="R996" s="217">
        <f>Q996*H996</f>
        <v>0.016</v>
      </c>
      <c r="S996" s="217">
        <v>0</v>
      </c>
      <c r="T996" s="218">
        <f>S996*H996</f>
        <v>0</v>
      </c>
      <c r="U996" s="41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R996" s="219" t="s">
        <v>358</v>
      </c>
      <c r="AT996" s="219" t="s">
        <v>245</v>
      </c>
      <c r="AU996" s="219" t="s">
        <v>85</v>
      </c>
      <c r="AY996" s="20" t="s">
        <v>147</v>
      </c>
      <c r="BE996" s="220">
        <f>IF(N996="základní",J996,0)</f>
        <v>0</v>
      </c>
      <c r="BF996" s="220">
        <f>IF(N996="snížená",J996,0)</f>
        <v>0</v>
      </c>
      <c r="BG996" s="220">
        <f>IF(N996="zákl. přenesená",J996,0)</f>
        <v>0</v>
      </c>
      <c r="BH996" s="220">
        <f>IF(N996="sníž. přenesená",J996,0)</f>
        <v>0</v>
      </c>
      <c r="BI996" s="220">
        <f>IF(N996="nulová",J996,0)</f>
        <v>0</v>
      </c>
      <c r="BJ996" s="20" t="s">
        <v>83</v>
      </c>
      <c r="BK996" s="220">
        <f>ROUND(I996*H996,2)</f>
        <v>0</v>
      </c>
      <c r="BL996" s="20" t="s">
        <v>244</v>
      </c>
      <c r="BM996" s="219" t="s">
        <v>1580</v>
      </c>
    </row>
    <row r="997" s="2" customFormat="1" ht="37.8" customHeight="1">
      <c r="A997" s="41"/>
      <c r="B997" s="42"/>
      <c r="C997" s="208" t="s">
        <v>1581</v>
      </c>
      <c r="D997" s="208" t="s">
        <v>149</v>
      </c>
      <c r="E997" s="209" t="s">
        <v>1582</v>
      </c>
      <c r="F997" s="210" t="s">
        <v>1583</v>
      </c>
      <c r="G997" s="211" t="s">
        <v>311</v>
      </c>
      <c r="H997" s="212">
        <v>1</v>
      </c>
      <c r="I997" s="213"/>
      <c r="J997" s="214">
        <f>ROUND(I997*H997,2)</f>
        <v>0</v>
      </c>
      <c r="K997" s="210" t="s">
        <v>152</v>
      </c>
      <c r="L997" s="47"/>
      <c r="M997" s="215" t="s">
        <v>19</v>
      </c>
      <c r="N997" s="216" t="s">
        <v>46</v>
      </c>
      <c r="O997" s="87"/>
      <c r="P997" s="217">
        <f>O997*H997</f>
        <v>0</v>
      </c>
      <c r="Q997" s="217">
        <v>0.00044999999999999999</v>
      </c>
      <c r="R997" s="217">
        <f>Q997*H997</f>
        <v>0.00044999999999999999</v>
      </c>
      <c r="S997" s="217">
        <v>0</v>
      </c>
      <c r="T997" s="218">
        <f>S997*H997</f>
        <v>0</v>
      </c>
      <c r="U997" s="41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R997" s="219" t="s">
        <v>244</v>
      </c>
      <c r="AT997" s="219" t="s">
        <v>149</v>
      </c>
      <c r="AU997" s="219" t="s">
        <v>85</v>
      </c>
      <c r="AY997" s="20" t="s">
        <v>147</v>
      </c>
      <c r="BE997" s="220">
        <f>IF(N997="základní",J997,0)</f>
        <v>0</v>
      </c>
      <c r="BF997" s="220">
        <f>IF(N997="snížená",J997,0)</f>
        <v>0</v>
      </c>
      <c r="BG997" s="220">
        <f>IF(N997="zákl. přenesená",J997,0)</f>
        <v>0</v>
      </c>
      <c r="BH997" s="220">
        <f>IF(N997="sníž. přenesená",J997,0)</f>
        <v>0</v>
      </c>
      <c r="BI997" s="220">
        <f>IF(N997="nulová",J997,0)</f>
        <v>0</v>
      </c>
      <c r="BJ997" s="20" t="s">
        <v>83</v>
      </c>
      <c r="BK997" s="220">
        <f>ROUND(I997*H997,2)</f>
        <v>0</v>
      </c>
      <c r="BL997" s="20" t="s">
        <v>244</v>
      </c>
      <c r="BM997" s="219" t="s">
        <v>1584</v>
      </c>
    </row>
    <row r="998" s="2" customFormat="1">
      <c r="A998" s="41"/>
      <c r="B998" s="42"/>
      <c r="C998" s="43"/>
      <c r="D998" s="221" t="s">
        <v>155</v>
      </c>
      <c r="E998" s="43"/>
      <c r="F998" s="222" t="s">
        <v>1585</v>
      </c>
      <c r="G998" s="43"/>
      <c r="H998" s="43"/>
      <c r="I998" s="223"/>
      <c r="J998" s="43"/>
      <c r="K998" s="43"/>
      <c r="L998" s="47"/>
      <c r="M998" s="224"/>
      <c r="N998" s="225"/>
      <c r="O998" s="87"/>
      <c r="P998" s="87"/>
      <c r="Q998" s="87"/>
      <c r="R998" s="87"/>
      <c r="S998" s="87"/>
      <c r="T998" s="88"/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T998" s="20" t="s">
        <v>155</v>
      </c>
      <c r="AU998" s="20" t="s">
        <v>85</v>
      </c>
    </row>
    <row r="999" s="2" customFormat="1" ht="33" customHeight="1">
      <c r="A999" s="41"/>
      <c r="B999" s="42"/>
      <c r="C999" s="259" t="s">
        <v>1586</v>
      </c>
      <c r="D999" s="259" t="s">
        <v>245</v>
      </c>
      <c r="E999" s="260" t="s">
        <v>1587</v>
      </c>
      <c r="F999" s="261" t="s">
        <v>1588</v>
      </c>
      <c r="G999" s="262" t="s">
        <v>311</v>
      </c>
      <c r="H999" s="263">
        <v>1</v>
      </c>
      <c r="I999" s="264"/>
      <c r="J999" s="265">
        <f>ROUND(I999*H999,2)</f>
        <v>0</v>
      </c>
      <c r="K999" s="261" t="s">
        <v>19</v>
      </c>
      <c r="L999" s="266"/>
      <c r="M999" s="267" t="s">
        <v>19</v>
      </c>
      <c r="N999" s="268" t="s">
        <v>46</v>
      </c>
      <c r="O999" s="87"/>
      <c r="P999" s="217">
        <f>O999*H999</f>
        <v>0</v>
      </c>
      <c r="Q999" s="217">
        <v>0.050000000000000003</v>
      </c>
      <c r="R999" s="217">
        <f>Q999*H999</f>
        <v>0.050000000000000003</v>
      </c>
      <c r="S999" s="217">
        <v>0</v>
      </c>
      <c r="T999" s="218">
        <f>S999*H999</f>
        <v>0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9" t="s">
        <v>358</v>
      </c>
      <c r="AT999" s="219" t="s">
        <v>245</v>
      </c>
      <c r="AU999" s="219" t="s">
        <v>85</v>
      </c>
      <c r="AY999" s="20" t="s">
        <v>147</v>
      </c>
      <c r="BE999" s="220">
        <f>IF(N999="základní",J999,0)</f>
        <v>0</v>
      </c>
      <c r="BF999" s="220">
        <f>IF(N999="snížená",J999,0)</f>
        <v>0</v>
      </c>
      <c r="BG999" s="220">
        <f>IF(N999="zákl. přenesená",J999,0)</f>
        <v>0</v>
      </c>
      <c r="BH999" s="220">
        <f>IF(N999="sníž. přenesená",J999,0)</f>
        <v>0</v>
      </c>
      <c r="BI999" s="220">
        <f>IF(N999="nulová",J999,0)</f>
        <v>0</v>
      </c>
      <c r="BJ999" s="20" t="s">
        <v>83</v>
      </c>
      <c r="BK999" s="220">
        <f>ROUND(I999*H999,2)</f>
        <v>0</v>
      </c>
      <c r="BL999" s="20" t="s">
        <v>244</v>
      </c>
      <c r="BM999" s="219" t="s">
        <v>1589</v>
      </c>
    </row>
    <row r="1000" s="2" customFormat="1" ht="37.8" customHeight="1">
      <c r="A1000" s="41"/>
      <c r="B1000" s="42"/>
      <c r="C1000" s="208" t="s">
        <v>1590</v>
      </c>
      <c r="D1000" s="208" t="s">
        <v>149</v>
      </c>
      <c r="E1000" s="209" t="s">
        <v>1591</v>
      </c>
      <c r="F1000" s="210" t="s">
        <v>1592</v>
      </c>
      <c r="G1000" s="211" t="s">
        <v>311</v>
      </c>
      <c r="H1000" s="212">
        <v>1</v>
      </c>
      <c r="I1000" s="213"/>
      <c r="J1000" s="214">
        <f>ROUND(I1000*H1000,2)</f>
        <v>0</v>
      </c>
      <c r="K1000" s="210" t="s">
        <v>152</v>
      </c>
      <c r="L1000" s="47"/>
      <c r="M1000" s="215" t="s">
        <v>19</v>
      </c>
      <c r="N1000" s="216" t="s">
        <v>46</v>
      </c>
      <c r="O1000" s="87"/>
      <c r="P1000" s="217">
        <f>O1000*H1000</f>
        <v>0</v>
      </c>
      <c r="Q1000" s="217">
        <v>0.00040000000000000002</v>
      </c>
      <c r="R1000" s="217">
        <f>Q1000*H1000</f>
        <v>0.00040000000000000002</v>
      </c>
      <c r="S1000" s="217">
        <v>0</v>
      </c>
      <c r="T1000" s="218">
        <f>S1000*H1000</f>
        <v>0</v>
      </c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R1000" s="219" t="s">
        <v>244</v>
      </c>
      <c r="AT1000" s="219" t="s">
        <v>149</v>
      </c>
      <c r="AU1000" s="219" t="s">
        <v>85</v>
      </c>
      <c r="AY1000" s="20" t="s">
        <v>147</v>
      </c>
      <c r="BE1000" s="220">
        <f>IF(N1000="základní",J1000,0)</f>
        <v>0</v>
      </c>
      <c r="BF1000" s="220">
        <f>IF(N1000="snížená",J1000,0)</f>
        <v>0</v>
      </c>
      <c r="BG1000" s="220">
        <f>IF(N1000="zákl. přenesená",J1000,0)</f>
        <v>0</v>
      </c>
      <c r="BH1000" s="220">
        <f>IF(N1000="sníž. přenesená",J1000,0)</f>
        <v>0</v>
      </c>
      <c r="BI1000" s="220">
        <f>IF(N1000="nulová",J1000,0)</f>
        <v>0</v>
      </c>
      <c r="BJ1000" s="20" t="s">
        <v>83</v>
      </c>
      <c r="BK1000" s="220">
        <f>ROUND(I1000*H1000,2)</f>
        <v>0</v>
      </c>
      <c r="BL1000" s="20" t="s">
        <v>244</v>
      </c>
      <c r="BM1000" s="219" t="s">
        <v>1593</v>
      </c>
    </row>
    <row r="1001" s="2" customFormat="1">
      <c r="A1001" s="41"/>
      <c r="B1001" s="42"/>
      <c r="C1001" s="43"/>
      <c r="D1001" s="221" t="s">
        <v>155</v>
      </c>
      <c r="E1001" s="43"/>
      <c r="F1001" s="222" t="s">
        <v>1594</v>
      </c>
      <c r="G1001" s="43"/>
      <c r="H1001" s="43"/>
      <c r="I1001" s="223"/>
      <c r="J1001" s="43"/>
      <c r="K1001" s="43"/>
      <c r="L1001" s="47"/>
      <c r="M1001" s="224"/>
      <c r="N1001" s="225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155</v>
      </c>
      <c r="AU1001" s="20" t="s">
        <v>85</v>
      </c>
    </row>
    <row r="1002" s="2" customFormat="1" ht="37.8" customHeight="1">
      <c r="A1002" s="41"/>
      <c r="B1002" s="42"/>
      <c r="C1002" s="259" t="s">
        <v>1595</v>
      </c>
      <c r="D1002" s="259" t="s">
        <v>245</v>
      </c>
      <c r="E1002" s="260" t="s">
        <v>1596</v>
      </c>
      <c r="F1002" s="261" t="s">
        <v>1597</v>
      </c>
      <c r="G1002" s="262" t="s">
        <v>311</v>
      </c>
      <c r="H1002" s="263">
        <v>1</v>
      </c>
      <c r="I1002" s="264"/>
      <c r="J1002" s="265">
        <f>ROUND(I1002*H1002,2)</f>
        <v>0</v>
      </c>
      <c r="K1002" s="261" t="s">
        <v>19</v>
      </c>
      <c r="L1002" s="266"/>
      <c r="M1002" s="267" t="s">
        <v>19</v>
      </c>
      <c r="N1002" s="268" t="s">
        <v>46</v>
      </c>
      <c r="O1002" s="87"/>
      <c r="P1002" s="217">
        <f>O1002*H1002</f>
        <v>0</v>
      </c>
      <c r="Q1002" s="217">
        <v>0.025999999999999999</v>
      </c>
      <c r="R1002" s="217">
        <f>Q1002*H1002</f>
        <v>0.025999999999999999</v>
      </c>
      <c r="S1002" s="217">
        <v>0</v>
      </c>
      <c r="T1002" s="218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19" t="s">
        <v>358</v>
      </c>
      <c r="AT1002" s="219" t="s">
        <v>245</v>
      </c>
      <c r="AU1002" s="219" t="s">
        <v>85</v>
      </c>
      <c r="AY1002" s="20" t="s">
        <v>147</v>
      </c>
      <c r="BE1002" s="220">
        <f>IF(N1002="základní",J1002,0)</f>
        <v>0</v>
      </c>
      <c r="BF1002" s="220">
        <f>IF(N1002="snížená",J1002,0)</f>
        <v>0</v>
      </c>
      <c r="BG1002" s="220">
        <f>IF(N1002="zákl. přenesená",J1002,0)</f>
        <v>0</v>
      </c>
      <c r="BH1002" s="220">
        <f>IF(N1002="sníž. přenesená",J1002,0)</f>
        <v>0</v>
      </c>
      <c r="BI1002" s="220">
        <f>IF(N1002="nulová",J1002,0)</f>
        <v>0</v>
      </c>
      <c r="BJ1002" s="20" t="s">
        <v>83</v>
      </c>
      <c r="BK1002" s="220">
        <f>ROUND(I1002*H1002,2)</f>
        <v>0</v>
      </c>
      <c r="BL1002" s="20" t="s">
        <v>244</v>
      </c>
      <c r="BM1002" s="219" t="s">
        <v>1598</v>
      </c>
    </row>
    <row r="1003" s="2" customFormat="1" ht="33" customHeight="1">
      <c r="A1003" s="41"/>
      <c r="B1003" s="42"/>
      <c r="C1003" s="208" t="s">
        <v>1599</v>
      </c>
      <c r="D1003" s="208" t="s">
        <v>149</v>
      </c>
      <c r="E1003" s="209" t="s">
        <v>1600</v>
      </c>
      <c r="F1003" s="210" t="s">
        <v>1601</v>
      </c>
      <c r="G1003" s="211" t="s">
        <v>389</v>
      </c>
      <c r="H1003" s="212">
        <v>1.8</v>
      </c>
      <c r="I1003" s="213"/>
      <c r="J1003" s="214">
        <f>ROUND(I1003*H1003,2)</f>
        <v>0</v>
      </c>
      <c r="K1003" s="210" t="s">
        <v>152</v>
      </c>
      <c r="L1003" s="47"/>
      <c r="M1003" s="215" t="s">
        <v>19</v>
      </c>
      <c r="N1003" s="216" t="s">
        <v>46</v>
      </c>
      <c r="O1003" s="87"/>
      <c r="P1003" s="217">
        <f>O1003*H1003</f>
        <v>0</v>
      </c>
      <c r="Q1003" s="217">
        <v>0</v>
      </c>
      <c r="R1003" s="217">
        <f>Q1003*H1003</f>
        <v>0</v>
      </c>
      <c r="S1003" s="217">
        <v>0</v>
      </c>
      <c r="T1003" s="218">
        <f>S1003*H1003</f>
        <v>0</v>
      </c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R1003" s="219" t="s">
        <v>244</v>
      </c>
      <c r="AT1003" s="219" t="s">
        <v>149</v>
      </c>
      <c r="AU1003" s="219" t="s">
        <v>85</v>
      </c>
      <c r="AY1003" s="20" t="s">
        <v>147</v>
      </c>
      <c r="BE1003" s="220">
        <f>IF(N1003="základní",J1003,0)</f>
        <v>0</v>
      </c>
      <c r="BF1003" s="220">
        <f>IF(N1003="snížená",J1003,0)</f>
        <v>0</v>
      </c>
      <c r="BG1003" s="220">
        <f>IF(N1003="zákl. přenesená",J1003,0)</f>
        <v>0</v>
      </c>
      <c r="BH1003" s="220">
        <f>IF(N1003="sníž. přenesená",J1003,0)</f>
        <v>0</v>
      </c>
      <c r="BI1003" s="220">
        <f>IF(N1003="nulová",J1003,0)</f>
        <v>0</v>
      </c>
      <c r="BJ1003" s="20" t="s">
        <v>83</v>
      </c>
      <c r="BK1003" s="220">
        <f>ROUND(I1003*H1003,2)</f>
        <v>0</v>
      </c>
      <c r="BL1003" s="20" t="s">
        <v>244</v>
      </c>
      <c r="BM1003" s="219" t="s">
        <v>1602</v>
      </c>
    </row>
    <row r="1004" s="2" customFormat="1">
      <c r="A1004" s="41"/>
      <c r="B1004" s="42"/>
      <c r="C1004" s="43"/>
      <c r="D1004" s="221" t="s">
        <v>155</v>
      </c>
      <c r="E1004" s="43"/>
      <c r="F1004" s="222" t="s">
        <v>1603</v>
      </c>
      <c r="G1004" s="43"/>
      <c r="H1004" s="43"/>
      <c r="I1004" s="223"/>
      <c r="J1004" s="43"/>
      <c r="K1004" s="43"/>
      <c r="L1004" s="47"/>
      <c r="M1004" s="224"/>
      <c r="N1004" s="225"/>
      <c r="O1004" s="87"/>
      <c r="P1004" s="87"/>
      <c r="Q1004" s="87"/>
      <c r="R1004" s="87"/>
      <c r="S1004" s="87"/>
      <c r="T1004" s="88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T1004" s="20" t="s">
        <v>155</v>
      </c>
      <c r="AU1004" s="20" t="s">
        <v>85</v>
      </c>
    </row>
    <row r="1005" s="13" customFormat="1">
      <c r="A1005" s="13"/>
      <c r="B1005" s="226"/>
      <c r="C1005" s="227"/>
      <c r="D1005" s="228" t="s">
        <v>157</v>
      </c>
      <c r="E1005" s="229" t="s">
        <v>19</v>
      </c>
      <c r="F1005" s="230" t="s">
        <v>1604</v>
      </c>
      <c r="G1005" s="227"/>
      <c r="H1005" s="231">
        <v>1.8</v>
      </c>
      <c r="I1005" s="232"/>
      <c r="J1005" s="227"/>
      <c r="K1005" s="227"/>
      <c r="L1005" s="233"/>
      <c r="M1005" s="234"/>
      <c r="N1005" s="235"/>
      <c r="O1005" s="235"/>
      <c r="P1005" s="235"/>
      <c r="Q1005" s="235"/>
      <c r="R1005" s="235"/>
      <c r="S1005" s="235"/>
      <c r="T1005" s="236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7" t="s">
        <v>157</v>
      </c>
      <c r="AU1005" s="237" t="s">
        <v>85</v>
      </c>
      <c r="AV1005" s="13" t="s">
        <v>85</v>
      </c>
      <c r="AW1005" s="13" t="s">
        <v>36</v>
      </c>
      <c r="AX1005" s="13" t="s">
        <v>83</v>
      </c>
      <c r="AY1005" s="237" t="s">
        <v>147</v>
      </c>
    </row>
    <row r="1006" s="2" customFormat="1" ht="24.15" customHeight="1">
      <c r="A1006" s="41"/>
      <c r="B1006" s="42"/>
      <c r="C1006" s="259" t="s">
        <v>1605</v>
      </c>
      <c r="D1006" s="259" t="s">
        <v>245</v>
      </c>
      <c r="E1006" s="260" t="s">
        <v>1606</v>
      </c>
      <c r="F1006" s="261" t="s">
        <v>1607</v>
      </c>
      <c r="G1006" s="262" t="s">
        <v>389</v>
      </c>
      <c r="H1006" s="263">
        <v>1.8</v>
      </c>
      <c r="I1006" s="264"/>
      <c r="J1006" s="265">
        <f>ROUND(I1006*H1006,2)</f>
        <v>0</v>
      </c>
      <c r="K1006" s="261" t="s">
        <v>152</v>
      </c>
      <c r="L1006" s="266"/>
      <c r="M1006" s="267" t="s">
        <v>19</v>
      </c>
      <c r="N1006" s="268" t="s">
        <v>46</v>
      </c>
      <c r="O1006" s="87"/>
      <c r="P1006" s="217">
        <f>O1006*H1006</f>
        <v>0</v>
      </c>
      <c r="Q1006" s="217">
        <v>0.0040000000000000001</v>
      </c>
      <c r="R1006" s="217">
        <f>Q1006*H1006</f>
        <v>0.0072000000000000007</v>
      </c>
      <c r="S1006" s="217">
        <v>0</v>
      </c>
      <c r="T1006" s="218">
        <f>S1006*H1006</f>
        <v>0</v>
      </c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R1006" s="219" t="s">
        <v>358</v>
      </c>
      <c r="AT1006" s="219" t="s">
        <v>245</v>
      </c>
      <c r="AU1006" s="219" t="s">
        <v>85</v>
      </c>
      <c r="AY1006" s="20" t="s">
        <v>147</v>
      </c>
      <c r="BE1006" s="220">
        <f>IF(N1006="základní",J1006,0)</f>
        <v>0</v>
      </c>
      <c r="BF1006" s="220">
        <f>IF(N1006="snížená",J1006,0)</f>
        <v>0</v>
      </c>
      <c r="BG1006" s="220">
        <f>IF(N1006="zákl. přenesená",J1006,0)</f>
        <v>0</v>
      </c>
      <c r="BH1006" s="220">
        <f>IF(N1006="sníž. přenesená",J1006,0)</f>
        <v>0</v>
      </c>
      <c r="BI1006" s="220">
        <f>IF(N1006="nulová",J1006,0)</f>
        <v>0</v>
      </c>
      <c r="BJ1006" s="20" t="s">
        <v>83</v>
      </c>
      <c r="BK1006" s="220">
        <f>ROUND(I1006*H1006,2)</f>
        <v>0</v>
      </c>
      <c r="BL1006" s="20" t="s">
        <v>244</v>
      </c>
      <c r="BM1006" s="219" t="s">
        <v>1608</v>
      </c>
    </row>
    <row r="1007" s="2" customFormat="1">
      <c r="A1007" s="41"/>
      <c r="B1007" s="42"/>
      <c r="C1007" s="43"/>
      <c r="D1007" s="228" t="s">
        <v>483</v>
      </c>
      <c r="E1007" s="43"/>
      <c r="F1007" s="269" t="s">
        <v>1259</v>
      </c>
      <c r="G1007" s="43"/>
      <c r="H1007" s="43"/>
      <c r="I1007" s="223"/>
      <c r="J1007" s="43"/>
      <c r="K1007" s="43"/>
      <c r="L1007" s="47"/>
      <c r="M1007" s="224"/>
      <c r="N1007" s="225"/>
      <c r="O1007" s="87"/>
      <c r="P1007" s="87"/>
      <c r="Q1007" s="87"/>
      <c r="R1007" s="87"/>
      <c r="S1007" s="87"/>
      <c r="T1007" s="88"/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T1007" s="20" t="s">
        <v>483</v>
      </c>
      <c r="AU1007" s="20" t="s">
        <v>85</v>
      </c>
    </row>
    <row r="1008" s="2" customFormat="1" ht="24.15" customHeight="1">
      <c r="A1008" s="41"/>
      <c r="B1008" s="42"/>
      <c r="C1008" s="259" t="s">
        <v>1609</v>
      </c>
      <c r="D1008" s="259" t="s">
        <v>245</v>
      </c>
      <c r="E1008" s="260" t="s">
        <v>1610</v>
      </c>
      <c r="F1008" s="261" t="s">
        <v>1611</v>
      </c>
      <c r="G1008" s="262" t="s">
        <v>311</v>
      </c>
      <c r="H1008" s="263">
        <v>3</v>
      </c>
      <c r="I1008" s="264"/>
      <c r="J1008" s="265">
        <f>ROUND(I1008*H1008,2)</f>
        <v>0</v>
      </c>
      <c r="K1008" s="261" t="s">
        <v>152</v>
      </c>
      <c r="L1008" s="266"/>
      <c r="M1008" s="267" t="s">
        <v>19</v>
      </c>
      <c r="N1008" s="268" t="s">
        <v>46</v>
      </c>
      <c r="O1008" s="87"/>
      <c r="P1008" s="217">
        <f>O1008*H1008</f>
        <v>0</v>
      </c>
      <c r="Q1008" s="217">
        <v>6.0000000000000002E-05</v>
      </c>
      <c r="R1008" s="217">
        <f>Q1008*H1008</f>
        <v>0.00018000000000000001</v>
      </c>
      <c r="S1008" s="217">
        <v>0</v>
      </c>
      <c r="T1008" s="218">
        <f>S1008*H1008</f>
        <v>0</v>
      </c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R1008" s="219" t="s">
        <v>358</v>
      </c>
      <c r="AT1008" s="219" t="s">
        <v>245</v>
      </c>
      <c r="AU1008" s="219" t="s">
        <v>85</v>
      </c>
      <c r="AY1008" s="20" t="s">
        <v>147</v>
      </c>
      <c r="BE1008" s="220">
        <f>IF(N1008="základní",J1008,0)</f>
        <v>0</v>
      </c>
      <c r="BF1008" s="220">
        <f>IF(N1008="snížená",J1008,0)</f>
        <v>0</v>
      </c>
      <c r="BG1008" s="220">
        <f>IF(N1008="zákl. přenesená",J1008,0)</f>
        <v>0</v>
      </c>
      <c r="BH1008" s="220">
        <f>IF(N1008="sníž. přenesená",J1008,0)</f>
        <v>0</v>
      </c>
      <c r="BI1008" s="220">
        <f>IF(N1008="nulová",J1008,0)</f>
        <v>0</v>
      </c>
      <c r="BJ1008" s="20" t="s">
        <v>83</v>
      </c>
      <c r="BK1008" s="220">
        <f>ROUND(I1008*H1008,2)</f>
        <v>0</v>
      </c>
      <c r="BL1008" s="20" t="s">
        <v>244</v>
      </c>
      <c r="BM1008" s="219" t="s">
        <v>1612</v>
      </c>
    </row>
    <row r="1009" s="2" customFormat="1" ht="24.15" customHeight="1">
      <c r="A1009" s="41"/>
      <c r="B1009" s="42"/>
      <c r="C1009" s="208" t="s">
        <v>1613</v>
      </c>
      <c r="D1009" s="208" t="s">
        <v>149</v>
      </c>
      <c r="E1009" s="209" t="s">
        <v>1614</v>
      </c>
      <c r="F1009" s="210" t="s">
        <v>1615</v>
      </c>
      <c r="G1009" s="211" t="s">
        <v>311</v>
      </c>
      <c r="H1009" s="212">
        <v>2</v>
      </c>
      <c r="I1009" s="213"/>
      <c r="J1009" s="214">
        <f>ROUND(I1009*H1009,2)</f>
        <v>0</v>
      </c>
      <c r="K1009" s="210" t="s">
        <v>152</v>
      </c>
      <c r="L1009" s="47"/>
      <c r="M1009" s="215" t="s">
        <v>19</v>
      </c>
      <c r="N1009" s="216" t="s">
        <v>46</v>
      </c>
      <c r="O1009" s="87"/>
      <c r="P1009" s="217">
        <f>O1009*H1009</f>
        <v>0</v>
      </c>
      <c r="Q1009" s="217">
        <v>0</v>
      </c>
      <c r="R1009" s="217">
        <f>Q1009*H1009</f>
        <v>0</v>
      </c>
      <c r="S1009" s="217">
        <v>0</v>
      </c>
      <c r="T1009" s="218">
        <f>S1009*H1009</f>
        <v>0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19" t="s">
        <v>244</v>
      </c>
      <c r="AT1009" s="219" t="s">
        <v>149</v>
      </c>
      <c r="AU1009" s="219" t="s">
        <v>85</v>
      </c>
      <c r="AY1009" s="20" t="s">
        <v>147</v>
      </c>
      <c r="BE1009" s="220">
        <f>IF(N1009="základní",J1009,0)</f>
        <v>0</v>
      </c>
      <c r="BF1009" s="220">
        <f>IF(N1009="snížená",J1009,0)</f>
        <v>0</v>
      </c>
      <c r="BG1009" s="220">
        <f>IF(N1009="zákl. přenesená",J1009,0)</f>
        <v>0</v>
      </c>
      <c r="BH1009" s="220">
        <f>IF(N1009="sníž. přenesená",J1009,0)</f>
        <v>0</v>
      </c>
      <c r="BI1009" s="220">
        <f>IF(N1009="nulová",J1009,0)</f>
        <v>0</v>
      </c>
      <c r="BJ1009" s="20" t="s">
        <v>83</v>
      </c>
      <c r="BK1009" s="220">
        <f>ROUND(I1009*H1009,2)</f>
        <v>0</v>
      </c>
      <c r="BL1009" s="20" t="s">
        <v>244</v>
      </c>
      <c r="BM1009" s="219" t="s">
        <v>1616</v>
      </c>
    </row>
    <row r="1010" s="2" customFormat="1">
      <c r="A1010" s="41"/>
      <c r="B1010" s="42"/>
      <c r="C1010" s="43"/>
      <c r="D1010" s="221" t="s">
        <v>155</v>
      </c>
      <c r="E1010" s="43"/>
      <c r="F1010" s="222" t="s">
        <v>1617</v>
      </c>
      <c r="G1010" s="43"/>
      <c r="H1010" s="43"/>
      <c r="I1010" s="223"/>
      <c r="J1010" s="43"/>
      <c r="K1010" s="43"/>
      <c r="L1010" s="47"/>
      <c r="M1010" s="224"/>
      <c r="N1010" s="225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T1010" s="20" t="s">
        <v>155</v>
      </c>
      <c r="AU1010" s="20" t="s">
        <v>85</v>
      </c>
    </row>
    <row r="1011" s="13" customFormat="1">
      <c r="A1011" s="13"/>
      <c r="B1011" s="226"/>
      <c r="C1011" s="227"/>
      <c r="D1011" s="228" t="s">
        <v>157</v>
      </c>
      <c r="E1011" s="229" t="s">
        <v>19</v>
      </c>
      <c r="F1011" s="230" t="s">
        <v>1618</v>
      </c>
      <c r="G1011" s="227"/>
      <c r="H1011" s="231">
        <v>1</v>
      </c>
      <c r="I1011" s="232"/>
      <c r="J1011" s="227"/>
      <c r="K1011" s="227"/>
      <c r="L1011" s="233"/>
      <c r="M1011" s="234"/>
      <c r="N1011" s="235"/>
      <c r="O1011" s="235"/>
      <c r="P1011" s="235"/>
      <c r="Q1011" s="235"/>
      <c r="R1011" s="235"/>
      <c r="S1011" s="235"/>
      <c r="T1011" s="236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7" t="s">
        <v>157</v>
      </c>
      <c r="AU1011" s="237" t="s">
        <v>85</v>
      </c>
      <c r="AV1011" s="13" t="s">
        <v>85</v>
      </c>
      <c r="AW1011" s="13" t="s">
        <v>36</v>
      </c>
      <c r="AX1011" s="13" t="s">
        <v>75</v>
      </c>
      <c r="AY1011" s="237" t="s">
        <v>147</v>
      </c>
    </row>
    <row r="1012" s="13" customFormat="1">
      <c r="A1012" s="13"/>
      <c r="B1012" s="226"/>
      <c r="C1012" s="227"/>
      <c r="D1012" s="228" t="s">
        <v>157</v>
      </c>
      <c r="E1012" s="229" t="s">
        <v>19</v>
      </c>
      <c r="F1012" s="230" t="s">
        <v>1619</v>
      </c>
      <c r="G1012" s="227"/>
      <c r="H1012" s="231">
        <v>1</v>
      </c>
      <c r="I1012" s="232"/>
      <c r="J1012" s="227"/>
      <c r="K1012" s="227"/>
      <c r="L1012" s="233"/>
      <c r="M1012" s="234"/>
      <c r="N1012" s="235"/>
      <c r="O1012" s="235"/>
      <c r="P1012" s="235"/>
      <c r="Q1012" s="235"/>
      <c r="R1012" s="235"/>
      <c r="S1012" s="235"/>
      <c r="T1012" s="236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7" t="s">
        <v>157</v>
      </c>
      <c r="AU1012" s="237" t="s">
        <v>85</v>
      </c>
      <c r="AV1012" s="13" t="s">
        <v>85</v>
      </c>
      <c r="AW1012" s="13" t="s">
        <v>36</v>
      </c>
      <c r="AX1012" s="13" t="s">
        <v>75</v>
      </c>
      <c r="AY1012" s="237" t="s">
        <v>147</v>
      </c>
    </row>
    <row r="1013" s="15" customFormat="1">
      <c r="A1013" s="15"/>
      <c r="B1013" s="248"/>
      <c r="C1013" s="249"/>
      <c r="D1013" s="228" t="s">
        <v>157</v>
      </c>
      <c r="E1013" s="250" t="s">
        <v>19</v>
      </c>
      <c r="F1013" s="251" t="s">
        <v>172</v>
      </c>
      <c r="G1013" s="249"/>
      <c r="H1013" s="252">
        <v>2</v>
      </c>
      <c r="I1013" s="253"/>
      <c r="J1013" s="249"/>
      <c r="K1013" s="249"/>
      <c r="L1013" s="254"/>
      <c r="M1013" s="255"/>
      <c r="N1013" s="256"/>
      <c r="O1013" s="256"/>
      <c r="P1013" s="256"/>
      <c r="Q1013" s="256"/>
      <c r="R1013" s="256"/>
      <c r="S1013" s="256"/>
      <c r="T1013" s="257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58" t="s">
        <v>157</v>
      </c>
      <c r="AU1013" s="258" t="s">
        <v>85</v>
      </c>
      <c r="AV1013" s="15" t="s">
        <v>153</v>
      </c>
      <c r="AW1013" s="15" t="s">
        <v>36</v>
      </c>
      <c r="AX1013" s="15" t="s">
        <v>83</v>
      </c>
      <c r="AY1013" s="258" t="s">
        <v>147</v>
      </c>
    </row>
    <row r="1014" s="2" customFormat="1" ht="24.15" customHeight="1">
      <c r="A1014" s="41"/>
      <c r="B1014" s="42"/>
      <c r="C1014" s="259" t="s">
        <v>1620</v>
      </c>
      <c r="D1014" s="259" t="s">
        <v>245</v>
      </c>
      <c r="E1014" s="260" t="s">
        <v>1621</v>
      </c>
      <c r="F1014" s="261" t="s">
        <v>1622</v>
      </c>
      <c r="G1014" s="262" t="s">
        <v>311</v>
      </c>
      <c r="H1014" s="263">
        <v>1</v>
      </c>
      <c r="I1014" s="264"/>
      <c r="J1014" s="265">
        <f>ROUND(I1014*H1014,2)</f>
        <v>0</v>
      </c>
      <c r="K1014" s="261" t="s">
        <v>152</v>
      </c>
      <c r="L1014" s="266"/>
      <c r="M1014" s="267" t="s">
        <v>19</v>
      </c>
      <c r="N1014" s="268" t="s">
        <v>46</v>
      </c>
      <c r="O1014" s="87"/>
      <c r="P1014" s="217">
        <f>O1014*H1014</f>
        <v>0</v>
      </c>
      <c r="Q1014" s="217">
        <v>0.0020799999999999998</v>
      </c>
      <c r="R1014" s="217">
        <f>Q1014*H1014</f>
        <v>0.0020799999999999998</v>
      </c>
      <c r="S1014" s="217">
        <v>0</v>
      </c>
      <c r="T1014" s="218">
        <f>S1014*H1014</f>
        <v>0</v>
      </c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R1014" s="219" t="s">
        <v>358</v>
      </c>
      <c r="AT1014" s="219" t="s">
        <v>245</v>
      </c>
      <c r="AU1014" s="219" t="s">
        <v>85</v>
      </c>
      <c r="AY1014" s="20" t="s">
        <v>147</v>
      </c>
      <c r="BE1014" s="220">
        <f>IF(N1014="základní",J1014,0)</f>
        <v>0</v>
      </c>
      <c r="BF1014" s="220">
        <f>IF(N1014="snížená",J1014,0)</f>
        <v>0</v>
      </c>
      <c r="BG1014" s="220">
        <f>IF(N1014="zákl. přenesená",J1014,0)</f>
        <v>0</v>
      </c>
      <c r="BH1014" s="220">
        <f>IF(N1014="sníž. přenesená",J1014,0)</f>
        <v>0</v>
      </c>
      <c r="BI1014" s="220">
        <f>IF(N1014="nulová",J1014,0)</f>
        <v>0</v>
      </c>
      <c r="BJ1014" s="20" t="s">
        <v>83</v>
      </c>
      <c r="BK1014" s="220">
        <f>ROUND(I1014*H1014,2)</f>
        <v>0</v>
      </c>
      <c r="BL1014" s="20" t="s">
        <v>244</v>
      </c>
      <c r="BM1014" s="219" t="s">
        <v>1623</v>
      </c>
    </row>
    <row r="1015" s="2" customFormat="1" ht="24.15" customHeight="1">
      <c r="A1015" s="41"/>
      <c r="B1015" s="42"/>
      <c r="C1015" s="259" t="s">
        <v>1624</v>
      </c>
      <c r="D1015" s="259" t="s">
        <v>245</v>
      </c>
      <c r="E1015" s="260" t="s">
        <v>1625</v>
      </c>
      <c r="F1015" s="261" t="s">
        <v>1626</v>
      </c>
      <c r="G1015" s="262" t="s">
        <v>311</v>
      </c>
      <c r="H1015" s="263">
        <v>1</v>
      </c>
      <c r="I1015" s="264"/>
      <c r="J1015" s="265">
        <f>ROUND(I1015*H1015,2)</f>
        <v>0</v>
      </c>
      <c r="K1015" s="261" t="s">
        <v>19</v>
      </c>
      <c r="L1015" s="266"/>
      <c r="M1015" s="267" t="s">
        <v>19</v>
      </c>
      <c r="N1015" s="268" t="s">
        <v>46</v>
      </c>
      <c r="O1015" s="87"/>
      <c r="P1015" s="217">
        <f>O1015*H1015</f>
        <v>0</v>
      </c>
      <c r="Q1015" s="217">
        <v>0.0033500000000000001</v>
      </c>
      <c r="R1015" s="217">
        <f>Q1015*H1015</f>
        <v>0.0033500000000000001</v>
      </c>
      <c r="S1015" s="217">
        <v>0</v>
      </c>
      <c r="T1015" s="218">
        <f>S1015*H1015</f>
        <v>0</v>
      </c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R1015" s="219" t="s">
        <v>358</v>
      </c>
      <c r="AT1015" s="219" t="s">
        <v>245</v>
      </c>
      <c r="AU1015" s="219" t="s">
        <v>85</v>
      </c>
      <c r="AY1015" s="20" t="s">
        <v>147</v>
      </c>
      <c r="BE1015" s="220">
        <f>IF(N1015="základní",J1015,0)</f>
        <v>0</v>
      </c>
      <c r="BF1015" s="220">
        <f>IF(N1015="snížená",J1015,0)</f>
        <v>0</v>
      </c>
      <c r="BG1015" s="220">
        <f>IF(N1015="zákl. přenesená",J1015,0)</f>
        <v>0</v>
      </c>
      <c r="BH1015" s="220">
        <f>IF(N1015="sníž. přenesená",J1015,0)</f>
        <v>0</v>
      </c>
      <c r="BI1015" s="220">
        <f>IF(N1015="nulová",J1015,0)</f>
        <v>0</v>
      </c>
      <c r="BJ1015" s="20" t="s">
        <v>83</v>
      </c>
      <c r="BK1015" s="220">
        <f>ROUND(I1015*H1015,2)</f>
        <v>0</v>
      </c>
      <c r="BL1015" s="20" t="s">
        <v>244</v>
      </c>
      <c r="BM1015" s="219" t="s">
        <v>1627</v>
      </c>
    </row>
    <row r="1016" s="2" customFormat="1" ht="16.5" customHeight="1">
      <c r="A1016" s="41"/>
      <c r="B1016" s="42"/>
      <c r="C1016" s="208" t="s">
        <v>1628</v>
      </c>
      <c r="D1016" s="208" t="s">
        <v>149</v>
      </c>
      <c r="E1016" s="209" t="s">
        <v>1629</v>
      </c>
      <c r="F1016" s="210" t="s">
        <v>1630</v>
      </c>
      <c r="G1016" s="211" t="s">
        <v>1506</v>
      </c>
      <c r="H1016" s="212">
        <v>1</v>
      </c>
      <c r="I1016" s="213"/>
      <c r="J1016" s="214">
        <f>ROUND(I1016*H1016,2)</f>
        <v>0</v>
      </c>
      <c r="K1016" s="210" t="s">
        <v>152</v>
      </c>
      <c r="L1016" s="47"/>
      <c r="M1016" s="215" t="s">
        <v>19</v>
      </c>
      <c r="N1016" s="216" t="s">
        <v>46</v>
      </c>
      <c r="O1016" s="87"/>
      <c r="P1016" s="217">
        <f>O1016*H1016</f>
        <v>0</v>
      </c>
      <c r="Q1016" s="217">
        <v>0</v>
      </c>
      <c r="R1016" s="217">
        <f>Q1016*H1016</f>
        <v>0</v>
      </c>
      <c r="S1016" s="217">
        <v>0.5</v>
      </c>
      <c r="T1016" s="218">
        <f>S1016*H1016</f>
        <v>0.5</v>
      </c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R1016" s="219" t="s">
        <v>244</v>
      </c>
      <c r="AT1016" s="219" t="s">
        <v>149</v>
      </c>
      <c r="AU1016" s="219" t="s">
        <v>85</v>
      </c>
      <c r="AY1016" s="20" t="s">
        <v>147</v>
      </c>
      <c r="BE1016" s="220">
        <f>IF(N1016="základní",J1016,0)</f>
        <v>0</v>
      </c>
      <c r="BF1016" s="220">
        <f>IF(N1016="snížená",J1016,0)</f>
        <v>0</v>
      </c>
      <c r="BG1016" s="220">
        <f>IF(N1016="zákl. přenesená",J1016,0)</f>
        <v>0</v>
      </c>
      <c r="BH1016" s="220">
        <f>IF(N1016="sníž. přenesená",J1016,0)</f>
        <v>0</v>
      </c>
      <c r="BI1016" s="220">
        <f>IF(N1016="nulová",J1016,0)</f>
        <v>0</v>
      </c>
      <c r="BJ1016" s="20" t="s">
        <v>83</v>
      </c>
      <c r="BK1016" s="220">
        <f>ROUND(I1016*H1016,2)</f>
        <v>0</v>
      </c>
      <c r="BL1016" s="20" t="s">
        <v>244</v>
      </c>
      <c r="BM1016" s="219" t="s">
        <v>1631</v>
      </c>
    </row>
    <row r="1017" s="2" customFormat="1">
      <c r="A1017" s="41"/>
      <c r="B1017" s="42"/>
      <c r="C1017" s="43"/>
      <c r="D1017" s="221" t="s">
        <v>155</v>
      </c>
      <c r="E1017" s="43"/>
      <c r="F1017" s="222" t="s">
        <v>1632</v>
      </c>
      <c r="G1017" s="43"/>
      <c r="H1017" s="43"/>
      <c r="I1017" s="223"/>
      <c r="J1017" s="43"/>
      <c r="K1017" s="43"/>
      <c r="L1017" s="47"/>
      <c r="M1017" s="224"/>
      <c r="N1017" s="225"/>
      <c r="O1017" s="87"/>
      <c r="P1017" s="87"/>
      <c r="Q1017" s="87"/>
      <c r="R1017" s="87"/>
      <c r="S1017" s="87"/>
      <c r="T1017" s="88"/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T1017" s="20" t="s">
        <v>155</v>
      </c>
      <c r="AU1017" s="20" t="s">
        <v>85</v>
      </c>
    </row>
    <row r="1018" s="2" customFormat="1">
      <c r="A1018" s="41"/>
      <c r="B1018" s="42"/>
      <c r="C1018" s="43"/>
      <c r="D1018" s="228" t="s">
        <v>483</v>
      </c>
      <c r="E1018" s="43"/>
      <c r="F1018" s="269" t="s">
        <v>1633</v>
      </c>
      <c r="G1018" s="43"/>
      <c r="H1018" s="43"/>
      <c r="I1018" s="223"/>
      <c r="J1018" s="43"/>
      <c r="K1018" s="43"/>
      <c r="L1018" s="47"/>
      <c r="M1018" s="224"/>
      <c r="N1018" s="225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483</v>
      </c>
      <c r="AU1018" s="20" t="s">
        <v>85</v>
      </c>
    </row>
    <row r="1019" s="2" customFormat="1" ht="16.5" customHeight="1">
      <c r="A1019" s="41"/>
      <c r="B1019" s="42"/>
      <c r="C1019" s="208" t="s">
        <v>1634</v>
      </c>
      <c r="D1019" s="208" t="s">
        <v>149</v>
      </c>
      <c r="E1019" s="209" t="s">
        <v>1635</v>
      </c>
      <c r="F1019" s="210" t="s">
        <v>1636</v>
      </c>
      <c r="G1019" s="211" t="s">
        <v>1506</v>
      </c>
      <c r="H1019" s="212">
        <v>1</v>
      </c>
      <c r="I1019" s="213"/>
      <c r="J1019" s="214">
        <f>ROUND(I1019*H1019,2)</f>
        <v>0</v>
      </c>
      <c r="K1019" s="210" t="s">
        <v>19</v>
      </c>
      <c r="L1019" s="47"/>
      <c r="M1019" s="215" t="s">
        <v>19</v>
      </c>
      <c r="N1019" s="216" t="s">
        <v>46</v>
      </c>
      <c r="O1019" s="87"/>
      <c r="P1019" s="217">
        <f>O1019*H1019</f>
        <v>0</v>
      </c>
      <c r="Q1019" s="217">
        <v>0</v>
      </c>
      <c r="R1019" s="217">
        <f>Q1019*H1019</f>
        <v>0</v>
      </c>
      <c r="S1019" s="217">
        <v>0.14999999999999999</v>
      </c>
      <c r="T1019" s="218">
        <f>S1019*H1019</f>
        <v>0.14999999999999999</v>
      </c>
      <c r="U1019" s="41"/>
      <c r="V1019" s="41"/>
      <c r="W1019" s="41"/>
      <c r="X1019" s="41"/>
      <c r="Y1019" s="41"/>
      <c r="Z1019" s="41"/>
      <c r="AA1019" s="41"/>
      <c r="AB1019" s="41"/>
      <c r="AC1019" s="41"/>
      <c r="AD1019" s="41"/>
      <c r="AE1019" s="41"/>
      <c r="AR1019" s="219" t="s">
        <v>244</v>
      </c>
      <c r="AT1019" s="219" t="s">
        <v>149</v>
      </c>
      <c r="AU1019" s="219" t="s">
        <v>85</v>
      </c>
      <c r="AY1019" s="20" t="s">
        <v>147</v>
      </c>
      <c r="BE1019" s="220">
        <f>IF(N1019="základní",J1019,0)</f>
        <v>0</v>
      </c>
      <c r="BF1019" s="220">
        <f>IF(N1019="snížená",J1019,0)</f>
        <v>0</v>
      </c>
      <c r="BG1019" s="220">
        <f>IF(N1019="zákl. přenesená",J1019,0)</f>
        <v>0</v>
      </c>
      <c r="BH1019" s="220">
        <f>IF(N1019="sníž. přenesená",J1019,0)</f>
        <v>0</v>
      </c>
      <c r="BI1019" s="220">
        <f>IF(N1019="nulová",J1019,0)</f>
        <v>0</v>
      </c>
      <c r="BJ1019" s="20" t="s">
        <v>83</v>
      </c>
      <c r="BK1019" s="220">
        <f>ROUND(I1019*H1019,2)</f>
        <v>0</v>
      </c>
      <c r="BL1019" s="20" t="s">
        <v>244</v>
      </c>
      <c r="BM1019" s="219" t="s">
        <v>1637</v>
      </c>
    </row>
    <row r="1020" s="2" customFormat="1">
      <c r="A1020" s="41"/>
      <c r="B1020" s="42"/>
      <c r="C1020" s="43"/>
      <c r="D1020" s="228" t="s">
        <v>483</v>
      </c>
      <c r="E1020" s="43"/>
      <c r="F1020" s="269" t="s">
        <v>1638</v>
      </c>
      <c r="G1020" s="43"/>
      <c r="H1020" s="43"/>
      <c r="I1020" s="223"/>
      <c r="J1020" s="43"/>
      <c r="K1020" s="43"/>
      <c r="L1020" s="47"/>
      <c r="M1020" s="224"/>
      <c r="N1020" s="225"/>
      <c r="O1020" s="87"/>
      <c r="P1020" s="87"/>
      <c r="Q1020" s="87"/>
      <c r="R1020" s="87"/>
      <c r="S1020" s="87"/>
      <c r="T1020" s="88"/>
      <c r="U1020" s="41"/>
      <c r="V1020" s="41"/>
      <c r="W1020" s="41"/>
      <c r="X1020" s="41"/>
      <c r="Y1020" s="41"/>
      <c r="Z1020" s="41"/>
      <c r="AA1020" s="41"/>
      <c r="AB1020" s="41"/>
      <c r="AC1020" s="41"/>
      <c r="AD1020" s="41"/>
      <c r="AE1020" s="41"/>
      <c r="AT1020" s="20" t="s">
        <v>483</v>
      </c>
      <c r="AU1020" s="20" t="s">
        <v>85</v>
      </c>
    </row>
    <row r="1021" s="2" customFormat="1" ht="24.15" customHeight="1">
      <c r="A1021" s="41"/>
      <c r="B1021" s="42"/>
      <c r="C1021" s="208" t="s">
        <v>1639</v>
      </c>
      <c r="D1021" s="208" t="s">
        <v>149</v>
      </c>
      <c r="E1021" s="209" t="s">
        <v>1640</v>
      </c>
      <c r="F1021" s="210" t="s">
        <v>1641</v>
      </c>
      <c r="G1021" s="211" t="s">
        <v>99</v>
      </c>
      <c r="H1021" s="212">
        <v>124.8</v>
      </c>
      <c r="I1021" s="213"/>
      <c r="J1021" s="214">
        <f>ROUND(I1021*H1021,2)</f>
        <v>0</v>
      </c>
      <c r="K1021" s="210" t="s">
        <v>19</v>
      </c>
      <c r="L1021" s="47"/>
      <c r="M1021" s="215" t="s">
        <v>19</v>
      </c>
      <c r="N1021" s="216" t="s">
        <v>46</v>
      </c>
      <c r="O1021" s="87"/>
      <c r="P1021" s="217">
        <f>O1021*H1021</f>
        <v>0</v>
      </c>
      <c r="Q1021" s="217">
        <v>0.00044999999999999999</v>
      </c>
      <c r="R1021" s="217">
        <f>Q1021*H1021</f>
        <v>0.056159999999999995</v>
      </c>
      <c r="S1021" s="217">
        <v>0</v>
      </c>
      <c r="T1021" s="218">
        <f>S1021*H1021</f>
        <v>0</v>
      </c>
      <c r="U1021" s="41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R1021" s="219" t="s">
        <v>244</v>
      </c>
      <c r="AT1021" s="219" t="s">
        <v>149</v>
      </c>
      <c r="AU1021" s="219" t="s">
        <v>85</v>
      </c>
      <c r="AY1021" s="20" t="s">
        <v>147</v>
      </c>
      <c r="BE1021" s="220">
        <f>IF(N1021="základní",J1021,0)</f>
        <v>0</v>
      </c>
      <c r="BF1021" s="220">
        <f>IF(N1021="snížená",J1021,0)</f>
        <v>0</v>
      </c>
      <c r="BG1021" s="220">
        <f>IF(N1021="zákl. přenesená",J1021,0)</f>
        <v>0</v>
      </c>
      <c r="BH1021" s="220">
        <f>IF(N1021="sníž. přenesená",J1021,0)</f>
        <v>0</v>
      </c>
      <c r="BI1021" s="220">
        <f>IF(N1021="nulová",J1021,0)</f>
        <v>0</v>
      </c>
      <c r="BJ1021" s="20" t="s">
        <v>83</v>
      </c>
      <c r="BK1021" s="220">
        <f>ROUND(I1021*H1021,2)</f>
        <v>0</v>
      </c>
      <c r="BL1021" s="20" t="s">
        <v>244</v>
      </c>
      <c r="BM1021" s="219" t="s">
        <v>1642</v>
      </c>
    </row>
    <row r="1022" s="2" customFormat="1">
      <c r="A1022" s="41"/>
      <c r="B1022" s="42"/>
      <c r="C1022" s="43"/>
      <c r="D1022" s="228" t="s">
        <v>483</v>
      </c>
      <c r="E1022" s="43"/>
      <c r="F1022" s="269" t="s">
        <v>1643</v>
      </c>
      <c r="G1022" s="43"/>
      <c r="H1022" s="43"/>
      <c r="I1022" s="223"/>
      <c r="J1022" s="43"/>
      <c r="K1022" s="43"/>
      <c r="L1022" s="47"/>
      <c r="M1022" s="224"/>
      <c r="N1022" s="225"/>
      <c r="O1022" s="87"/>
      <c r="P1022" s="87"/>
      <c r="Q1022" s="87"/>
      <c r="R1022" s="87"/>
      <c r="S1022" s="87"/>
      <c r="T1022" s="88"/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T1022" s="20" t="s">
        <v>483</v>
      </c>
      <c r="AU1022" s="20" t="s">
        <v>85</v>
      </c>
    </row>
    <row r="1023" s="14" customFormat="1">
      <c r="A1023" s="14"/>
      <c r="B1023" s="238"/>
      <c r="C1023" s="239"/>
      <c r="D1023" s="228" t="s">
        <v>157</v>
      </c>
      <c r="E1023" s="240" t="s">
        <v>19</v>
      </c>
      <c r="F1023" s="241" t="s">
        <v>1644</v>
      </c>
      <c r="G1023" s="239"/>
      <c r="H1023" s="240" t="s">
        <v>19</v>
      </c>
      <c r="I1023" s="242"/>
      <c r="J1023" s="239"/>
      <c r="K1023" s="239"/>
      <c r="L1023" s="243"/>
      <c r="M1023" s="244"/>
      <c r="N1023" s="245"/>
      <c r="O1023" s="245"/>
      <c r="P1023" s="245"/>
      <c r="Q1023" s="245"/>
      <c r="R1023" s="245"/>
      <c r="S1023" s="245"/>
      <c r="T1023" s="246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7" t="s">
        <v>157</v>
      </c>
      <c r="AU1023" s="247" t="s">
        <v>85</v>
      </c>
      <c r="AV1023" s="14" t="s">
        <v>83</v>
      </c>
      <c r="AW1023" s="14" t="s">
        <v>36</v>
      </c>
      <c r="AX1023" s="14" t="s">
        <v>75</v>
      </c>
      <c r="AY1023" s="247" t="s">
        <v>147</v>
      </c>
    </row>
    <row r="1024" s="14" customFormat="1">
      <c r="A1024" s="14"/>
      <c r="B1024" s="238"/>
      <c r="C1024" s="239"/>
      <c r="D1024" s="228" t="s">
        <v>157</v>
      </c>
      <c r="E1024" s="240" t="s">
        <v>19</v>
      </c>
      <c r="F1024" s="241" t="s">
        <v>1645</v>
      </c>
      <c r="G1024" s="239"/>
      <c r="H1024" s="240" t="s">
        <v>19</v>
      </c>
      <c r="I1024" s="242"/>
      <c r="J1024" s="239"/>
      <c r="K1024" s="239"/>
      <c r="L1024" s="243"/>
      <c r="M1024" s="244"/>
      <c r="N1024" s="245"/>
      <c r="O1024" s="245"/>
      <c r="P1024" s="245"/>
      <c r="Q1024" s="245"/>
      <c r="R1024" s="245"/>
      <c r="S1024" s="245"/>
      <c r="T1024" s="246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7" t="s">
        <v>157</v>
      </c>
      <c r="AU1024" s="247" t="s">
        <v>85</v>
      </c>
      <c r="AV1024" s="14" t="s">
        <v>83</v>
      </c>
      <c r="AW1024" s="14" t="s">
        <v>36</v>
      </c>
      <c r="AX1024" s="14" t="s">
        <v>75</v>
      </c>
      <c r="AY1024" s="247" t="s">
        <v>147</v>
      </c>
    </row>
    <row r="1025" s="13" customFormat="1">
      <c r="A1025" s="13"/>
      <c r="B1025" s="226"/>
      <c r="C1025" s="227"/>
      <c r="D1025" s="228" t="s">
        <v>157</v>
      </c>
      <c r="E1025" s="229" t="s">
        <v>19</v>
      </c>
      <c r="F1025" s="230" t="s">
        <v>1646</v>
      </c>
      <c r="G1025" s="227"/>
      <c r="H1025" s="231">
        <v>42.899999999999999</v>
      </c>
      <c r="I1025" s="232"/>
      <c r="J1025" s="227"/>
      <c r="K1025" s="227"/>
      <c r="L1025" s="233"/>
      <c r="M1025" s="234"/>
      <c r="N1025" s="235"/>
      <c r="O1025" s="235"/>
      <c r="P1025" s="235"/>
      <c r="Q1025" s="235"/>
      <c r="R1025" s="235"/>
      <c r="S1025" s="235"/>
      <c r="T1025" s="236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7" t="s">
        <v>157</v>
      </c>
      <c r="AU1025" s="237" t="s">
        <v>85</v>
      </c>
      <c r="AV1025" s="13" t="s">
        <v>85</v>
      </c>
      <c r="AW1025" s="13" t="s">
        <v>36</v>
      </c>
      <c r="AX1025" s="13" t="s">
        <v>75</v>
      </c>
      <c r="AY1025" s="237" t="s">
        <v>147</v>
      </c>
    </row>
    <row r="1026" s="13" customFormat="1">
      <c r="A1026" s="13"/>
      <c r="B1026" s="226"/>
      <c r="C1026" s="227"/>
      <c r="D1026" s="228" t="s">
        <v>157</v>
      </c>
      <c r="E1026" s="229" t="s">
        <v>19</v>
      </c>
      <c r="F1026" s="230" t="s">
        <v>1647</v>
      </c>
      <c r="G1026" s="227"/>
      <c r="H1026" s="231">
        <v>81.900000000000006</v>
      </c>
      <c r="I1026" s="232"/>
      <c r="J1026" s="227"/>
      <c r="K1026" s="227"/>
      <c r="L1026" s="233"/>
      <c r="M1026" s="234"/>
      <c r="N1026" s="235"/>
      <c r="O1026" s="235"/>
      <c r="P1026" s="235"/>
      <c r="Q1026" s="235"/>
      <c r="R1026" s="235"/>
      <c r="S1026" s="235"/>
      <c r="T1026" s="236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7" t="s">
        <v>157</v>
      </c>
      <c r="AU1026" s="237" t="s">
        <v>85</v>
      </c>
      <c r="AV1026" s="13" t="s">
        <v>85</v>
      </c>
      <c r="AW1026" s="13" t="s">
        <v>36</v>
      </c>
      <c r="AX1026" s="13" t="s">
        <v>75</v>
      </c>
      <c r="AY1026" s="237" t="s">
        <v>147</v>
      </c>
    </row>
    <row r="1027" s="15" customFormat="1">
      <c r="A1027" s="15"/>
      <c r="B1027" s="248"/>
      <c r="C1027" s="249"/>
      <c r="D1027" s="228" t="s">
        <v>157</v>
      </c>
      <c r="E1027" s="250" t="s">
        <v>19</v>
      </c>
      <c r="F1027" s="251" t="s">
        <v>172</v>
      </c>
      <c r="G1027" s="249"/>
      <c r="H1027" s="252">
        <v>124.8</v>
      </c>
      <c r="I1027" s="253"/>
      <c r="J1027" s="249"/>
      <c r="K1027" s="249"/>
      <c r="L1027" s="254"/>
      <c r="M1027" s="255"/>
      <c r="N1027" s="256"/>
      <c r="O1027" s="256"/>
      <c r="P1027" s="256"/>
      <c r="Q1027" s="256"/>
      <c r="R1027" s="256"/>
      <c r="S1027" s="256"/>
      <c r="T1027" s="257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58" t="s">
        <v>157</v>
      </c>
      <c r="AU1027" s="258" t="s">
        <v>85</v>
      </c>
      <c r="AV1027" s="15" t="s">
        <v>153</v>
      </c>
      <c r="AW1027" s="15" t="s">
        <v>36</v>
      </c>
      <c r="AX1027" s="15" t="s">
        <v>83</v>
      </c>
      <c r="AY1027" s="258" t="s">
        <v>147</v>
      </c>
    </row>
    <row r="1028" s="2" customFormat="1" ht="49.05" customHeight="1">
      <c r="A1028" s="41"/>
      <c r="B1028" s="42"/>
      <c r="C1028" s="208" t="s">
        <v>1648</v>
      </c>
      <c r="D1028" s="208" t="s">
        <v>149</v>
      </c>
      <c r="E1028" s="209" t="s">
        <v>1649</v>
      </c>
      <c r="F1028" s="210" t="s">
        <v>1650</v>
      </c>
      <c r="G1028" s="211" t="s">
        <v>1065</v>
      </c>
      <c r="H1028" s="270"/>
      <c r="I1028" s="213"/>
      <c r="J1028" s="214">
        <f>ROUND(I1028*H1028,2)</f>
        <v>0</v>
      </c>
      <c r="K1028" s="210" t="s">
        <v>152</v>
      </c>
      <c r="L1028" s="47"/>
      <c r="M1028" s="215" t="s">
        <v>19</v>
      </c>
      <c r="N1028" s="216" t="s">
        <v>46</v>
      </c>
      <c r="O1028" s="87"/>
      <c r="P1028" s="217">
        <f>O1028*H1028</f>
        <v>0</v>
      </c>
      <c r="Q1028" s="217">
        <v>0</v>
      </c>
      <c r="R1028" s="217">
        <f>Q1028*H1028</f>
        <v>0</v>
      </c>
      <c r="S1028" s="217">
        <v>0</v>
      </c>
      <c r="T1028" s="218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9" t="s">
        <v>244</v>
      </c>
      <c r="AT1028" s="219" t="s">
        <v>149</v>
      </c>
      <c r="AU1028" s="219" t="s">
        <v>85</v>
      </c>
      <c r="AY1028" s="20" t="s">
        <v>147</v>
      </c>
      <c r="BE1028" s="220">
        <f>IF(N1028="základní",J1028,0)</f>
        <v>0</v>
      </c>
      <c r="BF1028" s="220">
        <f>IF(N1028="snížená",J1028,0)</f>
        <v>0</v>
      </c>
      <c r="BG1028" s="220">
        <f>IF(N1028="zákl. přenesená",J1028,0)</f>
        <v>0</v>
      </c>
      <c r="BH1028" s="220">
        <f>IF(N1028="sníž. přenesená",J1028,0)</f>
        <v>0</v>
      </c>
      <c r="BI1028" s="220">
        <f>IF(N1028="nulová",J1028,0)</f>
        <v>0</v>
      </c>
      <c r="BJ1028" s="20" t="s">
        <v>83</v>
      </c>
      <c r="BK1028" s="220">
        <f>ROUND(I1028*H1028,2)</f>
        <v>0</v>
      </c>
      <c r="BL1028" s="20" t="s">
        <v>244</v>
      </c>
      <c r="BM1028" s="219" t="s">
        <v>1651</v>
      </c>
    </row>
    <row r="1029" s="2" customFormat="1">
      <c r="A1029" s="41"/>
      <c r="B1029" s="42"/>
      <c r="C1029" s="43"/>
      <c r="D1029" s="221" t="s">
        <v>155</v>
      </c>
      <c r="E1029" s="43"/>
      <c r="F1029" s="222" t="s">
        <v>1652</v>
      </c>
      <c r="G1029" s="43"/>
      <c r="H1029" s="43"/>
      <c r="I1029" s="223"/>
      <c r="J1029" s="43"/>
      <c r="K1029" s="43"/>
      <c r="L1029" s="47"/>
      <c r="M1029" s="224"/>
      <c r="N1029" s="225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155</v>
      </c>
      <c r="AU1029" s="20" t="s">
        <v>85</v>
      </c>
    </row>
    <row r="1030" s="2" customFormat="1" ht="66.75" customHeight="1">
      <c r="A1030" s="41"/>
      <c r="B1030" s="42"/>
      <c r="C1030" s="208" t="s">
        <v>1653</v>
      </c>
      <c r="D1030" s="208" t="s">
        <v>149</v>
      </c>
      <c r="E1030" s="209" t="s">
        <v>1654</v>
      </c>
      <c r="F1030" s="210" t="s">
        <v>1655</v>
      </c>
      <c r="G1030" s="211" t="s">
        <v>1065</v>
      </c>
      <c r="H1030" s="270"/>
      <c r="I1030" s="213"/>
      <c r="J1030" s="214">
        <f>ROUND(I1030*H1030,2)</f>
        <v>0</v>
      </c>
      <c r="K1030" s="210" t="s">
        <v>152</v>
      </c>
      <c r="L1030" s="47"/>
      <c r="M1030" s="215" t="s">
        <v>19</v>
      </c>
      <c r="N1030" s="216" t="s">
        <v>46</v>
      </c>
      <c r="O1030" s="87"/>
      <c r="P1030" s="217">
        <f>O1030*H1030</f>
        <v>0</v>
      </c>
      <c r="Q1030" s="217">
        <v>0</v>
      </c>
      <c r="R1030" s="217">
        <f>Q1030*H1030</f>
        <v>0</v>
      </c>
      <c r="S1030" s="217">
        <v>0</v>
      </c>
      <c r="T1030" s="218">
        <f>S1030*H1030</f>
        <v>0</v>
      </c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R1030" s="219" t="s">
        <v>244</v>
      </c>
      <c r="AT1030" s="219" t="s">
        <v>149</v>
      </c>
      <c r="AU1030" s="219" t="s">
        <v>85</v>
      </c>
      <c r="AY1030" s="20" t="s">
        <v>147</v>
      </c>
      <c r="BE1030" s="220">
        <f>IF(N1030="základní",J1030,0)</f>
        <v>0</v>
      </c>
      <c r="BF1030" s="220">
        <f>IF(N1030="snížená",J1030,0)</f>
        <v>0</v>
      </c>
      <c r="BG1030" s="220">
        <f>IF(N1030="zákl. přenesená",J1030,0)</f>
        <v>0</v>
      </c>
      <c r="BH1030" s="220">
        <f>IF(N1030="sníž. přenesená",J1030,0)</f>
        <v>0</v>
      </c>
      <c r="BI1030" s="220">
        <f>IF(N1030="nulová",J1030,0)</f>
        <v>0</v>
      </c>
      <c r="BJ1030" s="20" t="s">
        <v>83</v>
      </c>
      <c r="BK1030" s="220">
        <f>ROUND(I1030*H1030,2)</f>
        <v>0</v>
      </c>
      <c r="BL1030" s="20" t="s">
        <v>244</v>
      </c>
      <c r="BM1030" s="219" t="s">
        <v>1656</v>
      </c>
    </row>
    <row r="1031" s="2" customFormat="1">
      <c r="A1031" s="41"/>
      <c r="B1031" s="42"/>
      <c r="C1031" s="43"/>
      <c r="D1031" s="221" t="s">
        <v>155</v>
      </c>
      <c r="E1031" s="43"/>
      <c r="F1031" s="222" t="s">
        <v>1657</v>
      </c>
      <c r="G1031" s="43"/>
      <c r="H1031" s="43"/>
      <c r="I1031" s="223"/>
      <c r="J1031" s="43"/>
      <c r="K1031" s="43"/>
      <c r="L1031" s="47"/>
      <c r="M1031" s="224"/>
      <c r="N1031" s="225"/>
      <c r="O1031" s="87"/>
      <c r="P1031" s="87"/>
      <c r="Q1031" s="87"/>
      <c r="R1031" s="87"/>
      <c r="S1031" s="87"/>
      <c r="T1031" s="88"/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T1031" s="20" t="s">
        <v>155</v>
      </c>
      <c r="AU1031" s="20" t="s">
        <v>85</v>
      </c>
    </row>
    <row r="1032" s="12" customFormat="1" ht="22.8" customHeight="1">
      <c r="A1032" s="12"/>
      <c r="B1032" s="192"/>
      <c r="C1032" s="193"/>
      <c r="D1032" s="194" t="s">
        <v>74</v>
      </c>
      <c r="E1032" s="206" t="s">
        <v>1658</v>
      </c>
      <c r="F1032" s="206" t="s">
        <v>1659</v>
      </c>
      <c r="G1032" s="193"/>
      <c r="H1032" s="193"/>
      <c r="I1032" s="196"/>
      <c r="J1032" s="207">
        <f>BK1032</f>
        <v>0</v>
      </c>
      <c r="K1032" s="193"/>
      <c r="L1032" s="198"/>
      <c r="M1032" s="199"/>
      <c r="N1032" s="200"/>
      <c r="O1032" s="200"/>
      <c r="P1032" s="201">
        <f>SUM(P1033:P1089)</f>
        <v>0</v>
      </c>
      <c r="Q1032" s="200"/>
      <c r="R1032" s="201">
        <f>SUM(R1033:R1089)</f>
        <v>0.89827330000000005</v>
      </c>
      <c r="S1032" s="200"/>
      <c r="T1032" s="202">
        <f>SUM(T1033:T1089)</f>
        <v>0.1048</v>
      </c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R1032" s="203" t="s">
        <v>85</v>
      </c>
      <c r="AT1032" s="204" t="s">
        <v>74</v>
      </c>
      <c r="AU1032" s="204" t="s">
        <v>83</v>
      </c>
      <c r="AY1032" s="203" t="s">
        <v>147</v>
      </c>
      <c r="BK1032" s="205">
        <f>SUM(BK1033:BK1089)</f>
        <v>0</v>
      </c>
    </row>
    <row r="1033" s="2" customFormat="1" ht="33" customHeight="1">
      <c r="A1033" s="41"/>
      <c r="B1033" s="42"/>
      <c r="C1033" s="208" t="s">
        <v>1660</v>
      </c>
      <c r="D1033" s="208" t="s">
        <v>149</v>
      </c>
      <c r="E1033" s="209" t="s">
        <v>1661</v>
      </c>
      <c r="F1033" s="210" t="s">
        <v>1662</v>
      </c>
      <c r="G1033" s="211" t="s">
        <v>389</v>
      </c>
      <c r="H1033" s="212">
        <v>5.2999999999999998</v>
      </c>
      <c r="I1033" s="213"/>
      <c r="J1033" s="214">
        <f>ROUND(I1033*H1033,2)</f>
        <v>0</v>
      </c>
      <c r="K1033" s="210" t="s">
        <v>152</v>
      </c>
      <c r="L1033" s="47"/>
      <c r="M1033" s="215" t="s">
        <v>19</v>
      </c>
      <c r="N1033" s="216" t="s">
        <v>46</v>
      </c>
      <c r="O1033" s="87"/>
      <c r="P1033" s="217">
        <f>O1033*H1033</f>
        <v>0</v>
      </c>
      <c r="Q1033" s="217">
        <v>0</v>
      </c>
      <c r="R1033" s="217">
        <f>Q1033*H1033</f>
        <v>0</v>
      </c>
      <c r="S1033" s="217">
        <v>0.016</v>
      </c>
      <c r="T1033" s="218">
        <f>S1033*H1033</f>
        <v>0.0848</v>
      </c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R1033" s="219" t="s">
        <v>244</v>
      </c>
      <c r="AT1033" s="219" t="s">
        <v>149</v>
      </c>
      <c r="AU1033" s="219" t="s">
        <v>85</v>
      </c>
      <c r="AY1033" s="20" t="s">
        <v>147</v>
      </c>
      <c r="BE1033" s="220">
        <f>IF(N1033="základní",J1033,0)</f>
        <v>0</v>
      </c>
      <c r="BF1033" s="220">
        <f>IF(N1033="snížená",J1033,0)</f>
        <v>0</v>
      </c>
      <c r="BG1033" s="220">
        <f>IF(N1033="zákl. přenesená",J1033,0)</f>
        <v>0</v>
      </c>
      <c r="BH1033" s="220">
        <f>IF(N1033="sníž. přenesená",J1033,0)</f>
        <v>0</v>
      </c>
      <c r="BI1033" s="220">
        <f>IF(N1033="nulová",J1033,0)</f>
        <v>0</v>
      </c>
      <c r="BJ1033" s="20" t="s">
        <v>83</v>
      </c>
      <c r="BK1033" s="220">
        <f>ROUND(I1033*H1033,2)</f>
        <v>0</v>
      </c>
      <c r="BL1033" s="20" t="s">
        <v>244</v>
      </c>
      <c r="BM1033" s="219" t="s">
        <v>1663</v>
      </c>
    </row>
    <row r="1034" s="2" customFormat="1">
      <c r="A1034" s="41"/>
      <c r="B1034" s="42"/>
      <c r="C1034" s="43"/>
      <c r="D1034" s="221" t="s">
        <v>155</v>
      </c>
      <c r="E1034" s="43"/>
      <c r="F1034" s="222" t="s">
        <v>1664</v>
      </c>
      <c r="G1034" s="43"/>
      <c r="H1034" s="43"/>
      <c r="I1034" s="223"/>
      <c r="J1034" s="43"/>
      <c r="K1034" s="43"/>
      <c r="L1034" s="47"/>
      <c r="M1034" s="224"/>
      <c r="N1034" s="225"/>
      <c r="O1034" s="87"/>
      <c r="P1034" s="87"/>
      <c r="Q1034" s="87"/>
      <c r="R1034" s="87"/>
      <c r="S1034" s="87"/>
      <c r="T1034" s="88"/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T1034" s="20" t="s">
        <v>155</v>
      </c>
      <c r="AU1034" s="20" t="s">
        <v>85</v>
      </c>
    </row>
    <row r="1035" s="13" customFormat="1">
      <c r="A1035" s="13"/>
      <c r="B1035" s="226"/>
      <c r="C1035" s="227"/>
      <c r="D1035" s="228" t="s">
        <v>157</v>
      </c>
      <c r="E1035" s="229" t="s">
        <v>19</v>
      </c>
      <c r="F1035" s="230" t="s">
        <v>1665</v>
      </c>
      <c r="G1035" s="227"/>
      <c r="H1035" s="231">
        <v>5.2999999999999998</v>
      </c>
      <c r="I1035" s="232"/>
      <c r="J1035" s="227"/>
      <c r="K1035" s="227"/>
      <c r="L1035" s="233"/>
      <c r="M1035" s="234"/>
      <c r="N1035" s="235"/>
      <c r="O1035" s="235"/>
      <c r="P1035" s="235"/>
      <c r="Q1035" s="235"/>
      <c r="R1035" s="235"/>
      <c r="S1035" s="235"/>
      <c r="T1035" s="236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7" t="s">
        <v>157</v>
      </c>
      <c r="AU1035" s="237" t="s">
        <v>85</v>
      </c>
      <c r="AV1035" s="13" t="s">
        <v>85</v>
      </c>
      <c r="AW1035" s="13" t="s">
        <v>36</v>
      </c>
      <c r="AX1035" s="13" t="s">
        <v>83</v>
      </c>
      <c r="AY1035" s="237" t="s">
        <v>147</v>
      </c>
    </row>
    <row r="1036" s="2" customFormat="1" ht="24.15" customHeight="1">
      <c r="A1036" s="41"/>
      <c r="B1036" s="42"/>
      <c r="C1036" s="208" t="s">
        <v>1666</v>
      </c>
      <c r="D1036" s="208" t="s">
        <v>149</v>
      </c>
      <c r="E1036" s="209" t="s">
        <v>1667</v>
      </c>
      <c r="F1036" s="210" t="s">
        <v>1668</v>
      </c>
      <c r="G1036" s="211" t="s">
        <v>389</v>
      </c>
      <c r="H1036" s="212">
        <v>5.2999999999999998</v>
      </c>
      <c r="I1036" s="213"/>
      <c r="J1036" s="214">
        <f>ROUND(I1036*H1036,2)</f>
        <v>0</v>
      </c>
      <c r="K1036" s="210" t="s">
        <v>152</v>
      </c>
      <c r="L1036" s="47"/>
      <c r="M1036" s="215" t="s">
        <v>19</v>
      </c>
      <c r="N1036" s="216" t="s">
        <v>46</v>
      </c>
      <c r="O1036" s="87"/>
      <c r="P1036" s="217">
        <f>O1036*H1036</f>
        <v>0</v>
      </c>
      <c r="Q1036" s="217">
        <v>0.00072000000000000005</v>
      </c>
      <c r="R1036" s="217">
        <f>Q1036*H1036</f>
        <v>0.0038159999999999999</v>
      </c>
      <c r="S1036" s="217">
        <v>0</v>
      </c>
      <c r="T1036" s="218">
        <f>S1036*H1036</f>
        <v>0</v>
      </c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R1036" s="219" t="s">
        <v>244</v>
      </c>
      <c r="AT1036" s="219" t="s">
        <v>149</v>
      </c>
      <c r="AU1036" s="219" t="s">
        <v>85</v>
      </c>
      <c r="AY1036" s="20" t="s">
        <v>147</v>
      </c>
      <c r="BE1036" s="220">
        <f>IF(N1036="základní",J1036,0)</f>
        <v>0</v>
      </c>
      <c r="BF1036" s="220">
        <f>IF(N1036="snížená",J1036,0)</f>
        <v>0</v>
      </c>
      <c r="BG1036" s="220">
        <f>IF(N1036="zákl. přenesená",J1036,0)</f>
        <v>0</v>
      </c>
      <c r="BH1036" s="220">
        <f>IF(N1036="sníž. přenesená",J1036,0)</f>
        <v>0</v>
      </c>
      <c r="BI1036" s="220">
        <f>IF(N1036="nulová",J1036,0)</f>
        <v>0</v>
      </c>
      <c r="BJ1036" s="20" t="s">
        <v>83</v>
      </c>
      <c r="BK1036" s="220">
        <f>ROUND(I1036*H1036,2)</f>
        <v>0</v>
      </c>
      <c r="BL1036" s="20" t="s">
        <v>244</v>
      </c>
      <c r="BM1036" s="219" t="s">
        <v>1669</v>
      </c>
    </row>
    <row r="1037" s="2" customFormat="1">
      <c r="A1037" s="41"/>
      <c r="B1037" s="42"/>
      <c r="C1037" s="43"/>
      <c r="D1037" s="221" t="s">
        <v>155</v>
      </c>
      <c r="E1037" s="43"/>
      <c r="F1037" s="222" t="s">
        <v>1670</v>
      </c>
      <c r="G1037" s="43"/>
      <c r="H1037" s="43"/>
      <c r="I1037" s="223"/>
      <c r="J1037" s="43"/>
      <c r="K1037" s="43"/>
      <c r="L1037" s="47"/>
      <c r="M1037" s="224"/>
      <c r="N1037" s="225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155</v>
      </c>
      <c r="AU1037" s="20" t="s">
        <v>85</v>
      </c>
    </row>
    <row r="1038" s="2" customFormat="1">
      <c r="A1038" s="41"/>
      <c r="B1038" s="42"/>
      <c r="C1038" s="43"/>
      <c r="D1038" s="228" t="s">
        <v>483</v>
      </c>
      <c r="E1038" s="43"/>
      <c r="F1038" s="269" t="s">
        <v>1671</v>
      </c>
      <c r="G1038" s="43"/>
      <c r="H1038" s="43"/>
      <c r="I1038" s="223"/>
      <c r="J1038" s="43"/>
      <c r="K1038" s="43"/>
      <c r="L1038" s="47"/>
      <c r="M1038" s="224"/>
      <c r="N1038" s="225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483</v>
      </c>
      <c r="AU1038" s="20" t="s">
        <v>85</v>
      </c>
    </row>
    <row r="1039" s="13" customFormat="1">
      <c r="A1039" s="13"/>
      <c r="B1039" s="226"/>
      <c r="C1039" s="227"/>
      <c r="D1039" s="228" t="s">
        <v>157</v>
      </c>
      <c r="E1039" s="229" t="s">
        <v>19</v>
      </c>
      <c r="F1039" s="230" t="s">
        <v>1665</v>
      </c>
      <c r="G1039" s="227"/>
      <c r="H1039" s="231">
        <v>5.2999999999999998</v>
      </c>
      <c r="I1039" s="232"/>
      <c r="J1039" s="227"/>
      <c r="K1039" s="227"/>
      <c r="L1039" s="233"/>
      <c r="M1039" s="234"/>
      <c r="N1039" s="235"/>
      <c r="O1039" s="235"/>
      <c r="P1039" s="235"/>
      <c r="Q1039" s="235"/>
      <c r="R1039" s="235"/>
      <c r="S1039" s="235"/>
      <c r="T1039" s="236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7" t="s">
        <v>157</v>
      </c>
      <c r="AU1039" s="237" t="s">
        <v>85</v>
      </c>
      <c r="AV1039" s="13" t="s">
        <v>85</v>
      </c>
      <c r="AW1039" s="13" t="s">
        <v>36</v>
      </c>
      <c r="AX1039" s="13" t="s">
        <v>83</v>
      </c>
      <c r="AY1039" s="237" t="s">
        <v>147</v>
      </c>
    </row>
    <row r="1040" s="2" customFormat="1" ht="37.8" customHeight="1">
      <c r="A1040" s="41"/>
      <c r="B1040" s="42"/>
      <c r="C1040" s="208" t="s">
        <v>1672</v>
      </c>
      <c r="D1040" s="208" t="s">
        <v>149</v>
      </c>
      <c r="E1040" s="209" t="s">
        <v>1673</v>
      </c>
      <c r="F1040" s="210" t="s">
        <v>1674</v>
      </c>
      <c r="G1040" s="211" t="s">
        <v>99</v>
      </c>
      <c r="H1040" s="212">
        <v>0.080000000000000002</v>
      </c>
      <c r="I1040" s="213"/>
      <c r="J1040" s="214">
        <f>ROUND(I1040*H1040,2)</f>
        <v>0</v>
      </c>
      <c r="K1040" s="210" t="s">
        <v>152</v>
      </c>
      <c r="L1040" s="47"/>
      <c r="M1040" s="215" t="s">
        <v>19</v>
      </c>
      <c r="N1040" s="216" t="s">
        <v>46</v>
      </c>
      <c r="O1040" s="87"/>
      <c r="P1040" s="217">
        <f>O1040*H1040</f>
        <v>0</v>
      </c>
      <c r="Q1040" s="217">
        <v>0.00012</v>
      </c>
      <c r="R1040" s="217">
        <f>Q1040*H1040</f>
        <v>9.6000000000000013E-06</v>
      </c>
      <c r="S1040" s="217">
        <v>0</v>
      </c>
      <c r="T1040" s="218">
        <f>S1040*H1040</f>
        <v>0</v>
      </c>
      <c r="U1040" s="41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R1040" s="219" t="s">
        <v>244</v>
      </c>
      <c r="AT1040" s="219" t="s">
        <v>149</v>
      </c>
      <c r="AU1040" s="219" t="s">
        <v>85</v>
      </c>
      <c r="AY1040" s="20" t="s">
        <v>147</v>
      </c>
      <c r="BE1040" s="220">
        <f>IF(N1040="základní",J1040,0)</f>
        <v>0</v>
      </c>
      <c r="BF1040" s="220">
        <f>IF(N1040="snížená",J1040,0)</f>
        <v>0</v>
      </c>
      <c r="BG1040" s="220">
        <f>IF(N1040="zákl. přenesená",J1040,0)</f>
        <v>0</v>
      </c>
      <c r="BH1040" s="220">
        <f>IF(N1040="sníž. přenesená",J1040,0)</f>
        <v>0</v>
      </c>
      <c r="BI1040" s="220">
        <f>IF(N1040="nulová",J1040,0)</f>
        <v>0</v>
      </c>
      <c r="BJ1040" s="20" t="s">
        <v>83</v>
      </c>
      <c r="BK1040" s="220">
        <f>ROUND(I1040*H1040,2)</f>
        <v>0</v>
      </c>
      <c r="BL1040" s="20" t="s">
        <v>244</v>
      </c>
      <c r="BM1040" s="219" t="s">
        <v>1675</v>
      </c>
    </row>
    <row r="1041" s="2" customFormat="1">
      <c r="A1041" s="41"/>
      <c r="B1041" s="42"/>
      <c r="C1041" s="43"/>
      <c r="D1041" s="221" t="s">
        <v>155</v>
      </c>
      <c r="E1041" s="43"/>
      <c r="F1041" s="222" t="s">
        <v>1676</v>
      </c>
      <c r="G1041" s="43"/>
      <c r="H1041" s="43"/>
      <c r="I1041" s="223"/>
      <c r="J1041" s="43"/>
      <c r="K1041" s="43"/>
      <c r="L1041" s="47"/>
      <c r="M1041" s="224"/>
      <c r="N1041" s="225"/>
      <c r="O1041" s="87"/>
      <c r="P1041" s="87"/>
      <c r="Q1041" s="87"/>
      <c r="R1041" s="87"/>
      <c r="S1041" s="87"/>
      <c r="T1041" s="88"/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T1041" s="20" t="s">
        <v>155</v>
      </c>
      <c r="AU1041" s="20" t="s">
        <v>85</v>
      </c>
    </row>
    <row r="1042" s="13" customFormat="1">
      <c r="A1042" s="13"/>
      <c r="B1042" s="226"/>
      <c r="C1042" s="227"/>
      <c r="D1042" s="228" t="s">
        <v>157</v>
      </c>
      <c r="E1042" s="229" t="s">
        <v>19</v>
      </c>
      <c r="F1042" s="230" t="s">
        <v>1677</v>
      </c>
      <c r="G1042" s="227"/>
      <c r="H1042" s="231">
        <v>0.080000000000000002</v>
      </c>
      <c r="I1042" s="232"/>
      <c r="J1042" s="227"/>
      <c r="K1042" s="227"/>
      <c r="L1042" s="233"/>
      <c r="M1042" s="234"/>
      <c r="N1042" s="235"/>
      <c r="O1042" s="235"/>
      <c r="P1042" s="235"/>
      <c r="Q1042" s="235"/>
      <c r="R1042" s="235"/>
      <c r="S1042" s="235"/>
      <c r="T1042" s="236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7" t="s">
        <v>157</v>
      </c>
      <c r="AU1042" s="237" t="s">
        <v>85</v>
      </c>
      <c r="AV1042" s="13" t="s">
        <v>85</v>
      </c>
      <c r="AW1042" s="13" t="s">
        <v>36</v>
      </c>
      <c r="AX1042" s="13" t="s">
        <v>83</v>
      </c>
      <c r="AY1042" s="237" t="s">
        <v>147</v>
      </c>
    </row>
    <row r="1043" s="2" customFormat="1" ht="16.5" customHeight="1">
      <c r="A1043" s="41"/>
      <c r="B1043" s="42"/>
      <c r="C1043" s="259" t="s">
        <v>1678</v>
      </c>
      <c r="D1043" s="259" t="s">
        <v>245</v>
      </c>
      <c r="E1043" s="260" t="s">
        <v>1679</v>
      </c>
      <c r="F1043" s="261" t="s">
        <v>1680</v>
      </c>
      <c r="G1043" s="262" t="s">
        <v>311</v>
      </c>
      <c r="H1043" s="263">
        <v>2</v>
      </c>
      <c r="I1043" s="264"/>
      <c r="J1043" s="265">
        <f>ROUND(I1043*H1043,2)</f>
        <v>0</v>
      </c>
      <c r="K1043" s="261" t="s">
        <v>19</v>
      </c>
      <c r="L1043" s="266"/>
      <c r="M1043" s="267" t="s">
        <v>19</v>
      </c>
      <c r="N1043" s="268" t="s">
        <v>46</v>
      </c>
      <c r="O1043" s="87"/>
      <c r="P1043" s="217">
        <f>O1043*H1043</f>
        <v>0</v>
      </c>
      <c r="Q1043" s="217">
        <v>0.0023999999999999998</v>
      </c>
      <c r="R1043" s="217">
        <f>Q1043*H1043</f>
        <v>0.0047999999999999996</v>
      </c>
      <c r="S1043" s="217">
        <v>0</v>
      </c>
      <c r="T1043" s="218">
        <f>S1043*H1043</f>
        <v>0</v>
      </c>
      <c r="U1043" s="41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R1043" s="219" t="s">
        <v>358</v>
      </c>
      <c r="AT1043" s="219" t="s">
        <v>245</v>
      </c>
      <c r="AU1043" s="219" t="s">
        <v>85</v>
      </c>
      <c r="AY1043" s="20" t="s">
        <v>147</v>
      </c>
      <c r="BE1043" s="220">
        <f>IF(N1043="základní",J1043,0)</f>
        <v>0</v>
      </c>
      <c r="BF1043" s="220">
        <f>IF(N1043="snížená",J1043,0)</f>
        <v>0</v>
      </c>
      <c r="BG1043" s="220">
        <f>IF(N1043="zákl. přenesená",J1043,0)</f>
        <v>0</v>
      </c>
      <c r="BH1043" s="220">
        <f>IF(N1043="sníž. přenesená",J1043,0)</f>
        <v>0</v>
      </c>
      <c r="BI1043" s="220">
        <f>IF(N1043="nulová",J1043,0)</f>
        <v>0</v>
      </c>
      <c r="BJ1043" s="20" t="s">
        <v>83</v>
      </c>
      <c r="BK1043" s="220">
        <f>ROUND(I1043*H1043,2)</f>
        <v>0</v>
      </c>
      <c r="BL1043" s="20" t="s">
        <v>244</v>
      </c>
      <c r="BM1043" s="219" t="s">
        <v>1681</v>
      </c>
    </row>
    <row r="1044" s="2" customFormat="1">
      <c r="A1044" s="41"/>
      <c r="B1044" s="42"/>
      <c r="C1044" s="43"/>
      <c r="D1044" s="228" t="s">
        <v>483</v>
      </c>
      <c r="E1044" s="43"/>
      <c r="F1044" s="269" t="s">
        <v>1682</v>
      </c>
      <c r="G1044" s="43"/>
      <c r="H1044" s="43"/>
      <c r="I1044" s="223"/>
      <c r="J1044" s="43"/>
      <c r="K1044" s="43"/>
      <c r="L1044" s="47"/>
      <c r="M1044" s="224"/>
      <c r="N1044" s="225"/>
      <c r="O1044" s="87"/>
      <c r="P1044" s="87"/>
      <c r="Q1044" s="87"/>
      <c r="R1044" s="87"/>
      <c r="S1044" s="87"/>
      <c r="T1044" s="88"/>
      <c r="U1044" s="41"/>
      <c r="V1044" s="41"/>
      <c r="W1044" s="41"/>
      <c r="X1044" s="41"/>
      <c r="Y1044" s="41"/>
      <c r="Z1044" s="41"/>
      <c r="AA1044" s="41"/>
      <c r="AB1044" s="41"/>
      <c r="AC1044" s="41"/>
      <c r="AD1044" s="41"/>
      <c r="AE1044" s="41"/>
      <c r="AT1044" s="20" t="s">
        <v>483</v>
      </c>
      <c r="AU1044" s="20" t="s">
        <v>85</v>
      </c>
    </row>
    <row r="1045" s="2" customFormat="1" ht="24.15" customHeight="1">
      <c r="A1045" s="41"/>
      <c r="B1045" s="42"/>
      <c r="C1045" s="208" t="s">
        <v>1683</v>
      </c>
      <c r="D1045" s="208" t="s">
        <v>149</v>
      </c>
      <c r="E1045" s="209" t="s">
        <v>1684</v>
      </c>
      <c r="F1045" s="210" t="s">
        <v>1685</v>
      </c>
      <c r="G1045" s="211" t="s">
        <v>311</v>
      </c>
      <c r="H1045" s="212">
        <v>1</v>
      </c>
      <c r="I1045" s="213"/>
      <c r="J1045" s="214">
        <f>ROUND(I1045*H1045,2)</f>
        <v>0</v>
      </c>
      <c r="K1045" s="210" t="s">
        <v>152</v>
      </c>
      <c r="L1045" s="47"/>
      <c r="M1045" s="215" t="s">
        <v>19</v>
      </c>
      <c r="N1045" s="216" t="s">
        <v>46</v>
      </c>
      <c r="O1045" s="87"/>
      <c r="P1045" s="217">
        <f>O1045*H1045</f>
        <v>0</v>
      </c>
      <c r="Q1045" s="217">
        <v>0</v>
      </c>
      <c r="R1045" s="217">
        <f>Q1045*H1045</f>
        <v>0</v>
      </c>
      <c r="S1045" s="217">
        <v>0.02</v>
      </c>
      <c r="T1045" s="218">
        <f>S1045*H1045</f>
        <v>0.02</v>
      </c>
      <c r="U1045" s="41"/>
      <c r="V1045" s="41"/>
      <c r="W1045" s="41"/>
      <c r="X1045" s="41"/>
      <c r="Y1045" s="41"/>
      <c r="Z1045" s="41"/>
      <c r="AA1045" s="41"/>
      <c r="AB1045" s="41"/>
      <c r="AC1045" s="41"/>
      <c r="AD1045" s="41"/>
      <c r="AE1045" s="41"/>
      <c r="AR1045" s="219" t="s">
        <v>244</v>
      </c>
      <c r="AT1045" s="219" t="s">
        <v>149</v>
      </c>
      <c r="AU1045" s="219" t="s">
        <v>85</v>
      </c>
      <c r="AY1045" s="20" t="s">
        <v>147</v>
      </c>
      <c r="BE1045" s="220">
        <f>IF(N1045="základní",J1045,0)</f>
        <v>0</v>
      </c>
      <c r="BF1045" s="220">
        <f>IF(N1045="snížená",J1045,0)</f>
        <v>0</v>
      </c>
      <c r="BG1045" s="220">
        <f>IF(N1045="zákl. přenesená",J1045,0)</f>
        <v>0</v>
      </c>
      <c r="BH1045" s="220">
        <f>IF(N1045="sníž. přenesená",J1045,0)</f>
        <v>0</v>
      </c>
      <c r="BI1045" s="220">
        <f>IF(N1045="nulová",J1045,0)</f>
        <v>0</v>
      </c>
      <c r="BJ1045" s="20" t="s">
        <v>83</v>
      </c>
      <c r="BK1045" s="220">
        <f>ROUND(I1045*H1045,2)</f>
        <v>0</v>
      </c>
      <c r="BL1045" s="20" t="s">
        <v>244</v>
      </c>
      <c r="BM1045" s="219" t="s">
        <v>1686</v>
      </c>
    </row>
    <row r="1046" s="2" customFormat="1">
      <c r="A1046" s="41"/>
      <c r="B1046" s="42"/>
      <c r="C1046" s="43"/>
      <c r="D1046" s="221" t="s">
        <v>155</v>
      </c>
      <c r="E1046" s="43"/>
      <c r="F1046" s="222" t="s">
        <v>1687</v>
      </c>
      <c r="G1046" s="43"/>
      <c r="H1046" s="43"/>
      <c r="I1046" s="223"/>
      <c r="J1046" s="43"/>
      <c r="K1046" s="43"/>
      <c r="L1046" s="47"/>
      <c r="M1046" s="224"/>
      <c r="N1046" s="225"/>
      <c r="O1046" s="87"/>
      <c r="P1046" s="87"/>
      <c r="Q1046" s="87"/>
      <c r="R1046" s="87"/>
      <c r="S1046" s="87"/>
      <c r="T1046" s="88"/>
      <c r="U1046" s="41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T1046" s="20" t="s">
        <v>155</v>
      </c>
      <c r="AU1046" s="20" t="s">
        <v>85</v>
      </c>
    </row>
    <row r="1047" s="13" customFormat="1">
      <c r="A1047" s="13"/>
      <c r="B1047" s="226"/>
      <c r="C1047" s="227"/>
      <c r="D1047" s="228" t="s">
        <v>157</v>
      </c>
      <c r="E1047" s="229" t="s">
        <v>19</v>
      </c>
      <c r="F1047" s="230" t="s">
        <v>1688</v>
      </c>
      <c r="G1047" s="227"/>
      <c r="H1047" s="231">
        <v>1</v>
      </c>
      <c r="I1047" s="232"/>
      <c r="J1047" s="227"/>
      <c r="K1047" s="227"/>
      <c r="L1047" s="233"/>
      <c r="M1047" s="234"/>
      <c r="N1047" s="235"/>
      <c r="O1047" s="235"/>
      <c r="P1047" s="235"/>
      <c r="Q1047" s="235"/>
      <c r="R1047" s="235"/>
      <c r="S1047" s="235"/>
      <c r="T1047" s="23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7" t="s">
        <v>157</v>
      </c>
      <c r="AU1047" s="237" t="s">
        <v>85</v>
      </c>
      <c r="AV1047" s="13" t="s">
        <v>85</v>
      </c>
      <c r="AW1047" s="13" t="s">
        <v>36</v>
      </c>
      <c r="AX1047" s="13" t="s">
        <v>83</v>
      </c>
      <c r="AY1047" s="237" t="s">
        <v>147</v>
      </c>
    </row>
    <row r="1048" s="2" customFormat="1" ht="55.5" customHeight="1">
      <c r="A1048" s="41"/>
      <c r="B1048" s="42"/>
      <c r="C1048" s="208" t="s">
        <v>1689</v>
      </c>
      <c r="D1048" s="208" t="s">
        <v>149</v>
      </c>
      <c r="E1048" s="209" t="s">
        <v>1690</v>
      </c>
      <c r="F1048" s="210" t="s">
        <v>1691</v>
      </c>
      <c r="G1048" s="211" t="s">
        <v>311</v>
      </c>
      <c r="H1048" s="212">
        <v>3</v>
      </c>
      <c r="I1048" s="213"/>
      <c r="J1048" s="214">
        <f>ROUND(I1048*H1048,2)</f>
        <v>0</v>
      </c>
      <c r="K1048" s="210" t="s">
        <v>152</v>
      </c>
      <c r="L1048" s="47"/>
      <c r="M1048" s="215" t="s">
        <v>19</v>
      </c>
      <c r="N1048" s="216" t="s">
        <v>46</v>
      </c>
      <c r="O1048" s="87"/>
      <c r="P1048" s="217">
        <f>O1048*H1048</f>
        <v>0</v>
      </c>
      <c r="Q1048" s="217">
        <v>0</v>
      </c>
      <c r="R1048" s="217">
        <f>Q1048*H1048</f>
        <v>0</v>
      </c>
      <c r="S1048" s="217">
        <v>0</v>
      </c>
      <c r="T1048" s="218">
        <f>S1048*H1048</f>
        <v>0</v>
      </c>
      <c r="U1048" s="41"/>
      <c r="V1048" s="41"/>
      <c r="W1048" s="41"/>
      <c r="X1048" s="41"/>
      <c r="Y1048" s="41"/>
      <c r="Z1048" s="41"/>
      <c r="AA1048" s="41"/>
      <c r="AB1048" s="41"/>
      <c r="AC1048" s="41"/>
      <c r="AD1048" s="41"/>
      <c r="AE1048" s="41"/>
      <c r="AR1048" s="219" t="s">
        <v>153</v>
      </c>
      <c r="AT1048" s="219" t="s">
        <v>149</v>
      </c>
      <c r="AU1048" s="219" t="s">
        <v>85</v>
      </c>
      <c r="AY1048" s="20" t="s">
        <v>147</v>
      </c>
      <c r="BE1048" s="220">
        <f>IF(N1048="základní",J1048,0)</f>
        <v>0</v>
      </c>
      <c r="BF1048" s="220">
        <f>IF(N1048="snížená",J1048,0)</f>
        <v>0</v>
      </c>
      <c r="BG1048" s="220">
        <f>IF(N1048="zákl. přenesená",J1048,0)</f>
        <v>0</v>
      </c>
      <c r="BH1048" s="220">
        <f>IF(N1048="sníž. přenesená",J1048,0)</f>
        <v>0</v>
      </c>
      <c r="BI1048" s="220">
        <f>IF(N1048="nulová",J1048,0)</f>
        <v>0</v>
      </c>
      <c r="BJ1048" s="20" t="s">
        <v>83</v>
      </c>
      <c r="BK1048" s="220">
        <f>ROUND(I1048*H1048,2)</f>
        <v>0</v>
      </c>
      <c r="BL1048" s="20" t="s">
        <v>153</v>
      </c>
      <c r="BM1048" s="219" t="s">
        <v>1692</v>
      </c>
    </row>
    <row r="1049" s="2" customFormat="1">
      <c r="A1049" s="41"/>
      <c r="B1049" s="42"/>
      <c r="C1049" s="43"/>
      <c r="D1049" s="221" t="s">
        <v>155</v>
      </c>
      <c r="E1049" s="43"/>
      <c r="F1049" s="222" t="s">
        <v>1693</v>
      </c>
      <c r="G1049" s="43"/>
      <c r="H1049" s="43"/>
      <c r="I1049" s="223"/>
      <c r="J1049" s="43"/>
      <c r="K1049" s="43"/>
      <c r="L1049" s="47"/>
      <c r="M1049" s="224"/>
      <c r="N1049" s="225"/>
      <c r="O1049" s="87"/>
      <c r="P1049" s="87"/>
      <c r="Q1049" s="87"/>
      <c r="R1049" s="87"/>
      <c r="S1049" s="87"/>
      <c r="T1049" s="88"/>
      <c r="U1049" s="41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T1049" s="20" t="s">
        <v>155</v>
      </c>
      <c r="AU1049" s="20" t="s">
        <v>85</v>
      </c>
    </row>
    <row r="1050" s="13" customFormat="1">
      <c r="A1050" s="13"/>
      <c r="B1050" s="226"/>
      <c r="C1050" s="227"/>
      <c r="D1050" s="228" t="s">
        <v>157</v>
      </c>
      <c r="E1050" s="229" t="s">
        <v>19</v>
      </c>
      <c r="F1050" s="230" t="s">
        <v>1694</v>
      </c>
      <c r="G1050" s="227"/>
      <c r="H1050" s="231">
        <v>3</v>
      </c>
      <c r="I1050" s="232"/>
      <c r="J1050" s="227"/>
      <c r="K1050" s="227"/>
      <c r="L1050" s="233"/>
      <c r="M1050" s="234"/>
      <c r="N1050" s="235"/>
      <c r="O1050" s="235"/>
      <c r="P1050" s="235"/>
      <c r="Q1050" s="235"/>
      <c r="R1050" s="235"/>
      <c r="S1050" s="235"/>
      <c r="T1050" s="236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7" t="s">
        <v>157</v>
      </c>
      <c r="AU1050" s="237" t="s">
        <v>85</v>
      </c>
      <c r="AV1050" s="13" t="s">
        <v>85</v>
      </c>
      <c r="AW1050" s="13" t="s">
        <v>36</v>
      </c>
      <c r="AX1050" s="13" t="s">
        <v>83</v>
      </c>
      <c r="AY1050" s="237" t="s">
        <v>147</v>
      </c>
    </row>
    <row r="1051" s="2" customFormat="1" ht="24.15" customHeight="1">
      <c r="A1051" s="41"/>
      <c r="B1051" s="42"/>
      <c r="C1051" s="259" t="s">
        <v>1695</v>
      </c>
      <c r="D1051" s="259" t="s">
        <v>245</v>
      </c>
      <c r="E1051" s="260" t="s">
        <v>1696</v>
      </c>
      <c r="F1051" s="261" t="s">
        <v>1697</v>
      </c>
      <c r="G1051" s="262" t="s">
        <v>311</v>
      </c>
      <c r="H1051" s="263">
        <v>3</v>
      </c>
      <c r="I1051" s="264"/>
      <c r="J1051" s="265">
        <f>ROUND(I1051*H1051,2)</f>
        <v>0</v>
      </c>
      <c r="K1051" s="261" t="s">
        <v>152</v>
      </c>
      <c r="L1051" s="266"/>
      <c r="M1051" s="267" t="s">
        <v>19</v>
      </c>
      <c r="N1051" s="268" t="s">
        <v>46</v>
      </c>
      <c r="O1051" s="87"/>
      <c r="P1051" s="217">
        <f>O1051*H1051</f>
        <v>0</v>
      </c>
      <c r="Q1051" s="217">
        <v>0.0036099999999999999</v>
      </c>
      <c r="R1051" s="217">
        <f>Q1051*H1051</f>
        <v>0.010829999999999999</v>
      </c>
      <c r="S1051" s="217">
        <v>0</v>
      </c>
      <c r="T1051" s="218">
        <f>S1051*H1051</f>
        <v>0</v>
      </c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R1051" s="219" t="s">
        <v>197</v>
      </c>
      <c r="AT1051" s="219" t="s">
        <v>245</v>
      </c>
      <c r="AU1051" s="219" t="s">
        <v>85</v>
      </c>
      <c r="AY1051" s="20" t="s">
        <v>147</v>
      </c>
      <c r="BE1051" s="220">
        <f>IF(N1051="základní",J1051,0)</f>
        <v>0</v>
      </c>
      <c r="BF1051" s="220">
        <f>IF(N1051="snížená",J1051,0)</f>
        <v>0</v>
      </c>
      <c r="BG1051" s="220">
        <f>IF(N1051="zákl. přenesená",J1051,0)</f>
        <v>0</v>
      </c>
      <c r="BH1051" s="220">
        <f>IF(N1051="sníž. přenesená",J1051,0)</f>
        <v>0</v>
      </c>
      <c r="BI1051" s="220">
        <f>IF(N1051="nulová",J1051,0)</f>
        <v>0</v>
      </c>
      <c r="BJ1051" s="20" t="s">
        <v>83</v>
      </c>
      <c r="BK1051" s="220">
        <f>ROUND(I1051*H1051,2)</f>
        <v>0</v>
      </c>
      <c r="BL1051" s="20" t="s">
        <v>153</v>
      </c>
      <c r="BM1051" s="219" t="s">
        <v>1698</v>
      </c>
    </row>
    <row r="1052" s="2" customFormat="1" ht="49.05" customHeight="1">
      <c r="A1052" s="41"/>
      <c r="B1052" s="42"/>
      <c r="C1052" s="208" t="s">
        <v>1699</v>
      </c>
      <c r="D1052" s="208" t="s">
        <v>149</v>
      </c>
      <c r="E1052" s="209" t="s">
        <v>1700</v>
      </c>
      <c r="F1052" s="210" t="s">
        <v>1701</v>
      </c>
      <c r="G1052" s="211" t="s">
        <v>311</v>
      </c>
      <c r="H1052" s="212">
        <v>1</v>
      </c>
      <c r="I1052" s="213"/>
      <c r="J1052" s="214">
        <f>ROUND(I1052*H1052,2)</f>
        <v>0</v>
      </c>
      <c r="K1052" s="210" t="s">
        <v>152</v>
      </c>
      <c r="L1052" s="47"/>
      <c r="M1052" s="215" t="s">
        <v>19</v>
      </c>
      <c r="N1052" s="216" t="s">
        <v>46</v>
      </c>
      <c r="O1052" s="87"/>
      <c r="P1052" s="217">
        <f>O1052*H1052</f>
        <v>0</v>
      </c>
      <c r="Q1052" s="217">
        <v>0</v>
      </c>
      <c r="R1052" s="217">
        <f>Q1052*H1052</f>
        <v>0</v>
      </c>
      <c r="S1052" s="217">
        <v>0</v>
      </c>
      <c r="T1052" s="218">
        <f>S1052*H1052</f>
        <v>0</v>
      </c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R1052" s="219" t="s">
        <v>244</v>
      </c>
      <c r="AT1052" s="219" t="s">
        <v>149</v>
      </c>
      <c r="AU1052" s="219" t="s">
        <v>85</v>
      </c>
      <c r="AY1052" s="20" t="s">
        <v>147</v>
      </c>
      <c r="BE1052" s="220">
        <f>IF(N1052="základní",J1052,0)</f>
        <v>0</v>
      </c>
      <c r="BF1052" s="220">
        <f>IF(N1052="snížená",J1052,0)</f>
        <v>0</v>
      </c>
      <c r="BG1052" s="220">
        <f>IF(N1052="zákl. přenesená",J1052,0)</f>
        <v>0</v>
      </c>
      <c r="BH1052" s="220">
        <f>IF(N1052="sníž. přenesená",J1052,0)</f>
        <v>0</v>
      </c>
      <c r="BI1052" s="220">
        <f>IF(N1052="nulová",J1052,0)</f>
        <v>0</v>
      </c>
      <c r="BJ1052" s="20" t="s">
        <v>83</v>
      </c>
      <c r="BK1052" s="220">
        <f>ROUND(I1052*H1052,2)</f>
        <v>0</v>
      </c>
      <c r="BL1052" s="20" t="s">
        <v>244</v>
      </c>
      <c r="BM1052" s="219" t="s">
        <v>1702</v>
      </c>
    </row>
    <row r="1053" s="2" customFormat="1">
      <c r="A1053" s="41"/>
      <c r="B1053" s="42"/>
      <c r="C1053" s="43"/>
      <c r="D1053" s="221" t="s">
        <v>155</v>
      </c>
      <c r="E1053" s="43"/>
      <c r="F1053" s="222" t="s">
        <v>1703</v>
      </c>
      <c r="G1053" s="43"/>
      <c r="H1053" s="43"/>
      <c r="I1053" s="223"/>
      <c r="J1053" s="43"/>
      <c r="K1053" s="43"/>
      <c r="L1053" s="47"/>
      <c r="M1053" s="224"/>
      <c r="N1053" s="225"/>
      <c r="O1053" s="87"/>
      <c r="P1053" s="87"/>
      <c r="Q1053" s="87"/>
      <c r="R1053" s="87"/>
      <c r="S1053" s="87"/>
      <c r="T1053" s="88"/>
      <c r="U1053" s="41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T1053" s="20" t="s">
        <v>155</v>
      </c>
      <c r="AU1053" s="20" t="s">
        <v>85</v>
      </c>
    </row>
    <row r="1054" s="2" customFormat="1" ht="33" customHeight="1">
      <c r="A1054" s="41"/>
      <c r="B1054" s="42"/>
      <c r="C1054" s="259" t="s">
        <v>1704</v>
      </c>
      <c r="D1054" s="259" t="s">
        <v>245</v>
      </c>
      <c r="E1054" s="260" t="s">
        <v>1705</v>
      </c>
      <c r="F1054" s="261" t="s">
        <v>1706</v>
      </c>
      <c r="G1054" s="262" t="s">
        <v>389</v>
      </c>
      <c r="H1054" s="263">
        <v>8</v>
      </c>
      <c r="I1054" s="264"/>
      <c r="J1054" s="265">
        <f>ROUND(I1054*H1054,2)</f>
        <v>0</v>
      </c>
      <c r="K1054" s="261" t="s">
        <v>152</v>
      </c>
      <c r="L1054" s="266"/>
      <c r="M1054" s="267" t="s">
        <v>19</v>
      </c>
      <c r="N1054" s="268" t="s">
        <v>46</v>
      </c>
      <c r="O1054" s="87"/>
      <c r="P1054" s="217">
        <f>O1054*H1054</f>
        <v>0</v>
      </c>
      <c r="Q1054" s="217">
        <v>0.00024000000000000001</v>
      </c>
      <c r="R1054" s="217">
        <f>Q1054*H1054</f>
        <v>0.0019200000000000001</v>
      </c>
      <c r="S1054" s="217">
        <v>0</v>
      </c>
      <c r="T1054" s="218">
        <f>S1054*H1054</f>
        <v>0</v>
      </c>
      <c r="U1054" s="41"/>
      <c r="V1054" s="41"/>
      <c r="W1054" s="41"/>
      <c r="X1054" s="41"/>
      <c r="Y1054" s="41"/>
      <c r="Z1054" s="41"/>
      <c r="AA1054" s="41"/>
      <c r="AB1054" s="41"/>
      <c r="AC1054" s="41"/>
      <c r="AD1054" s="41"/>
      <c r="AE1054" s="41"/>
      <c r="AR1054" s="219" t="s">
        <v>358</v>
      </c>
      <c r="AT1054" s="219" t="s">
        <v>245</v>
      </c>
      <c r="AU1054" s="219" t="s">
        <v>85</v>
      </c>
      <c r="AY1054" s="20" t="s">
        <v>147</v>
      </c>
      <c r="BE1054" s="220">
        <f>IF(N1054="základní",J1054,0)</f>
        <v>0</v>
      </c>
      <c r="BF1054" s="220">
        <f>IF(N1054="snížená",J1054,0)</f>
        <v>0</v>
      </c>
      <c r="BG1054" s="220">
        <f>IF(N1054="zákl. přenesená",J1054,0)</f>
        <v>0</v>
      </c>
      <c r="BH1054" s="220">
        <f>IF(N1054="sníž. přenesená",J1054,0)</f>
        <v>0</v>
      </c>
      <c r="BI1054" s="220">
        <f>IF(N1054="nulová",J1054,0)</f>
        <v>0</v>
      </c>
      <c r="BJ1054" s="20" t="s">
        <v>83</v>
      </c>
      <c r="BK1054" s="220">
        <f>ROUND(I1054*H1054,2)</f>
        <v>0</v>
      </c>
      <c r="BL1054" s="20" t="s">
        <v>244</v>
      </c>
      <c r="BM1054" s="219" t="s">
        <v>1707</v>
      </c>
    </row>
    <row r="1055" s="2" customFormat="1" ht="24.15" customHeight="1">
      <c r="A1055" s="41"/>
      <c r="B1055" s="42"/>
      <c r="C1055" s="208" t="s">
        <v>1708</v>
      </c>
      <c r="D1055" s="208" t="s">
        <v>149</v>
      </c>
      <c r="E1055" s="209" t="s">
        <v>1709</v>
      </c>
      <c r="F1055" s="210" t="s">
        <v>1710</v>
      </c>
      <c r="G1055" s="211" t="s">
        <v>1711</v>
      </c>
      <c r="H1055" s="212">
        <v>144.55000000000001</v>
      </c>
      <c r="I1055" s="213"/>
      <c r="J1055" s="214">
        <f>ROUND(I1055*H1055,2)</f>
        <v>0</v>
      </c>
      <c r="K1055" s="210" t="s">
        <v>152</v>
      </c>
      <c r="L1055" s="47"/>
      <c r="M1055" s="215" t="s">
        <v>19</v>
      </c>
      <c r="N1055" s="216" t="s">
        <v>46</v>
      </c>
      <c r="O1055" s="87"/>
      <c r="P1055" s="217">
        <f>O1055*H1055</f>
        <v>0</v>
      </c>
      <c r="Q1055" s="217">
        <v>6.9999999999999994E-05</v>
      </c>
      <c r="R1055" s="217">
        <f>Q1055*H1055</f>
        <v>0.010118500000000001</v>
      </c>
      <c r="S1055" s="217">
        <v>0</v>
      </c>
      <c r="T1055" s="218">
        <f>S1055*H1055</f>
        <v>0</v>
      </c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R1055" s="219" t="s">
        <v>244</v>
      </c>
      <c r="AT1055" s="219" t="s">
        <v>149</v>
      </c>
      <c r="AU1055" s="219" t="s">
        <v>85</v>
      </c>
      <c r="AY1055" s="20" t="s">
        <v>147</v>
      </c>
      <c r="BE1055" s="220">
        <f>IF(N1055="základní",J1055,0)</f>
        <v>0</v>
      </c>
      <c r="BF1055" s="220">
        <f>IF(N1055="snížená",J1055,0)</f>
        <v>0</v>
      </c>
      <c r="BG1055" s="220">
        <f>IF(N1055="zákl. přenesená",J1055,0)</f>
        <v>0</v>
      </c>
      <c r="BH1055" s="220">
        <f>IF(N1055="sníž. přenesená",J1055,0)</f>
        <v>0</v>
      </c>
      <c r="BI1055" s="220">
        <f>IF(N1055="nulová",J1055,0)</f>
        <v>0</v>
      </c>
      <c r="BJ1055" s="20" t="s">
        <v>83</v>
      </c>
      <c r="BK1055" s="220">
        <f>ROUND(I1055*H1055,2)</f>
        <v>0</v>
      </c>
      <c r="BL1055" s="20" t="s">
        <v>244</v>
      </c>
      <c r="BM1055" s="219" t="s">
        <v>1712</v>
      </c>
    </row>
    <row r="1056" s="2" customFormat="1">
      <c r="A1056" s="41"/>
      <c r="B1056" s="42"/>
      <c r="C1056" s="43"/>
      <c r="D1056" s="221" t="s">
        <v>155</v>
      </c>
      <c r="E1056" s="43"/>
      <c r="F1056" s="222" t="s">
        <v>1713</v>
      </c>
      <c r="G1056" s="43"/>
      <c r="H1056" s="43"/>
      <c r="I1056" s="223"/>
      <c r="J1056" s="43"/>
      <c r="K1056" s="43"/>
      <c r="L1056" s="47"/>
      <c r="M1056" s="224"/>
      <c r="N1056" s="225"/>
      <c r="O1056" s="87"/>
      <c r="P1056" s="87"/>
      <c r="Q1056" s="87"/>
      <c r="R1056" s="87"/>
      <c r="S1056" s="87"/>
      <c r="T1056" s="88"/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T1056" s="20" t="s">
        <v>155</v>
      </c>
      <c r="AU1056" s="20" t="s">
        <v>85</v>
      </c>
    </row>
    <row r="1057" s="13" customFormat="1">
      <c r="A1057" s="13"/>
      <c r="B1057" s="226"/>
      <c r="C1057" s="227"/>
      <c r="D1057" s="228" t="s">
        <v>157</v>
      </c>
      <c r="E1057" s="229" t="s">
        <v>19</v>
      </c>
      <c r="F1057" s="230" t="s">
        <v>1714</v>
      </c>
      <c r="G1057" s="227"/>
      <c r="H1057" s="231">
        <v>81.25</v>
      </c>
      <c r="I1057" s="232"/>
      <c r="J1057" s="227"/>
      <c r="K1057" s="227"/>
      <c r="L1057" s="233"/>
      <c r="M1057" s="234"/>
      <c r="N1057" s="235"/>
      <c r="O1057" s="235"/>
      <c r="P1057" s="235"/>
      <c r="Q1057" s="235"/>
      <c r="R1057" s="235"/>
      <c r="S1057" s="235"/>
      <c r="T1057" s="236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7" t="s">
        <v>157</v>
      </c>
      <c r="AU1057" s="237" t="s">
        <v>85</v>
      </c>
      <c r="AV1057" s="13" t="s">
        <v>85</v>
      </c>
      <c r="AW1057" s="13" t="s">
        <v>36</v>
      </c>
      <c r="AX1057" s="13" t="s">
        <v>75</v>
      </c>
      <c r="AY1057" s="237" t="s">
        <v>147</v>
      </c>
    </row>
    <row r="1058" s="13" customFormat="1">
      <c r="A1058" s="13"/>
      <c r="B1058" s="226"/>
      <c r="C1058" s="227"/>
      <c r="D1058" s="228" t="s">
        <v>157</v>
      </c>
      <c r="E1058" s="229" t="s">
        <v>19</v>
      </c>
      <c r="F1058" s="230" t="s">
        <v>1715</v>
      </c>
      <c r="G1058" s="227"/>
      <c r="H1058" s="231">
        <v>63.299999999999997</v>
      </c>
      <c r="I1058" s="232"/>
      <c r="J1058" s="227"/>
      <c r="K1058" s="227"/>
      <c r="L1058" s="233"/>
      <c r="M1058" s="234"/>
      <c r="N1058" s="235"/>
      <c r="O1058" s="235"/>
      <c r="P1058" s="235"/>
      <c r="Q1058" s="235"/>
      <c r="R1058" s="235"/>
      <c r="S1058" s="235"/>
      <c r="T1058" s="23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7" t="s">
        <v>157</v>
      </c>
      <c r="AU1058" s="237" t="s">
        <v>85</v>
      </c>
      <c r="AV1058" s="13" t="s">
        <v>85</v>
      </c>
      <c r="AW1058" s="13" t="s">
        <v>36</v>
      </c>
      <c r="AX1058" s="13" t="s">
        <v>75</v>
      </c>
      <c r="AY1058" s="237" t="s">
        <v>147</v>
      </c>
    </row>
    <row r="1059" s="15" customFormat="1">
      <c r="A1059" s="15"/>
      <c r="B1059" s="248"/>
      <c r="C1059" s="249"/>
      <c r="D1059" s="228" t="s">
        <v>157</v>
      </c>
      <c r="E1059" s="250" t="s">
        <v>19</v>
      </c>
      <c r="F1059" s="251" t="s">
        <v>172</v>
      </c>
      <c r="G1059" s="249"/>
      <c r="H1059" s="252">
        <v>144.55000000000001</v>
      </c>
      <c r="I1059" s="253"/>
      <c r="J1059" s="249"/>
      <c r="K1059" s="249"/>
      <c r="L1059" s="254"/>
      <c r="M1059" s="255"/>
      <c r="N1059" s="256"/>
      <c r="O1059" s="256"/>
      <c r="P1059" s="256"/>
      <c r="Q1059" s="256"/>
      <c r="R1059" s="256"/>
      <c r="S1059" s="256"/>
      <c r="T1059" s="257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58" t="s">
        <v>157</v>
      </c>
      <c r="AU1059" s="258" t="s">
        <v>85</v>
      </c>
      <c r="AV1059" s="15" t="s">
        <v>153</v>
      </c>
      <c r="AW1059" s="15" t="s">
        <v>36</v>
      </c>
      <c r="AX1059" s="15" t="s">
        <v>83</v>
      </c>
      <c r="AY1059" s="258" t="s">
        <v>147</v>
      </c>
    </row>
    <row r="1060" s="2" customFormat="1" ht="16.5" customHeight="1">
      <c r="A1060" s="41"/>
      <c r="B1060" s="42"/>
      <c r="C1060" s="259" t="s">
        <v>1716</v>
      </c>
      <c r="D1060" s="259" t="s">
        <v>245</v>
      </c>
      <c r="E1060" s="260" t="s">
        <v>1717</v>
      </c>
      <c r="F1060" s="261" t="s">
        <v>1718</v>
      </c>
      <c r="G1060" s="262" t="s">
        <v>389</v>
      </c>
      <c r="H1060" s="263">
        <v>32.5</v>
      </c>
      <c r="I1060" s="264"/>
      <c r="J1060" s="265">
        <f>ROUND(I1060*H1060,2)</f>
        <v>0</v>
      </c>
      <c r="K1060" s="261" t="s">
        <v>19</v>
      </c>
      <c r="L1060" s="266"/>
      <c r="M1060" s="267" t="s">
        <v>19</v>
      </c>
      <c r="N1060" s="268" t="s">
        <v>46</v>
      </c>
      <c r="O1060" s="87"/>
      <c r="P1060" s="217">
        <f>O1060*H1060</f>
        <v>0</v>
      </c>
      <c r="Q1060" s="217">
        <v>0</v>
      </c>
      <c r="R1060" s="217">
        <f>Q1060*H1060</f>
        <v>0</v>
      </c>
      <c r="S1060" s="217">
        <v>0</v>
      </c>
      <c r="T1060" s="218">
        <f>S1060*H1060</f>
        <v>0</v>
      </c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R1060" s="219" t="s">
        <v>358</v>
      </c>
      <c r="AT1060" s="219" t="s">
        <v>245</v>
      </c>
      <c r="AU1060" s="219" t="s">
        <v>85</v>
      </c>
      <c r="AY1060" s="20" t="s">
        <v>147</v>
      </c>
      <c r="BE1060" s="220">
        <f>IF(N1060="základní",J1060,0)</f>
        <v>0</v>
      </c>
      <c r="BF1060" s="220">
        <f>IF(N1060="snížená",J1060,0)</f>
        <v>0</v>
      </c>
      <c r="BG1060" s="220">
        <f>IF(N1060="zákl. přenesená",J1060,0)</f>
        <v>0</v>
      </c>
      <c r="BH1060" s="220">
        <f>IF(N1060="sníž. přenesená",J1060,0)</f>
        <v>0</v>
      </c>
      <c r="BI1060" s="220">
        <f>IF(N1060="nulová",J1060,0)</f>
        <v>0</v>
      </c>
      <c r="BJ1060" s="20" t="s">
        <v>83</v>
      </c>
      <c r="BK1060" s="220">
        <f>ROUND(I1060*H1060,2)</f>
        <v>0</v>
      </c>
      <c r="BL1060" s="20" t="s">
        <v>244</v>
      </c>
      <c r="BM1060" s="219" t="s">
        <v>1719</v>
      </c>
    </row>
    <row r="1061" s="2" customFormat="1">
      <c r="A1061" s="41"/>
      <c r="B1061" s="42"/>
      <c r="C1061" s="43"/>
      <c r="D1061" s="228" t="s">
        <v>483</v>
      </c>
      <c r="E1061" s="43"/>
      <c r="F1061" s="269" t="s">
        <v>1720</v>
      </c>
      <c r="G1061" s="43"/>
      <c r="H1061" s="43"/>
      <c r="I1061" s="223"/>
      <c r="J1061" s="43"/>
      <c r="K1061" s="43"/>
      <c r="L1061" s="47"/>
      <c r="M1061" s="224"/>
      <c r="N1061" s="225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483</v>
      </c>
      <c r="AU1061" s="20" t="s">
        <v>85</v>
      </c>
    </row>
    <row r="1062" s="2" customFormat="1" ht="16.5" customHeight="1">
      <c r="A1062" s="41"/>
      <c r="B1062" s="42"/>
      <c r="C1062" s="259" t="s">
        <v>1721</v>
      </c>
      <c r="D1062" s="259" t="s">
        <v>245</v>
      </c>
      <c r="E1062" s="260" t="s">
        <v>1722</v>
      </c>
      <c r="F1062" s="261" t="s">
        <v>1723</v>
      </c>
      <c r="G1062" s="262" t="s">
        <v>389</v>
      </c>
      <c r="H1062" s="263">
        <v>21.100000000000001</v>
      </c>
      <c r="I1062" s="264"/>
      <c r="J1062" s="265">
        <f>ROUND(I1062*H1062,2)</f>
        <v>0</v>
      </c>
      <c r="K1062" s="261" t="s">
        <v>19</v>
      </c>
      <c r="L1062" s="266"/>
      <c r="M1062" s="267" t="s">
        <v>19</v>
      </c>
      <c r="N1062" s="268" t="s">
        <v>46</v>
      </c>
      <c r="O1062" s="87"/>
      <c r="P1062" s="217">
        <f>O1062*H1062</f>
        <v>0</v>
      </c>
      <c r="Q1062" s="217">
        <v>0</v>
      </c>
      <c r="R1062" s="217">
        <f>Q1062*H1062</f>
        <v>0</v>
      </c>
      <c r="S1062" s="217">
        <v>0</v>
      </c>
      <c r="T1062" s="218">
        <f>S1062*H1062</f>
        <v>0</v>
      </c>
      <c r="U1062" s="41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R1062" s="219" t="s">
        <v>358</v>
      </c>
      <c r="AT1062" s="219" t="s">
        <v>245</v>
      </c>
      <c r="AU1062" s="219" t="s">
        <v>85</v>
      </c>
      <c r="AY1062" s="20" t="s">
        <v>147</v>
      </c>
      <c r="BE1062" s="220">
        <f>IF(N1062="základní",J1062,0)</f>
        <v>0</v>
      </c>
      <c r="BF1062" s="220">
        <f>IF(N1062="snížená",J1062,0)</f>
        <v>0</v>
      </c>
      <c r="BG1062" s="220">
        <f>IF(N1062="zákl. přenesená",J1062,0)</f>
        <v>0</v>
      </c>
      <c r="BH1062" s="220">
        <f>IF(N1062="sníž. přenesená",J1062,0)</f>
        <v>0</v>
      </c>
      <c r="BI1062" s="220">
        <f>IF(N1062="nulová",J1062,0)</f>
        <v>0</v>
      </c>
      <c r="BJ1062" s="20" t="s">
        <v>83</v>
      </c>
      <c r="BK1062" s="220">
        <f>ROUND(I1062*H1062,2)</f>
        <v>0</v>
      </c>
      <c r="BL1062" s="20" t="s">
        <v>244</v>
      </c>
      <c r="BM1062" s="219" t="s">
        <v>1724</v>
      </c>
    </row>
    <row r="1063" s="2" customFormat="1">
      <c r="A1063" s="41"/>
      <c r="B1063" s="42"/>
      <c r="C1063" s="43"/>
      <c r="D1063" s="228" t="s">
        <v>483</v>
      </c>
      <c r="E1063" s="43"/>
      <c r="F1063" s="269" t="s">
        <v>1720</v>
      </c>
      <c r="G1063" s="43"/>
      <c r="H1063" s="43"/>
      <c r="I1063" s="223"/>
      <c r="J1063" s="43"/>
      <c r="K1063" s="43"/>
      <c r="L1063" s="47"/>
      <c r="M1063" s="224"/>
      <c r="N1063" s="225"/>
      <c r="O1063" s="87"/>
      <c r="P1063" s="87"/>
      <c r="Q1063" s="87"/>
      <c r="R1063" s="87"/>
      <c r="S1063" s="87"/>
      <c r="T1063" s="88"/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T1063" s="20" t="s">
        <v>483</v>
      </c>
      <c r="AU1063" s="20" t="s">
        <v>85</v>
      </c>
    </row>
    <row r="1064" s="2" customFormat="1" ht="24.15" customHeight="1">
      <c r="A1064" s="41"/>
      <c r="B1064" s="42"/>
      <c r="C1064" s="208" t="s">
        <v>1725</v>
      </c>
      <c r="D1064" s="208" t="s">
        <v>149</v>
      </c>
      <c r="E1064" s="209" t="s">
        <v>1726</v>
      </c>
      <c r="F1064" s="210" t="s">
        <v>1727</v>
      </c>
      <c r="G1064" s="211" t="s">
        <v>1711</v>
      </c>
      <c r="H1064" s="212">
        <v>112.31999999999999</v>
      </c>
      <c r="I1064" s="213"/>
      <c r="J1064" s="214">
        <f>ROUND(I1064*H1064,2)</f>
        <v>0</v>
      </c>
      <c r="K1064" s="210" t="s">
        <v>152</v>
      </c>
      <c r="L1064" s="47"/>
      <c r="M1064" s="215" t="s">
        <v>19</v>
      </c>
      <c r="N1064" s="216" t="s">
        <v>46</v>
      </c>
      <c r="O1064" s="87"/>
      <c r="P1064" s="217">
        <f>O1064*H1064</f>
        <v>0</v>
      </c>
      <c r="Q1064" s="217">
        <v>6.0000000000000002E-05</v>
      </c>
      <c r="R1064" s="217">
        <f>Q1064*H1064</f>
        <v>0.0067391999999999999</v>
      </c>
      <c r="S1064" s="217">
        <v>0</v>
      </c>
      <c r="T1064" s="218">
        <f>S1064*H1064</f>
        <v>0</v>
      </c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R1064" s="219" t="s">
        <v>244</v>
      </c>
      <c r="AT1064" s="219" t="s">
        <v>149</v>
      </c>
      <c r="AU1064" s="219" t="s">
        <v>85</v>
      </c>
      <c r="AY1064" s="20" t="s">
        <v>147</v>
      </c>
      <c r="BE1064" s="220">
        <f>IF(N1064="základní",J1064,0)</f>
        <v>0</v>
      </c>
      <c r="BF1064" s="220">
        <f>IF(N1064="snížená",J1064,0)</f>
        <v>0</v>
      </c>
      <c r="BG1064" s="220">
        <f>IF(N1064="zákl. přenesená",J1064,0)</f>
        <v>0</v>
      </c>
      <c r="BH1064" s="220">
        <f>IF(N1064="sníž. přenesená",J1064,0)</f>
        <v>0</v>
      </c>
      <c r="BI1064" s="220">
        <f>IF(N1064="nulová",J1064,0)</f>
        <v>0</v>
      </c>
      <c r="BJ1064" s="20" t="s">
        <v>83</v>
      </c>
      <c r="BK1064" s="220">
        <f>ROUND(I1064*H1064,2)</f>
        <v>0</v>
      </c>
      <c r="BL1064" s="20" t="s">
        <v>244</v>
      </c>
      <c r="BM1064" s="219" t="s">
        <v>1728</v>
      </c>
    </row>
    <row r="1065" s="2" customFormat="1">
      <c r="A1065" s="41"/>
      <c r="B1065" s="42"/>
      <c r="C1065" s="43"/>
      <c r="D1065" s="221" t="s">
        <v>155</v>
      </c>
      <c r="E1065" s="43"/>
      <c r="F1065" s="222" t="s">
        <v>1729</v>
      </c>
      <c r="G1065" s="43"/>
      <c r="H1065" s="43"/>
      <c r="I1065" s="223"/>
      <c r="J1065" s="43"/>
      <c r="K1065" s="43"/>
      <c r="L1065" s="47"/>
      <c r="M1065" s="224"/>
      <c r="N1065" s="225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155</v>
      </c>
      <c r="AU1065" s="20" t="s">
        <v>85</v>
      </c>
    </row>
    <row r="1066" s="13" customFormat="1">
      <c r="A1066" s="13"/>
      <c r="B1066" s="226"/>
      <c r="C1066" s="227"/>
      <c r="D1066" s="228" t="s">
        <v>157</v>
      </c>
      <c r="E1066" s="229" t="s">
        <v>19</v>
      </c>
      <c r="F1066" s="230" t="s">
        <v>1730</v>
      </c>
      <c r="G1066" s="227"/>
      <c r="H1066" s="231">
        <v>112.31999999999999</v>
      </c>
      <c r="I1066" s="232"/>
      <c r="J1066" s="227"/>
      <c r="K1066" s="227"/>
      <c r="L1066" s="233"/>
      <c r="M1066" s="234"/>
      <c r="N1066" s="235"/>
      <c r="O1066" s="235"/>
      <c r="P1066" s="235"/>
      <c r="Q1066" s="235"/>
      <c r="R1066" s="235"/>
      <c r="S1066" s="235"/>
      <c r="T1066" s="236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7" t="s">
        <v>157</v>
      </c>
      <c r="AU1066" s="237" t="s">
        <v>85</v>
      </c>
      <c r="AV1066" s="13" t="s">
        <v>85</v>
      </c>
      <c r="AW1066" s="13" t="s">
        <v>36</v>
      </c>
      <c r="AX1066" s="13" t="s">
        <v>83</v>
      </c>
      <c r="AY1066" s="237" t="s">
        <v>147</v>
      </c>
    </row>
    <row r="1067" s="2" customFormat="1" ht="24.15" customHeight="1">
      <c r="A1067" s="41"/>
      <c r="B1067" s="42"/>
      <c r="C1067" s="259" t="s">
        <v>1731</v>
      </c>
      <c r="D1067" s="259" t="s">
        <v>245</v>
      </c>
      <c r="E1067" s="260" t="s">
        <v>1732</v>
      </c>
      <c r="F1067" s="261" t="s">
        <v>1733</v>
      </c>
      <c r="G1067" s="262" t="s">
        <v>1711</v>
      </c>
      <c r="H1067" s="263">
        <v>129.16800000000001</v>
      </c>
      <c r="I1067" s="264"/>
      <c r="J1067" s="265">
        <f>ROUND(I1067*H1067,2)</f>
        <v>0</v>
      </c>
      <c r="K1067" s="261" t="s">
        <v>19</v>
      </c>
      <c r="L1067" s="266"/>
      <c r="M1067" s="267" t="s">
        <v>19</v>
      </c>
      <c r="N1067" s="268" t="s">
        <v>46</v>
      </c>
      <c r="O1067" s="87"/>
      <c r="P1067" s="217">
        <f>O1067*H1067</f>
        <v>0</v>
      </c>
      <c r="Q1067" s="217">
        <v>0</v>
      </c>
      <c r="R1067" s="217">
        <f>Q1067*H1067</f>
        <v>0</v>
      </c>
      <c r="S1067" s="217">
        <v>0</v>
      </c>
      <c r="T1067" s="218">
        <f>S1067*H1067</f>
        <v>0</v>
      </c>
      <c r="U1067" s="41"/>
      <c r="V1067" s="41"/>
      <c r="W1067" s="41"/>
      <c r="X1067" s="41"/>
      <c r="Y1067" s="41"/>
      <c r="Z1067" s="41"/>
      <c r="AA1067" s="41"/>
      <c r="AB1067" s="41"/>
      <c r="AC1067" s="41"/>
      <c r="AD1067" s="41"/>
      <c r="AE1067" s="41"/>
      <c r="AR1067" s="219" t="s">
        <v>358</v>
      </c>
      <c r="AT1067" s="219" t="s">
        <v>245</v>
      </c>
      <c r="AU1067" s="219" t="s">
        <v>85</v>
      </c>
      <c r="AY1067" s="20" t="s">
        <v>147</v>
      </c>
      <c r="BE1067" s="220">
        <f>IF(N1067="základní",J1067,0)</f>
        <v>0</v>
      </c>
      <c r="BF1067" s="220">
        <f>IF(N1067="snížená",J1067,0)</f>
        <v>0</v>
      </c>
      <c r="BG1067" s="220">
        <f>IF(N1067="zákl. přenesená",J1067,0)</f>
        <v>0</v>
      </c>
      <c r="BH1067" s="220">
        <f>IF(N1067="sníž. přenesená",J1067,0)</f>
        <v>0</v>
      </c>
      <c r="BI1067" s="220">
        <f>IF(N1067="nulová",J1067,0)</f>
        <v>0</v>
      </c>
      <c r="BJ1067" s="20" t="s">
        <v>83</v>
      </c>
      <c r="BK1067" s="220">
        <f>ROUND(I1067*H1067,2)</f>
        <v>0</v>
      </c>
      <c r="BL1067" s="20" t="s">
        <v>244</v>
      </c>
      <c r="BM1067" s="219" t="s">
        <v>1734</v>
      </c>
    </row>
    <row r="1068" s="2" customFormat="1">
      <c r="A1068" s="41"/>
      <c r="B1068" s="42"/>
      <c r="C1068" s="43"/>
      <c r="D1068" s="228" t="s">
        <v>483</v>
      </c>
      <c r="E1068" s="43"/>
      <c r="F1068" s="269" t="s">
        <v>1735</v>
      </c>
      <c r="G1068" s="43"/>
      <c r="H1068" s="43"/>
      <c r="I1068" s="223"/>
      <c r="J1068" s="43"/>
      <c r="K1068" s="43"/>
      <c r="L1068" s="47"/>
      <c r="M1068" s="224"/>
      <c r="N1068" s="225"/>
      <c r="O1068" s="87"/>
      <c r="P1068" s="87"/>
      <c r="Q1068" s="87"/>
      <c r="R1068" s="87"/>
      <c r="S1068" s="87"/>
      <c r="T1068" s="88"/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T1068" s="20" t="s">
        <v>483</v>
      </c>
      <c r="AU1068" s="20" t="s">
        <v>85</v>
      </c>
    </row>
    <row r="1069" s="13" customFormat="1">
      <c r="A1069" s="13"/>
      <c r="B1069" s="226"/>
      <c r="C1069" s="227"/>
      <c r="D1069" s="228" t="s">
        <v>157</v>
      </c>
      <c r="E1069" s="227"/>
      <c r="F1069" s="230" t="s">
        <v>1736</v>
      </c>
      <c r="G1069" s="227"/>
      <c r="H1069" s="231">
        <v>129.16800000000001</v>
      </c>
      <c r="I1069" s="232"/>
      <c r="J1069" s="227"/>
      <c r="K1069" s="227"/>
      <c r="L1069" s="233"/>
      <c r="M1069" s="234"/>
      <c r="N1069" s="235"/>
      <c r="O1069" s="235"/>
      <c r="P1069" s="235"/>
      <c r="Q1069" s="235"/>
      <c r="R1069" s="235"/>
      <c r="S1069" s="235"/>
      <c r="T1069" s="236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7" t="s">
        <v>157</v>
      </c>
      <c r="AU1069" s="237" t="s">
        <v>85</v>
      </c>
      <c r="AV1069" s="13" t="s">
        <v>85</v>
      </c>
      <c r="AW1069" s="13" t="s">
        <v>4</v>
      </c>
      <c r="AX1069" s="13" t="s">
        <v>83</v>
      </c>
      <c r="AY1069" s="237" t="s">
        <v>147</v>
      </c>
    </row>
    <row r="1070" s="2" customFormat="1" ht="24.15" customHeight="1">
      <c r="A1070" s="41"/>
      <c r="B1070" s="42"/>
      <c r="C1070" s="208" t="s">
        <v>1737</v>
      </c>
      <c r="D1070" s="208" t="s">
        <v>149</v>
      </c>
      <c r="E1070" s="209" t="s">
        <v>1738</v>
      </c>
      <c r="F1070" s="210" t="s">
        <v>1739</v>
      </c>
      <c r="G1070" s="211" t="s">
        <v>1711</v>
      </c>
      <c r="H1070" s="212">
        <v>40</v>
      </c>
      <c r="I1070" s="213"/>
      <c r="J1070" s="214">
        <f>ROUND(I1070*H1070,2)</f>
        <v>0</v>
      </c>
      <c r="K1070" s="210" t="s">
        <v>152</v>
      </c>
      <c r="L1070" s="47"/>
      <c r="M1070" s="215" t="s">
        <v>19</v>
      </c>
      <c r="N1070" s="216" t="s">
        <v>46</v>
      </c>
      <c r="O1070" s="87"/>
      <c r="P1070" s="217">
        <f>O1070*H1070</f>
        <v>0</v>
      </c>
      <c r="Q1070" s="217">
        <v>6.0000000000000002E-05</v>
      </c>
      <c r="R1070" s="217">
        <f>Q1070*H1070</f>
        <v>0.0024000000000000002</v>
      </c>
      <c r="S1070" s="217">
        <v>0</v>
      </c>
      <c r="T1070" s="218">
        <f>S1070*H1070</f>
        <v>0</v>
      </c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R1070" s="219" t="s">
        <v>244</v>
      </c>
      <c r="AT1070" s="219" t="s">
        <v>149</v>
      </c>
      <c r="AU1070" s="219" t="s">
        <v>85</v>
      </c>
      <c r="AY1070" s="20" t="s">
        <v>147</v>
      </c>
      <c r="BE1070" s="220">
        <f>IF(N1070="základní",J1070,0)</f>
        <v>0</v>
      </c>
      <c r="BF1070" s="220">
        <f>IF(N1070="snížená",J1070,0)</f>
        <v>0</v>
      </c>
      <c r="BG1070" s="220">
        <f>IF(N1070="zákl. přenesená",J1070,0)</f>
        <v>0</v>
      </c>
      <c r="BH1070" s="220">
        <f>IF(N1070="sníž. přenesená",J1070,0)</f>
        <v>0</v>
      </c>
      <c r="BI1070" s="220">
        <f>IF(N1070="nulová",J1070,0)</f>
        <v>0</v>
      </c>
      <c r="BJ1070" s="20" t="s">
        <v>83</v>
      </c>
      <c r="BK1070" s="220">
        <f>ROUND(I1070*H1070,2)</f>
        <v>0</v>
      </c>
      <c r="BL1070" s="20" t="s">
        <v>244</v>
      </c>
      <c r="BM1070" s="219" t="s">
        <v>1740</v>
      </c>
    </row>
    <row r="1071" s="2" customFormat="1">
      <c r="A1071" s="41"/>
      <c r="B1071" s="42"/>
      <c r="C1071" s="43"/>
      <c r="D1071" s="221" t="s">
        <v>155</v>
      </c>
      <c r="E1071" s="43"/>
      <c r="F1071" s="222" t="s">
        <v>1741</v>
      </c>
      <c r="G1071" s="43"/>
      <c r="H1071" s="43"/>
      <c r="I1071" s="223"/>
      <c r="J1071" s="43"/>
      <c r="K1071" s="43"/>
      <c r="L1071" s="47"/>
      <c r="M1071" s="224"/>
      <c r="N1071" s="225"/>
      <c r="O1071" s="87"/>
      <c r="P1071" s="87"/>
      <c r="Q1071" s="87"/>
      <c r="R1071" s="87"/>
      <c r="S1071" s="87"/>
      <c r="T1071" s="88"/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T1071" s="20" t="s">
        <v>155</v>
      </c>
      <c r="AU1071" s="20" t="s">
        <v>85</v>
      </c>
    </row>
    <row r="1072" s="13" customFormat="1">
      <c r="A1072" s="13"/>
      <c r="B1072" s="226"/>
      <c r="C1072" s="227"/>
      <c r="D1072" s="228" t="s">
        <v>157</v>
      </c>
      <c r="E1072" s="229" t="s">
        <v>19</v>
      </c>
      <c r="F1072" s="230" t="s">
        <v>1742</v>
      </c>
      <c r="G1072" s="227"/>
      <c r="H1072" s="231">
        <v>40</v>
      </c>
      <c r="I1072" s="232"/>
      <c r="J1072" s="227"/>
      <c r="K1072" s="227"/>
      <c r="L1072" s="233"/>
      <c r="M1072" s="234"/>
      <c r="N1072" s="235"/>
      <c r="O1072" s="235"/>
      <c r="P1072" s="235"/>
      <c r="Q1072" s="235"/>
      <c r="R1072" s="235"/>
      <c r="S1072" s="235"/>
      <c r="T1072" s="236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7" t="s">
        <v>157</v>
      </c>
      <c r="AU1072" s="237" t="s">
        <v>85</v>
      </c>
      <c r="AV1072" s="13" t="s">
        <v>85</v>
      </c>
      <c r="AW1072" s="13" t="s">
        <v>36</v>
      </c>
      <c r="AX1072" s="13" t="s">
        <v>83</v>
      </c>
      <c r="AY1072" s="237" t="s">
        <v>147</v>
      </c>
    </row>
    <row r="1073" s="2" customFormat="1" ht="16.5" customHeight="1">
      <c r="A1073" s="41"/>
      <c r="B1073" s="42"/>
      <c r="C1073" s="259" t="s">
        <v>1743</v>
      </c>
      <c r="D1073" s="259" t="s">
        <v>245</v>
      </c>
      <c r="E1073" s="260" t="s">
        <v>1744</v>
      </c>
      <c r="F1073" s="261" t="s">
        <v>1745</v>
      </c>
      <c r="G1073" s="262" t="s">
        <v>311</v>
      </c>
      <c r="H1073" s="263">
        <v>2</v>
      </c>
      <c r="I1073" s="264"/>
      <c r="J1073" s="265">
        <f>ROUND(I1073*H1073,2)</f>
        <v>0</v>
      </c>
      <c r="K1073" s="261" t="s">
        <v>19</v>
      </c>
      <c r="L1073" s="266"/>
      <c r="M1073" s="267" t="s">
        <v>19</v>
      </c>
      <c r="N1073" s="268" t="s">
        <v>46</v>
      </c>
      <c r="O1073" s="87"/>
      <c r="P1073" s="217">
        <f>O1073*H1073</f>
        <v>0</v>
      </c>
      <c r="Q1073" s="217">
        <v>0</v>
      </c>
      <c r="R1073" s="217">
        <f>Q1073*H1073</f>
        <v>0</v>
      </c>
      <c r="S1073" s="217">
        <v>0</v>
      </c>
      <c r="T1073" s="218">
        <f>S1073*H1073</f>
        <v>0</v>
      </c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R1073" s="219" t="s">
        <v>358</v>
      </c>
      <c r="AT1073" s="219" t="s">
        <v>245</v>
      </c>
      <c r="AU1073" s="219" t="s">
        <v>85</v>
      </c>
      <c r="AY1073" s="20" t="s">
        <v>147</v>
      </c>
      <c r="BE1073" s="220">
        <f>IF(N1073="základní",J1073,0)</f>
        <v>0</v>
      </c>
      <c r="BF1073" s="220">
        <f>IF(N1073="snížená",J1073,0)</f>
        <v>0</v>
      </c>
      <c r="BG1073" s="220">
        <f>IF(N1073="zákl. přenesená",J1073,0)</f>
        <v>0</v>
      </c>
      <c r="BH1073" s="220">
        <f>IF(N1073="sníž. přenesená",J1073,0)</f>
        <v>0</v>
      </c>
      <c r="BI1073" s="220">
        <f>IF(N1073="nulová",J1073,0)</f>
        <v>0</v>
      </c>
      <c r="BJ1073" s="20" t="s">
        <v>83</v>
      </c>
      <c r="BK1073" s="220">
        <f>ROUND(I1073*H1073,2)</f>
        <v>0</v>
      </c>
      <c r="BL1073" s="20" t="s">
        <v>244</v>
      </c>
      <c r="BM1073" s="219" t="s">
        <v>1746</v>
      </c>
    </row>
    <row r="1074" s="2" customFormat="1">
      <c r="A1074" s="41"/>
      <c r="B1074" s="42"/>
      <c r="C1074" s="43"/>
      <c r="D1074" s="228" t="s">
        <v>483</v>
      </c>
      <c r="E1074" s="43"/>
      <c r="F1074" s="269" t="s">
        <v>1747</v>
      </c>
      <c r="G1074" s="43"/>
      <c r="H1074" s="43"/>
      <c r="I1074" s="223"/>
      <c r="J1074" s="43"/>
      <c r="K1074" s="43"/>
      <c r="L1074" s="47"/>
      <c r="M1074" s="224"/>
      <c r="N1074" s="225"/>
      <c r="O1074" s="87"/>
      <c r="P1074" s="87"/>
      <c r="Q1074" s="87"/>
      <c r="R1074" s="87"/>
      <c r="S1074" s="87"/>
      <c r="T1074" s="88"/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T1074" s="20" t="s">
        <v>483</v>
      </c>
      <c r="AU1074" s="20" t="s">
        <v>85</v>
      </c>
    </row>
    <row r="1075" s="2" customFormat="1" ht="24.15" customHeight="1">
      <c r="A1075" s="41"/>
      <c r="B1075" s="42"/>
      <c r="C1075" s="208" t="s">
        <v>1748</v>
      </c>
      <c r="D1075" s="208" t="s">
        <v>149</v>
      </c>
      <c r="E1075" s="209" t="s">
        <v>1749</v>
      </c>
      <c r="F1075" s="210" t="s">
        <v>1750</v>
      </c>
      <c r="G1075" s="211" t="s">
        <v>1711</v>
      </c>
      <c r="H1075" s="212">
        <v>714.70000000000005</v>
      </c>
      <c r="I1075" s="213"/>
      <c r="J1075" s="214">
        <f>ROUND(I1075*H1075,2)</f>
        <v>0</v>
      </c>
      <c r="K1075" s="210" t="s">
        <v>152</v>
      </c>
      <c r="L1075" s="47"/>
      <c r="M1075" s="215" t="s">
        <v>19</v>
      </c>
      <c r="N1075" s="216" t="s">
        <v>46</v>
      </c>
      <c r="O1075" s="87"/>
      <c r="P1075" s="217">
        <f>O1075*H1075</f>
        <v>0</v>
      </c>
      <c r="Q1075" s="217">
        <v>5.0000000000000002E-05</v>
      </c>
      <c r="R1075" s="217">
        <f>Q1075*H1075</f>
        <v>0.035735000000000003</v>
      </c>
      <c r="S1075" s="217">
        <v>0</v>
      </c>
      <c r="T1075" s="218">
        <f>S1075*H1075</f>
        <v>0</v>
      </c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R1075" s="219" t="s">
        <v>244</v>
      </c>
      <c r="AT1075" s="219" t="s">
        <v>149</v>
      </c>
      <c r="AU1075" s="219" t="s">
        <v>85</v>
      </c>
      <c r="AY1075" s="20" t="s">
        <v>147</v>
      </c>
      <c r="BE1075" s="220">
        <f>IF(N1075="základní",J1075,0)</f>
        <v>0</v>
      </c>
      <c r="BF1075" s="220">
        <f>IF(N1075="snížená",J1075,0)</f>
        <v>0</v>
      </c>
      <c r="BG1075" s="220">
        <f>IF(N1075="zákl. přenesená",J1075,0)</f>
        <v>0</v>
      </c>
      <c r="BH1075" s="220">
        <f>IF(N1075="sníž. přenesená",J1075,0)</f>
        <v>0</v>
      </c>
      <c r="BI1075" s="220">
        <f>IF(N1075="nulová",J1075,0)</f>
        <v>0</v>
      </c>
      <c r="BJ1075" s="20" t="s">
        <v>83</v>
      </c>
      <c r="BK1075" s="220">
        <f>ROUND(I1075*H1075,2)</f>
        <v>0</v>
      </c>
      <c r="BL1075" s="20" t="s">
        <v>244</v>
      </c>
      <c r="BM1075" s="219" t="s">
        <v>1751</v>
      </c>
    </row>
    <row r="1076" s="2" customFormat="1">
      <c r="A1076" s="41"/>
      <c r="B1076" s="42"/>
      <c r="C1076" s="43"/>
      <c r="D1076" s="221" t="s">
        <v>155</v>
      </c>
      <c r="E1076" s="43"/>
      <c r="F1076" s="222" t="s">
        <v>1752</v>
      </c>
      <c r="G1076" s="43"/>
      <c r="H1076" s="43"/>
      <c r="I1076" s="223"/>
      <c r="J1076" s="43"/>
      <c r="K1076" s="43"/>
      <c r="L1076" s="47"/>
      <c r="M1076" s="224"/>
      <c r="N1076" s="225"/>
      <c r="O1076" s="87"/>
      <c r="P1076" s="87"/>
      <c r="Q1076" s="87"/>
      <c r="R1076" s="87"/>
      <c r="S1076" s="87"/>
      <c r="T1076" s="88"/>
      <c r="U1076" s="41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T1076" s="20" t="s">
        <v>155</v>
      </c>
      <c r="AU1076" s="20" t="s">
        <v>85</v>
      </c>
    </row>
    <row r="1077" s="14" customFormat="1">
      <c r="A1077" s="14"/>
      <c r="B1077" s="238"/>
      <c r="C1077" s="239"/>
      <c r="D1077" s="228" t="s">
        <v>157</v>
      </c>
      <c r="E1077" s="240" t="s">
        <v>19</v>
      </c>
      <c r="F1077" s="241" t="s">
        <v>1753</v>
      </c>
      <c r="G1077" s="239"/>
      <c r="H1077" s="240" t="s">
        <v>19</v>
      </c>
      <c r="I1077" s="242"/>
      <c r="J1077" s="239"/>
      <c r="K1077" s="239"/>
      <c r="L1077" s="243"/>
      <c r="M1077" s="244"/>
      <c r="N1077" s="245"/>
      <c r="O1077" s="245"/>
      <c r="P1077" s="245"/>
      <c r="Q1077" s="245"/>
      <c r="R1077" s="245"/>
      <c r="S1077" s="245"/>
      <c r="T1077" s="246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7" t="s">
        <v>157</v>
      </c>
      <c r="AU1077" s="247" t="s">
        <v>85</v>
      </c>
      <c r="AV1077" s="14" t="s">
        <v>83</v>
      </c>
      <c r="AW1077" s="14" t="s">
        <v>36</v>
      </c>
      <c r="AX1077" s="14" t="s">
        <v>75</v>
      </c>
      <c r="AY1077" s="247" t="s">
        <v>147</v>
      </c>
    </row>
    <row r="1078" s="13" customFormat="1">
      <c r="A1078" s="13"/>
      <c r="B1078" s="226"/>
      <c r="C1078" s="227"/>
      <c r="D1078" s="228" t="s">
        <v>157</v>
      </c>
      <c r="E1078" s="229" t="s">
        <v>19</v>
      </c>
      <c r="F1078" s="230" t="s">
        <v>1754</v>
      </c>
      <c r="G1078" s="227"/>
      <c r="H1078" s="231">
        <v>644</v>
      </c>
      <c r="I1078" s="232"/>
      <c r="J1078" s="227"/>
      <c r="K1078" s="227"/>
      <c r="L1078" s="233"/>
      <c r="M1078" s="234"/>
      <c r="N1078" s="235"/>
      <c r="O1078" s="235"/>
      <c r="P1078" s="235"/>
      <c r="Q1078" s="235"/>
      <c r="R1078" s="235"/>
      <c r="S1078" s="235"/>
      <c r="T1078" s="236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7" t="s">
        <v>157</v>
      </c>
      <c r="AU1078" s="237" t="s">
        <v>85</v>
      </c>
      <c r="AV1078" s="13" t="s">
        <v>85</v>
      </c>
      <c r="AW1078" s="13" t="s">
        <v>36</v>
      </c>
      <c r="AX1078" s="13" t="s">
        <v>75</v>
      </c>
      <c r="AY1078" s="237" t="s">
        <v>147</v>
      </c>
    </row>
    <row r="1079" s="13" customFormat="1">
      <c r="A1079" s="13"/>
      <c r="B1079" s="226"/>
      <c r="C1079" s="227"/>
      <c r="D1079" s="228" t="s">
        <v>157</v>
      </c>
      <c r="E1079" s="229" t="s">
        <v>19</v>
      </c>
      <c r="F1079" s="230" t="s">
        <v>1755</v>
      </c>
      <c r="G1079" s="227"/>
      <c r="H1079" s="231">
        <v>57.899999999999999</v>
      </c>
      <c r="I1079" s="232"/>
      <c r="J1079" s="227"/>
      <c r="K1079" s="227"/>
      <c r="L1079" s="233"/>
      <c r="M1079" s="234"/>
      <c r="N1079" s="235"/>
      <c r="O1079" s="235"/>
      <c r="P1079" s="235"/>
      <c r="Q1079" s="235"/>
      <c r="R1079" s="235"/>
      <c r="S1079" s="235"/>
      <c r="T1079" s="236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7" t="s">
        <v>157</v>
      </c>
      <c r="AU1079" s="237" t="s">
        <v>85</v>
      </c>
      <c r="AV1079" s="13" t="s">
        <v>85</v>
      </c>
      <c r="AW1079" s="13" t="s">
        <v>36</v>
      </c>
      <c r="AX1079" s="13" t="s">
        <v>75</v>
      </c>
      <c r="AY1079" s="237" t="s">
        <v>147</v>
      </c>
    </row>
    <row r="1080" s="13" customFormat="1">
      <c r="A1080" s="13"/>
      <c r="B1080" s="226"/>
      <c r="C1080" s="227"/>
      <c r="D1080" s="228" t="s">
        <v>157</v>
      </c>
      <c r="E1080" s="229" t="s">
        <v>19</v>
      </c>
      <c r="F1080" s="230" t="s">
        <v>1756</v>
      </c>
      <c r="G1080" s="227"/>
      <c r="H1080" s="231">
        <v>12.800000000000001</v>
      </c>
      <c r="I1080" s="232"/>
      <c r="J1080" s="227"/>
      <c r="K1080" s="227"/>
      <c r="L1080" s="233"/>
      <c r="M1080" s="234"/>
      <c r="N1080" s="235"/>
      <c r="O1080" s="235"/>
      <c r="P1080" s="235"/>
      <c r="Q1080" s="235"/>
      <c r="R1080" s="235"/>
      <c r="S1080" s="235"/>
      <c r="T1080" s="236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7" t="s">
        <v>157</v>
      </c>
      <c r="AU1080" s="237" t="s">
        <v>85</v>
      </c>
      <c r="AV1080" s="13" t="s">
        <v>85</v>
      </c>
      <c r="AW1080" s="13" t="s">
        <v>36</v>
      </c>
      <c r="AX1080" s="13" t="s">
        <v>75</v>
      </c>
      <c r="AY1080" s="237" t="s">
        <v>147</v>
      </c>
    </row>
    <row r="1081" s="15" customFormat="1">
      <c r="A1081" s="15"/>
      <c r="B1081" s="248"/>
      <c r="C1081" s="249"/>
      <c r="D1081" s="228" t="s">
        <v>157</v>
      </c>
      <c r="E1081" s="250" t="s">
        <v>19</v>
      </c>
      <c r="F1081" s="251" t="s">
        <v>172</v>
      </c>
      <c r="G1081" s="249"/>
      <c r="H1081" s="252">
        <v>714.70000000000005</v>
      </c>
      <c r="I1081" s="253"/>
      <c r="J1081" s="249"/>
      <c r="K1081" s="249"/>
      <c r="L1081" s="254"/>
      <c r="M1081" s="255"/>
      <c r="N1081" s="256"/>
      <c r="O1081" s="256"/>
      <c r="P1081" s="256"/>
      <c r="Q1081" s="256"/>
      <c r="R1081" s="256"/>
      <c r="S1081" s="256"/>
      <c r="T1081" s="257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58" t="s">
        <v>157</v>
      </c>
      <c r="AU1081" s="258" t="s">
        <v>85</v>
      </c>
      <c r="AV1081" s="15" t="s">
        <v>153</v>
      </c>
      <c r="AW1081" s="15" t="s">
        <v>36</v>
      </c>
      <c r="AX1081" s="15" t="s">
        <v>83</v>
      </c>
      <c r="AY1081" s="258" t="s">
        <v>147</v>
      </c>
    </row>
    <row r="1082" s="2" customFormat="1" ht="24.15" customHeight="1">
      <c r="A1082" s="41"/>
      <c r="B1082" s="42"/>
      <c r="C1082" s="259" t="s">
        <v>1757</v>
      </c>
      <c r="D1082" s="259" t="s">
        <v>245</v>
      </c>
      <c r="E1082" s="260" t="s">
        <v>1758</v>
      </c>
      <c r="F1082" s="261" t="s">
        <v>1759</v>
      </c>
      <c r="G1082" s="262" t="s">
        <v>1711</v>
      </c>
      <c r="H1082" s="263">
        <v>821.90499999999997</v>
      </c>
      <c r="I1082" s="264"/>
      <c r="J1082" s="265">
        <f>ROUND(I1082*H1082,2)</f>
        <v>0</v>
      </c>
      <c r="K1082" s="261" t="s">
        <v>19</v>
      </c>
      <c r="L1082" s="266"/>
      <c r="M1082" s="267" t="s">
        <v>19</v>
      </c>
      <c r="N1082" s="268" t="s">
        <v>46</v>
      </c>
      <c r="O1082" s="87"/>
      <c r="P1082" s="217">
        <f>O1082*H1082</f>
        <v>0</v>
      </c>
      <c r="Q1082" s="217">
        <v>0.001</v>
      </c>
      <c r="R1082" s="217">
        <f>Q1082*H1082</f>
        <v>0.821905</v>
      </c>
      <c r="S1082" s="217">
        <v>0</v>
      </c>
      <c r="T1082" s="218">
        <f>S1082*H1082</f>
        <v>0</v>
      </c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R1082" s="219" t="s">
        <v>358</v>
      </c>
      <c r="AT1082" s="219" t="s">
        <v>245</v>
      </c>
      <c r="AU1082" s="219" t="s">
        <v>85</v>
      </c>
      <c r="AY1082" s="20" t="s">
        <v>147</v>
      </c>
      <c r="BE1082" s="220">
        <f>IF(N1082="základní",J1082,0)</f>
        <v>0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20" t="s">
        <v>83</v>
      </c>
      <c r="BK1082" s="220">
        <f>ROUND(I1082*H1082,2)</f>
        <v>0</v>
      </c>
      <c r="BL1082" s="20" t="s">
        <v>244</v>
      </c>
      <c r="BM1082" s="219" t="s">
        <v>1760</v>
      </c>
    </row>
    <row r="1083" s="2" customFormat="1">
      <c r="A1083" s="41"/>
      <c r="B1083" s="42"/>
      <c r="C1083" s="43"/>
      <c r="D1083" s="228" t="s">
        <v>483</v>
      </c>
      <c r="E1083" s="43"/>
      <c r="F1083" s="269" t="s">
        <v>1761</v>
      </c>
      <c r="G1083" s="43"/>
      <c r="H1083" s="43"/>
      <c r="I1083" s="223"/>
      <c r="J1083" s="43"/>
      <c r="K1083" s="43"/>
      <c r="L1083" s="47"/>
      <c r="M1083" s="224"/>
      <c r="N1083" s="225"/>
      <c r="O1083" s="87"/>
      <c r="P1083" s="87"/>
      <c r="Q1083" s="87"/>
      <c r="R1083" s="87"/>
      <c r="S1083" s="87"/>
      <c r="T1083" s="88"/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T1083" s="20" t="s">
        <v>483</v>
      </c>
      <c r="AU1083" s="20" t="s">
        <v>85</v>
      </c>
    </row>
    <row r="1084" s="13" customFormat="1">
      <c r="A1084" s="13"/>
      <c r="B1084" s="226"/>
      <c r="C1084" s="227"/>
      <c r="D1084" s="228" t="s">
        <v>157</v>
      </c>
      <c r="E1084" s="229" t="s">
        <v>19</v>
      </c>
      <c r="F1084" s="230" t="s">
        <v>1762</v>
      </c>
      <c r="G1084" s="227"/>
      <c r="H1084" s="231">
        <v>714.70000000000005</v>
      </c>
      <c r="I1084" s="232"/>
      <c r="J1084" s="227"/>
      <c r="K1084" s="227"/>
      <c r="L1084" s="233"/>
      <c r="M1084" s="234"/>
      <c r="N1084" s="235"/>
      <c r="O1084" s="235"/>
      <c r="P1084" s="235"/>
      <c r="Q1084" s="235"/>
      <c r="R1084" s="235"/>
      <c r="S1084" s="235"/>
      <c r="T1084" s="236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7" t="s">
        <v>157</v>
      </c>
      <c r="AU1084" s="237" t="s">
        <v>85</v>
      </c>
      <c r="AV1084" s="13" t="s">
        <v>85</v>
      </c>
      <c r="AW1084" s="13" t="s">
        <v>36</v>
      </c>
      <c r="AX1084" s="13" t="s">
        <v>83</v>
      </c>
      <c r="AY1084" s="237" t="s">
        <v>147</v>
      </c>
    </row>
    <row r="1085" s="13" customFormat="1">
      <c r="A1085" s="13"/>
      <c r="B1085" s="226"/>
      <c r="C1085" s="227"/>
      <c r="D1085" s="228" t="s">
        <v>157</v>
      </c>
      <c r="E1085" s="227"/>
      <c r="F1085" s="230" t="s">
        <v>1763</v>
      </c>
      <c r="G1085" s="227"/>
      <c r="H1085" s="231">
        <v>821.90499999999997</v>
      </c>
      <c r="I1085" s="232"/>
      <c r="J1085" s="227"/>
      <c r="K1085" s="227"/>
      <c r="L1085" s="233"/>
      <c r="M1085" s="234"/>
      <c r="N1085" s="235"/>
      <c r="O1085" s="235"/>
      <c r="P1085" s="235"/>
      <c r="Q1085" s="235"/>
      <c r="R1085" s="235"/>
      <c r="S1085" s="235"/>
      <c r="T1085" s="236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7" t="s">
        <v>157</v>
      </c>
      <c r="AU1085" s="237" t="s">
        <v>85</v>
      </c>
      <c r="AV1085" s="13" t="s">
        <v>85</v>
      </c>
      <c r="AW1085" s="13" t="s">
        <v>4</v>
      </c>
      <c r="AX1085" s="13" t="s">
        <v>83</v>
      </c>
      <c r="AY1085" s="237" t="s">
        <v>147</v>
      </c>
    </row>
    <row r="1086" s="2" customFormat="1" ht="55.5" customHeight="1">
      <c r="A1086" s="41"/>
      <c r="B1086" s="42"/>
      <c r="C1086" s="208" t="s">
        <v>1764</v>
      </c>
      <c r="D1086" s="208" t="s">
        <v>149</v>
      </c>
      <c r="E1086" s="209" t="s">
        <v>1765</v>
      </c>
      <c r="F1086" s="210" t="s">
        <v>1766</v>
      </c>
      <c r="G1086" s="211" t="s">
        <v>1065</v>
      </c>
      <c r="H1086" s="270"/>
      <c r="I1086" s="213"/>
      <c r="J1086" s="214">
        <f>ROUND(I1086*H1086,2)</f>
        <v>0</v>
      </c>
      <c r="K1086" s="210" t="s">
        <v>152</v>
      </c>
      <c r="L1086" s="47"/>
      <c r="M1086" s="215" t="s">
        <v>19</v>
      </c>
      <c r="N1086" s="216" t="s">
        <v>46</v>
      </c>
      <c r="O1086" s="87"/>
      <c r="P1086" s="217">
        <f>O1086*H1086</f>
        <v>0</v>
      </c>
      <c r="Q1086" s="217">
        <v>0</v>
      </c>
      <c r="R1086" s="217">
        <f>Q1086*H1086</f>
        <v>0</v>
      </c>
      <c r="S1086" s="217">
        <v>0</v>
      </c>
      <c r="T1086" s="218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9" t="s">
        <v>244</v>
      </c>
      <c r="AT1086" s="219" t="s">
        <v>149</v>
      </c>
      <c r="AU1086" s="219" t="s">
        <v>85</v>
      </c>
      <c r="AY1086" s="20" t="s">
        <v>147</v>
      </c>
      <c r="BE1086" s="220">
        <f>IF(N1086="základní",J1086,0)</f>
        <v>0</v>
      </c>
      <c r="BF1086" s="220">
        <f>IF(N1086="snížená",J1086,0)</f>
        <v>0</v>
      </c>
      <c r="BG1086" s="220">
        <f>IF(N1086="zákl. přenesená",J1086,0)</f>
        <v>0</v>
      </c>
      <c r="BH1086" s="220">
        <f>IF(N1086="sníž. přenesená",J1086,0)</f>
        <v>0</v>
      </c>
      <c r="BI1086" s="220">
        <f>IF(N1086="nulová",J1086,0)</f>
        <v>0</v>
      </c>
      <c r="BJ1086" s="20" t="s">
        <v>83</v>
      </c>
      <c r="BK1086" s="220">
        <f>ROUND(I1086*H1086,2)</f>
        <v>0</v>
      </c>
      <c r="BL1086" s="20" t="s">
        <v>244</v>
      </c>
      <c r="BM1086" s="219" t="s">
        <v>1767</v>
      </c>
    </row>
    <row r="1087" s="2" customFormat="1">
      <c r="A1087" s="41"/>
      <c r="B1087" s="42"/>
      <c r="C1087" s="43"/>
      <c r="D1087" s="221" t="s">
        <v>155</v>
      </c>
      <c r="E1087" s="43"/>
      <c r="F1087" s="222" t="s">
        <v>1768</v>
      </c>
      <c r="G1087" s="43"/>
      <c r="H1087" s="43"/>
      <c r="I1087" s="223"/>
      <c r="J1087" s="43"/>
      <c r="K1087" s="43"/>
      <c r="L1087" s="47"/>
      <c r="M1087" s="224"/>
      <c r="N1087" s="225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155</v>
      </c>
      <c r="AU1087" s="20" t="s">
        <v>85</v>
      </c>
    </row>
    <row r="1088" s="2" customFormat="1" ht="66.75" customHeight="1">
      <c r="A1088" s="41"/>
      <c r="B1088" s="42"/>
      <c r="C1088" s="208" t="s">
        <v>1769</v>
      </c>
      <c r="D1088" s="208" t="s">
        <v>149</v>
      </c>
      <c r="E1088" s="209" t="s">
        <v>1770</v>
      </c>
      <c r="F1088" s="210" t="s">
        <v>1771</v>
      </c>
      <c r="G1088" s="211" t="s">
        <v>1065</v>
      </c>
      <c r="H1088" s="270"/>
      <c r="I1088" s="213"/>
      <c r="J1088" s="214">
        <f>ROUND(I1088*H1088,2)</f>
        <v>0</v>
      </c>
      <c r="K1088" s="210" t="s">
        <v>152</v>
      </c>
      <c r="L1088" s="47"/>
      <c r="M1088" s="215" t="s">
        <v>19</v>
      </c>
      <c r="N1088" s="216" t="s">
        <v>46</v>
      </c>
      <c r="O1088" s="87"/>
      <c r="P1088" s="217">
        <f>O1088*H1088</f>
        <v>0</v>
      </c>
      <c r="Q1088" s="217">
        <v>0</v>
      </c>
      <c r="R1088" s="217">
        <f>Q1088*H1088</f>
        <v>0</v>
      </c>
      <c r="S1088" s="217">
        <v>0</v>
      </c>
      <c r="T1088" s="218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19" t="s">
        <v>244</v>
      </c>
      <c r="AT1088" s="219" t="s">
        <v>149</v>
      </c>
      <c r="AU1088" s="219" t="s">
        <v>85</v>
      </c>
      <c r="AY1088" s="20" t="s">
        <v>147</v>
      </c>
      <c r="BE1088" s="220">
        <f>IF(N1088="základní",J1088,0)</f>
        <v>0</v>
      </c>
      <c r="BF1088" s="220">
        <f>IF(N1088="snížená",J1088,0)</f>
        <v>0</v>
      </c>
      <c r="BG1088" s="220">
        <f>IF(N1088="zákl. přenesená",J1088,0)</f>
        <v>0</v>
      </c>
      <c r="BH1088" s="220">
        <f>IF(N1088="sníž. přenesená",J1088,0)</f>
        <v>0</v>
      </c>
      <c r="BI1088" s="220">
        <f>IF(N1088="nulová",J1088,0)</f>
        <v>0</v>
      </c>
      <c r="BJ1088" s="20" t="s">
        <v>83</v>
      </c>
      <c r="BK1088" s="220">
        <f>ROUND(I1088*H1088,2)</f>
        <v>0</v>
      </c>
      <c r="BL1088" s="20" t="s">
        <v>244</v>
      </c>
      <c r="BM1088" s="219" t="s">
        <v>1772</v>
      </c>
    </row>
    <row r="1089" s="2" customFormat="1">
      <c r="A1089" s="41"/>
      <c r="B1089" s="42"/>
      <c r="C1089" s="43"/>
      <c r="D1089" s="221" t="s">
        <v>155</v>
      </c>
      <c r="E1089" s="43"/>
      <c r="F1089" s="222" t="s">
        <v>1773</v>
      </c>
      <c r="G1089" s="43"/>
      <c r="H1089" s="43"/>
      <c r="I1089" s="223"/>
      <c r="J1089" s="43"/>
      <c r="K1089" s="43"/>
      <c r="L1089" s="47"/>
      <c r="M1089" s="224"/>
      <c r="N1089" s="225"/>
      <c r="O1089" s="87"/>
      <c r="P1089" s="87"/>
      <c r="Q1089" s="87"/>
      <c r="R1089" s="87"/>
      <c r="S1089" s="87"/>
      <c r="T1089" s="88"/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T1089" s="20" t="s">
        <v>155</v>
      </c>
      <c r="AU1089" s="20" t="s">
        <v>85</v>
      </c>
    </row>
    <row r="1090" s="12" customFormat="1" ht="22.8" customHeight="1">
      <c r="A1090" s="12"/>
      <c r="B1090" s="192"/>
      <c r="C1090" s="193"/>
      <c r="D1090" s="194" t="s">
        <v>74</v>
      </c>
      <c r="E1090" s="206" t="s">
        <v>1774</v>
      </c>
      <c r="F1090" s="206" t="s">
        <v>1775</v>
      </c>
      <c r="G1090" s="193"/>
      <c r="H1090" s="193"/>
      <c r="I1090" s="196"/>
      <c r="J1090" s="207">
        <f>BK1090</f>
        <v>0</v>
      </c>
      <c r="K1090" s="193"/>
      <c r="L1090" s="198"/>
      <c r="M1090" s="199"/>
      <c r="N1090" s="200"/>
      <c r="O1090" s="200"/>
      <c r="P1090" s="201">
        <f>SUM(P1091:P1123)</f>
        <v>0</v>
      </c>
      <c r="Q1090" s="200"/>
      <c r="R1090" s="201">
        <f>SUM(R1091:R1123)</f>
        <v>2.1796191199999999</v>
      </c>
      <c r="S1090" s="200"/>
      <c r="T1090" s="202">
        <f>SUM(T1091:T1123)</f>
        <v>0</v>
      </c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R1090" s="203" t="s">
        <v>85</v>
      </c>
      <c r="AT1090" s="204" t="s">
        <v>74</v>
      </c>
      <c r="AU1090" s="204" t="s">
        <v>83</v>
      </c>
      <c r="AY1090" s="203" t="s">
        <v>147</v>
      </c>
      <c r="BK1090" s="205">
        <f>SUM(BK1091:BK1123)</f>
        <v>0</v>
      </c>
    </row>
    <row r="1091" s="2" customFormat="1" ht="24.15" customHeight="1">
      <c r="A1091" s="41"/>
      <c r="B1091" s="42"/>
      <c r="C1091" s="208" t="s">
        <v>1776</v>
      </c>
      <c r="D1091" s="208" t="s">
        <v>149</v>
      </c>
      <c r="E1091" s="209" t="s">
        <v>1777</v>
      </c>
      <c r="F1091" s="210" t="s">
        <v>1778</v>
      </c>
      <c r="G1091" s="211" t="s">
        <v>99</v>
      </c>
      <c r="H1091" s="212">
        <v>64.299999999999997</v>
      </c>
      <c r="I1091" s="213"/>
      <c r="J1091" s="214">
        <f>ROUND(I1091*H1091,2)</f>
        <v>0</v>
      </c>
      <c r="K1091" s="210" t="s">
        <v>152</v>
      </c>
      <c r="L1091" s="47"/>
      <c r="M1091" s="215" t="s">
        <v>19</v>
      </c>
      <c r="N1091" s="216" t="s">
        <v>46</v>
      </c>
      <c r="O1091" s="87"/>
      <c r="P1091" s="217">
        <f>O1091*H1091</f>
        <v>0</v>
      </c>
      <c r="Q1091" s="217">
        <v>0</v>
      </c>
      <c r="R1091" s="217">
        <f>Q1091*H1091</f>
        <v>0</v>
      </c>
      <c r="S1091" s="217">
        <v>0</v>
      </c>
      <c r="T1091" s="218">
        <f>S1091*H1091</f>
        <v>0</v>
      </c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R1091" s="219" t="s">
        <v>244</v>
      </c>
      <c r="AT1091" s="219" t="s">
        <v>149</v>
      </c>
      <c r="AU1091" s="219" t="s">
        <v>85</v>
      </c>
      <c r="AY1091" s="20" t="s">
        <v>147</v>
      </c>
      <c r="BE1091" s="220">
        <f>IF(N1091="základní",J1091,0)</f>
        <v>0</v>
      </c>
      <c r="BF1091" s="220">
        <f>IF(N1091="snížená",J1091,0)</f>
        <v>0</v>
      </c>
      <c r="BG1091" s="220">
        <f>IF(N1091="zákl. přenesená",J1091,0)</f>
        <v>0</v>
      </c>
      <c r="BH1091" s="220">
        <f>IF(N1091="sníž. přenesená",J1091,0)</f>
        <v>0</v>
      </c>
      <c r="BI1091" s="220">
        <f>IF(N1091="nulová",J1091,0)</f>
        <v>0</v>
      </c>
      <c r="BJ1091" s="20" t="s">
        <v>83</v>
      </c>
      <c r="BK1091" s="220">
        <f>ROUND(I1091*H1091,2)</f>
        <v>0</v>
      </c>
      <c r="BL1091" s="20" t="s">
        <v>244</v>
      </c>
      <c r="BM1091" s="219" t="s">
        <v>1779</v>
      </c>
    </row>
    <row r="1092" s="2" customFormat="1">
      <c r="A1092" s="41"/>
      <c r="B1092" s="42"/>
      <c r="C1092" s="43"/>
      <c r="D1092" s="221" t="s">
        <v>155</v>
      </c>
      <c r="E1092" s="43"/>
      <c r="F1092" s="222" t="s">
        <v>1780</v>
      </c>
      <c r="G1092" s="43"/>
      <c r="H1092" s="43"/>
      <c r="I1092" s="223"/>
      <c r="J1092" s="43"/>
      <c r="K1092" s="43"/>
      <c r="L1092" s="47"/>
      <c r="M1092" s="224"/>
      <c r="N1092" s="225"/>
      <c r="O1092" s="87"/>
      <c r="P1092" s="87"/>
      <c r="Q1092" s="87"/>
      <c r="R1092" s="87"/>
      <c r="S1092" s="87"/>
      <c r="T1092" s="88"/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T1092" s="20" t="s">
        <v>155</v>
      </c>
      <c r="AU1092" s="20" t="s">
        <v>85</v>
      </c>
    </row>
    <row r="1093" s="14" customFormat="1">
      <c r="A1093" s="14"/>
      <c r="B1093" s="238"/>
      <c r="C1093" s="239"/>
      <c r="D1093" s="228" t="s">
        <v>157</v>
      </c>
      <c r="E1093" s="240" t="s">
        <v>19</v>
      </c>
      <c r="F1093" s="241" t="s">
        <v>711</v>
      </c>
      <c r="G1093" s="239"/>
      <c r="H1093" s="240" t="s">
        <v>19</v>
      </c>
      <c r="I1093" s="242"/>
      <c r="J1093" s="239"/>
      <c r="K1093" s="239"/>
      <c r="L1093" s="243"/>
      <c r="M1093" s="244"/>
      <c r="N1093" s="245"/>
      <c r="O1093" s="245"/>
      <c r="P1093" s="245"/>
      <c r="Q1093" s="245"/>
      <c r="R1093" s="245"/>
      <c r="S1093" s="245"/>
      <c r="T1093" s="246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7" t="s">
        <v>157</v>
      </c>
      <c r="AU1093" s="247" t="s">
        <v>85</v>
      </c>
      <c r="AV1093" s="14" t="s">
        <v>83</v>
      </c>
      <c r="AW1093" s="14" t="s">
        <v>36</v>
      </c>
      <c r="AX1093" s="14" t="s">
        <v>75</v>
      </c>
      <c r="AY1093" s="247" t="s">
        <v>147</v>
      </c>
    </row>
    <row r="1094" s="13" customFormat="1">
      <c r="A1094" s="13"/>
      <c r="B1094" s="226"/>
      <c r="C1094" s="227"/>
      <c r="D1094" s="228" t="s">
        <v>157</v>
      </c>
      <c r="E1094" s="229" t="s">
        <v>19</v>
      </c>
      <c r="F1094" s="230" t="s">
        <v>1781</v>
      </c>
      <c r="G1094" s="227"/>
      <c r="H1094" s="231">
        <v>25.399999999999999</v>
      </c>
      <c r="I1094" s="232"/>
      <c r="J1094" s="227"/>
      <c r="K1094" s="227"/>
      <c r="L1094" s="233"/>
      <c r="M1094" s="234"/>
      <c r="N1094" s="235"/>
      <c r="O1094" s="235"/>
      <c r="P1094" s="235"/>
      <c r="Q1094" s="235"/>
      <c r="R1094" s="235"/>
      <c r="S1094" s="235"/>
      <c r="T1094" s="236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7" t="s">
        <v>157</v>
      </c>
      <c r="AU1094" s="237" t="s">
        <v>85</v>
      </c>
      <c r="AV1094" s="13" t="s">
        <v>85</v>
      </c>
      <c r="AW1094" s="13" t="s">
        <v>36</v>
      </c>
      <c r="AX1094" s="13" t="s">
        <v>75</v>
      </c>
      <c r="AY1094" s="237" t="s">
        <v>147</v>
      </c>
    </row>
    <row r="1095" s="13" customFormat="1">
      <c r="A1095" s="13"/>
      <c r="B1095" s="226"/>
      <c r="C1095" s="227"/>
      <c r="D1095" s="228" t="s">
        <v>157</v>
      </c>
      <c r="E1095" s="229" t="s">
        <v>19</v>
      </c>
      <c r="F1095" s="230" t="s">
        <v>1782</v>
      </c>
      <c r="G1095" s="227"/>
      <c r="H1095" s="231">
        <v>38.899999999999999</v>
      </c>
      <c r="I1095" s="232"/>
      <c r="J1095" s="227"/>
      <c r="K1095" s="227"/>
      <c r="L1095" s="233"/>
      <c r="M1095" s="234"/>
      <c r="N1095" s="235"/>
      <c r="O1095" s="235"/>
      <c r="P1095" s="235"/>
      <c r="Q1095" s="235"/>
      <c r="R1095" s="235"/>
      <c r="S1095" s="235"/>
      <c r="T1095" s="236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7" t="s">
        <v>157</v>
      </c>
      <c r="AU1095" s="237" t="s">
        <v>85</v>
      </c>
      <c r="AV1095" s="13" t="s">
        <v>85</v>
      </c>
      <c r="AW1095" s="13" t="s">
        <v>36</v>
      </c>
      <c r="AX1095" s="13" t="s">
        <v>75</v>
      </c>
      <c r="AY1095" s="237" t="s">
        <v>147</v>
      </c>
    </row>
    <row r="1096" s="15" customFormat="1">
      <c r="A1096" s="15"/>
      <c r="B1096" s="248"/>
      <c r="C1096" s="249"/>
      <c r="D1096" s="228" t="s">
        <v>157</v>
      </c>
      <c r="E1096" s="250" t="s">
        <v>19</v>
      </c>
      <c r="F1096" s="251" t="s">
        <v>172</v>
      </c>
      <c r="G1096" s="249"/>
      <c r="H1096" s="252">
        <v>64.299999999999997</v>
      </c>
      <c r="I1096" s="253"/>
      <c r="J1096" s="249"/>
      <c r="K1096" s="249"/>
      <c r="L1096" s="254"/>
      <c r="M1096" s="255"/>
      <c r="N1096" s="256"/>
      <c r="O1096" s="256"/>
      <c r="P1096" s="256"/>
      <c r="Q1096" s="256"/>
      <c r="R1096" s="256"/>
      <c r="S1096" s="256"/>
      <c r="T1096" s="257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8" t="s">
        <v>157</v>
      </c>
      <c r="AU1096" s="258" t="s">
        <v>85</v>
      </c>
      <c r="AV1096" s="15" t="s">
        <v>153</v>
      </c>
      <c r="AW1096" s="15" t="s">
        <v>36</v>
      </c>
      <c r="AX1096" s="15" t="s">
        <v>83</v>
      </c>
      <c r="AY1096" s="258" t="s">
        <v>147</v>
      </c>
    </row>
    <row r="1097" s="2" customFormat="1" ht="24.15" customHeight="1">
      <c r="A1097" s="41"/>
      <c r="B1097" s="42"/>
      <c r="C1097" s="208" t="s">
        <v>1783</v>
      </c>
      <c r="D1097" s="208" t="s">
        <v>149</v>
      </c>
      <c r="E1097" s="209" t="s">
        <v>1784</v>
      </c>
      <c r="F1097" s="210" t="s">
        <v>1785</v>
      </c>
      <c r="G1097" s="211" t="s">
        <v>99</v>
      </c>
      <c r="H1097" s="212">
        <v>64.299999999999997</v>
      </c>
      <c r="I1097" s="213"/>
      <c r="J1097" s="214">
        <f>ROUND(I1097*H1097,2)</f>
        <v>0</v>
      </c>
      <c r="K1097" s="210" t="s">
        <v>152</v>
      </c>
      <c r="L1097" s="47"/>
      <c r="M1097" s="215" t="s">
        <v>19</v>
      </c>
      <c r="N1097" s="216" t="s">
        <v>46</v>
      </c>
      <c r="O1097" s="87"/>
      <c r="P1097" s="217">
        <f>O1097*H1097</f>
        <v>0</v>
      </c>
      <c r="Q1097" s="217">
        <v>0</v>
      </c>
      <c r="R1097" s="217">
        <f>Q1097*H1097</f>
        <v>0</v>
      </c>
      <c r="S1097" s="217">
        <v>0</v>
      </c>
      <c r="T1097" s="218">
        <f>S1097*H1097</f>
        <v>0</v>
      </c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R1097" s="219" t="s">
        <v>244</v>
      </c>
      <c r="AT1097" s="219" t="s">
        <v>149</v>
      </c>
      <c r="AU1097" s="219" t="s">
        <v>85</v>
      </c>
      <c r="AY1097" s="20" t="s">
        <v>147</v>
      </c>
      <c r="BE1097" s="220">
        <f>IF(N1097="základní",J1097,0)</f>
        <v>0</v>
      </c>
      <c r="BF1097" s="220">
        <f>IF(N1097="snížená",J1097,0)</f>
        <v>0</v>
      </c>
      <c r="BG1097" s="220">
        <f>IF(N1097="zákl. přenesená",J1097,0)</f>
        <v>0</v>
      </c>
      <c r="BH1097" s="220">
        <f>IF(N1097="sníž. přenesená",J1097,0)</f>
        <v>0</v>
      </c>
      <c r="BI1097" s="220">
        <f>IF(N1097="nulová",J1097,0)</f>
        <v>0</v>
      </c>
      <c r="BJ1097" s="20" t="s">
        <v>83</v>
      </c>
      <c r="BK1097" s="220">
        <f>ROUND(I1097*H1097,2)</f>
        <v>0</v>
      </c>
      <c r="BL1097" s="20" t="s">
        <v>244</v>
      </c>
      <c r="BM1097" s="219" t="s">
        <v>1786</v>
      </c>
    </row>
    <row r="1098" s="2" customFormat="1">
      <c r="A1098" s="41"/>
      <c r="B1098" s="42"/>
      <c r="C1098" s="43"/>
      <c r="D1098" s="221" t="s">
        <v>155</v>
      </c>
      <c r="E1098" s="43"/>
      <c r="F1098" s="222" t="s">
        <v>1787</v>
      </c>
      <c r="G1098" s="43"/>
      <c r="H1098" s="43"/>
      <c r="I1098" s="223"/>
      <c r="J1098" s="43"/>
      <c r="K1098" s="43"/>
      <c r="L1098" s="47"/>
      <c r="M1098" s="224"/>
      <c r="N1098" s="225"/>
      <c r="O1098" s="87"/>
      <c r="P1098" s="87"/>
      <c r="Q1098" s="87"/>
      <c r="R1098" s="87"/>
      <c r="S1098" s="87"/>
      <c r="T1098" s="88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T1098" s="20" t="s">
        <v>155</v>
      </c>
      <c r="AU1098" s="20" t="s">
        <v>85</v>
      </c>
    </row>
    <row r="1099" s="2" customFormat="1" ht="24.15" customHeight="1">
      <c r="A1099" s="41"/>
      <c r="B1099" s="42"/>
      <c r="C1099" s="208" t="s">
        <v>1788</v>
      </c>
      <c r="D1099" s="208" t="s">
        <v>149</v>
      </c>
      <c r="E1099" s="209" t="s">
        <v>1789</v>
      </c>
      <c r="F1099" s="210" t="s">
        <v>1790</v>
      </c>
      <c r="G1099" s="211" t="s">
        <v>99</v>
      </c>
      <c r="H1099" s="212">
        <v>64.299999999999997</v>
      </c>
      <c r="I1099" s="213"/>
      <c r="J1099" s="214">
        <f>ROUND(I1099*H1099,2)</f>
        <v>0</v>
      </c>
      <c r="K1099" s="210" t="s">
        <v>152</v>
      </c>
      <c r="L1099" s="47"/>
      <c r="M1099" s="215" t="s">
        <v>19</v>
      </c>
      <c r="N1099" s="216" t="s">
        <v>46</v>
      </c>
      <c r="O1099" s="87"/>
      <c r="P1099" s="217">
        <f>O1099*H1099</f>
        <v>0</v>
      </c>
      <c r="Q1099" s="217">
        <v>0.00020000000000000001</v>
      </c>
      <c r="R1099" s="217">
        <f>Q1099*H1099</f>
        <v>0.01286</v>
      </c>
      <c r="S1099" s="217">
        <v>0</v>
      </c>
      <c r="T1099" s="218">
        <f>S1099*H1099</f>
        <v>0</v>
      </c>
      <c r="U1099" s="41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R1099" s="219" t="s">
        <v>244</v>
      </c>
      <c r="AT1099" s="219" t="s">
        <v>149</v>
      </c>
      <c r="AU1099" s="219" t="s">
        <v>85</v>
      </c>
      <c r="AY1099" s="20" t="s">
        <v>147</v>
      </c>
      <c r="BE1099" s="220">
        <f>IF(N1099="základní",J1099,0)</f>
        <v>0</v>
      </c>
      <c r="BF1099" s="220">
        <f>IF(N1099="snížená",J1099,0)</f>
        <v>0</v>
      </c>
      <c r="BG1099" s="220">
        <f>IF(N1099="zákl. přenesená",J1099,0)</f>
        <v>0</v>
      </c>
      <c r="BH1099" s="220">
        <f>IF(N1099="sníž. přenesená",J1099,0)</f>
        <v>0</v>
      </c>
      <c r="BI1099" s="220">
        <f>IF(N1099="nulová",J1099,0)</f>
        <v>0</v>
      </c>
      <c r="BJ1099" s="20" t="s">
        <v>83</v>
      </c>
      <c r="BK1099" s="220">
        <f>ROUND(I1099*H1099,2)</f>
        <v>0</v>
      </c>
      <c r="BL1099" s="20" t="s">
        <v>244</v>
      </c>
      <c r="BM1099" s="219" t="s">
        <v>1791</v>
      </c>
    </row>
    <row r="1100" s="2" customFormat="1">
      <c r="A1100" s="41"/>
      <c r="B1100" s="42"/>
      <c r="C1100" s="43"/>
      <c r="D1100" s="221" t="s">
        <v>155</v>
      </c>
      <c r="E1100" s="43"/>
      <c r="F1100" s="222" t="s">
        <v>1792</v>
      </c>
      <c r="G1100" s="43"/>
      <c r="H1100" s="43"/>
      <c r="I1100" s="223"/>
      <c r="J1100" s="43"/>
      <c r="K1100" s="43"/>
      <c r="L1100" s="47"/>
      <c r="M1100" s="224"/>
      <c r="N1100" s="225"/>
      <c r="O1100" s="87"/>
      <c r="P1100" s="87"/>
      <c r="Q1100" s="87"/>
      <c r="R1100" s="87"/>
      <c r="S1100" s="87"/>
      <c r="T1100" s="88"/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T1100" s="20" t="s">
        <v>155</v>
      </c>
      <c r="AU1100" s="20" t="s">
        <v>85</v>
      </c>
    </row>
    <row r="1101" s="2" customFormat="1" ht="37.8" customHeight="1">
      <c r="A1101" s="41"/>
      <c r="B1101" s="42"/>
      <c r="C1101" s="208" t="s">
        <v>1793</v>
      </c>
      <c r="D1101" s="208" t="s">
        <v>149</v>
      </c>
      <c r="E1101" s="209" t="s">
        <v>1794</v>
      </c>
      <c r="F1101" s="210" t="s">
        <v>1795</v>
      </c>
      <c r="G1101" s="211" t="s">
        <v>99</v>
      </c>
      <c r="H1101" s="212">
        <v>64.299999999999997</v>
      </c>
      <c r="I1101" s="213"/>
      <c r="J1101" s="214">
        <f>ROUND(I1101*H1101,2)</f>
        <v>0</v>
      </c>
      <c r="K1101" s="210" t="s">
        <v>152</v>
      </c>
      <c r="L1101" s="47"/>
      <c r="M1101" s="215" t="s">
        <v>19</v>
      </c>
      <c r="N1101" s="216" t="s">
        <v>46</v>
      </c>
      <c r="O1101" s="87"/>
      <c r="P1101" s="217">
        <f>O1101*H1101</f>
        <v>0</v>
      </c>
      <c r="Q1101" s="217">
        <v>0.0074999999999999997</v>
      </c>
      <c r="R1101" s="217">
        <f>Q1101*H1101</f>
        <v>0.48224999999999996</v>
      </c>
      <c r="S1101" s="217">
        <v>0</v>
      </c>
      <c r="T1101" s="218">
        <f>S1101*H1101</f>
        <v>0</v>
      </c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R1101" s="219" t="s">
        <v>244</v>
      </c>
      <c r="AT1101" s="219" t="s">
        <v>149</v>
      </c>
      <c r="AU1101" s="219" t="s">
        <v>85</v>
      </c>
      <c r="AY1101" s="20" t="s">
        <v>147</v>
      </c>
      <c r="BE1101" s="220">
        <f>IF(N1101="základní",J1101,0)</f>
        <v>0</v>
      </c>
      <c r="BF1101" s="220">
        <f>IF(N1101="snížená",J1101,0)</f>
        <v>0</v>
      </c>
      <c r="BG1101" s="220">
        <f>IF(N1101="zákl. přenesená",J1101,0)</f>
        <v>0</v>
      </c>
      <c r="BH1101" s="220">
        <f>IF(N1101="sníž. přenesená",J1101,0)</f>
        <v>0</v>
      </c>
      <c r="BI1101" s="220">
        <f>IF(N1101="nulová",J1101,0)</f>
        <v>0</v>
      </c>
      <c r="BJ1101" s="20" t="s">
        <v>83</v>
      </c>
      <c r="BK1101" s="220">
        <f>ROUND(I1101*H1101,2)</f>
        <v>0</v>
      </c>
      <c r="BL1101" s="20" t="s">
        <v>244</v>
      </c>
      <c r="BM1101" s="219" t="s">
        <v>1796</v>
      </c>
    </row>
    <row r="1102" s="2" customFormat="1">
      <c r="A1102" s="41"/>
      <c r="B1102" s="42"/>
      <c r="C1102" s="43"/>
      <c r="D1102" s="221" t="s">
        <v>155</v>
      </c>
      <c r="E1102" s="43"/>
      <c r="F1102" s="222" t="s">
        <v>1797</v>
      </c>
      <c r="G1102" s="43"/>
      <c r="H1102" s="43"/>
      <c r="I1102" s="223"/>
      <c r="J1102" s="43"/>
      <c r="K1102" s="43"/>
      <c r="L1102" s="47"/>
      <c r="M1102" s="224"/>
      <c r="N1102" s="225"/>
      <c r="O1102" s="87"/>
      <c r="P1102" s="87"/>
      <c r="Q1102" s="87"/>
      <c r="R1102" s="87"/>
      <c r="S1102" s="87"/>
      <c r="T1102" s="88"/>
      <c r="U1102" s="41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T1102" s="20" t="s">
        <v>155</v>
      </c>
      <c r="AU1102" s="20" t="s">
        <v>85</v>
      </c>
    </row>
    <row r="1103" s="2" customFormat="1" ht="16.5" customHeight="1">
      <c r="A1103" s="41"/>
      <c r="B1103" s="42"/>
      <c r="C1103" s="208" t="s">
        <v>1798</v>
      </c>
      <c r="D1103" s="208" t="s">
        <v>149</v>
      </c>
      <c r="E1103" s="209" t="s">
        <v>1799</v>
      </c>
      <c r="F1103" s="210" t="s">
        <v>1800</v>
      </c>
      <c r="G1103" s="211" t="s">
        <v>389</v>
      </c>
      <c r="H1103" s="212">
        <v>35.5</v>
      </c>
      <c r="I1103" s="213"/>
      <c r="J1103" s="214">
        <f>ROUND(I1103*H1103,2)</f>
        <v>0</v>
      </c>
      <c r="K1103" s="210" t="s">
        <v>152</v>
      </c>
      <c r="L1103" s="47"/>
      <c r="M1103" s="215" t="s">
        <v>19</v>
      </c>
      <c r="N1103" s="216" t="s">
        <v>46</v>
      </c>
      <c r="O1103" s="87"/>
      <c r="P1103" s="217">
        <f>O1103*H1103</f>
        <v>0</v>
      </c>
      <c r="Q1103" s="217">
        <v>0</v>
      </c>
      <c r="R1103" s="217">
        <f>Q1103*H1103</f>
        <v>0</v>
      </c>
      <c r="S1103" s="217">
        <v>0</v>
      </c>
      <c r="T1103" s="218">
        <f>S1103*H1103</f>
        <v>0</v>
      </c>
      <c r="U1103" s="41"/>
      <c r="V1103" s="41"/>
      <c r="W1103" s="41"/>
      <c r="X1103" s="41"/>
      <c r="Y1103" s="41"/>
      <c r="Z1103" s="41"/>
      <c r="AA1103" s="41"/>
      <c r="AB1103" s="41"/>
      <c r="AC1103" s="41"/>
      <c r="AD1103" s="41"/>
      <c r="AE1103" s="41"/>
      <c r="AR1103" s="219" t="s">
        <v>244</v>
      </c>
      <c r="AT1103" s="219" t="s">
        <v>149</v>
      </c>
      <c r="AU1103" s="219" t="s">
        <v>85</v>
      </c>
      <c r="AY1103" s="20" t="s">
        <v>147</v>
      </c>
      <c r="BE1103" s="220">
        <f>IF(N1103="základní",J1103,0)</f>
        <v>0</v>
      </c>
      <c r="BF1103" s="220">
        <f>IF(N1103="snížená",J1103,0)</f>
        <v>0</v>
      </c>
      <c r="BG1103" s="220">
        <f>IF(N1103="zákl. přenesená",J1103,0)</f>
        <v>0</v>
      </c>
      <c r="BH1103" s="220">
        <f>IF(N1103="sníž. přenesená",J1103,0)</f>
        <v>0</v>
      </c>
      <c r="BI1103" s="220">
        <f>IF(N1103="nulová",J1103,0)</f>
        <v>0</v>
      </c>
      <c r="BJ1103" s="20" t="s">
        <v>83</v>
      </c>
      <c r="BK1103" s="220">
        <f>ROUND(I1103*H1103,2)</f>
        <v>0</v>
      </c>
      <c r="BL1103" s="20" t="s">
        <v>244</v>
      </c>
      <c r="BM1103" s="219" t="s">
        <v>1801</v>
      </c>
    </row>
    <row r="1104" s="2" customFormat="1">
      <c r="A1104" s="41"/>
      <c r="B1104" s="42"/>
      <c r="C1104" s="43"/>
      <c r="D1104" s="221" t="s">
        <v>155</v>
      </c>
      <c r="E1104" s="43"/>
      <c r="F1104" s="222" t="s">
        <v>1802</v>
      </c>
      <c r="G1104" s="43"/>
      <c r="H1104" s="43"/>
      <c r="I1104" s="223"/>
      <c r="J1104" s="43"/>
      <c r="K1104" s="43"/>
      <c r="L1104" s="47"/>
      <c r="M1104" s="224"/>
      <c r="N1104" s="225"/>
      <c r="O1104" s="87"/>
      <c r="P1104" s="87"/>
      <c r="Q1104" s="87"/>
      <c r="R1104" s="87"/>
      <c r="S1104" s="87"/>
      <c r="T1104" s="88"/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T1104" s="20" t="s">
        <v>155</v>
      </c>
      <c r="AU1104" s="20" t="s">
        <v>85</v>
      </c>
    </row>
    <row r="1105" s="13" customFormat="1">
      <c r="A1105" s="13"/>
      <c r="B1105" s="226"/>
      <c r="C1105" s="227"/>
      <c r="D1105" s="228" t="s">
        <v>157</v>
      </c>
      <c r="E1105" s="229" t="s">
        <v>19</v>
      </c>
      <c r="F1105" s="230" t="s">
        <v>1803</v>
      </c>
      <c r="G1105" s="227"/>
      <c r="H1105" s="231">
        <v>35.5</v>
      </c>
      <c r="I1105" s="232"/>
      <c r="J1105" s="227"/>
      <c r="K1105" s="227"/>
      <c r="L1105" s="233"/>
      <c r="M1105" s="234"/>
      <c r="N1105" s="235"/>
      <c r="O1105" s="235"/>
      <c r="P1105" s="235"/>
      <c r="Q1105" s="235"/>
      <c r="R1105" s="235"/>
      <c r="S1105" s="235"/>
      <c r="T1105" s="236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7" t="s">
        <v>157</v>
      </c>
      <c r="AU1105" s="237" t="s">
        <v>85</v>
      </c>
      <c r="AV1105" s="13" t="s">
        <v>85</v>
      </c>
      <c r="AW1105" s="13" t="s">
        <v>36</v>
      </c>
      <c r="AX1105" s="13" t="s">
        <v>83</v>
      </c>
      <c r="AY1105" s="237" t="s">
        <v>147</v>
      </c>
    </row>
    <row r="1106" s="2" customFormat="1" ht="16.5" customHeight="1">
      <c r="A1106" s="41"/>
      <c r="B1106" s="42"/>
      <c r="C1106" s="259" t="s">
        <v>1804</v>
      </c>
      <c r="D1106" s="259" t="s">
        <v>245</v>
      </c>
      <c r="E1106" s="260" t="s">
        <v>1805</v>
      </c>
      <c r="F1106" s="261" t="s">
        <v>1806</v>
      </c>
      <c r="G1106" s="262" t="s">
        <v>389</v>
      </c>
      <c r="H1106" s="263">
        <v>38.340000000000003</v>
      </c>
      <c r="I1106" s="264"/>
      <c r="J1106" s="265">
        <f>ROUND(I1106*H1106,2)</f>
        <v>0</v>
      </c>
      <c r="K1106" s="261" t="s">
        <v>152</v>
      </c>
      <c r="L1106" s="266"/>
      <c r="M1106" s="267" t="s">
        <v>19</v>
      </c>
      <c r="N1106" s="268" t="s">
        <v>46</v>
      </c>
      <c r="O1106" s="87"/>
      <c r="P1106" s="217">
        <f>O1106*H1106</f>
        <v>0</v>
      </c>
      <c r="Q1106" s="217">
        <v>0.00020000000000000001</v>
      </c>
      <c r="R1106" s="217">
        <f>Q1106*H1106</f>
        <v>0.0076680000000000012</v>
      </c>
      <c r="S1106" s="217">
        <v>0</v>
      </c>
      <c r="T1106" s="218">
        <f>S1106*H1106</f>
        <v>0</v>
      </c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R1106" s="219" t="s">
        <v>358</v>
      </c>
      <c r="AT1106" s="219" t="s">
        <v>245</v>
      </c>
      <c r="AU1106" s="219" t="s">
        <v>85</v>
      </c>
      <c r="AY1106" s="20" t="s">
        <v>147</v>
      </c>
      <c r="BE1106" s="220">
        <f>IF(N1106="základní",J1106,0)</f>
        <v>0</v>
      </c>
      <c r="BF1106" s="220">
        <f>IF(N1106="snížená",J1106,0)</f>
        <v>0</v>
      </c>
      <c r="BG1106" s="220">
        <f>IF(N1106="zákl. přenesená",J1106,0)</f>
        <v>0</v>
      </c>
      <c r="BH1106" s="220">
        <f>IF(N1106="sníž. přenesená",J1106,0)</f>
        <v>0</v>
      </c>
      <c r="BI1106" s="220">
        <f>IF(N1106="nulová",J1106,0)</f>
        <v>0</v>
      </c>
      <c r="BJ1106" s="20" t="s">
        <v>83</v>
      </c>
      <c r="BK1106" s="220">
        <f>ROUND(I1106*H1106,2)</f>
        <v>0</v>
      </c>
      <c r="BL1106" s="20" t="s">
        <v>244</v>
      </c>
      <c r="BM1106" s="219" t="s">
        <v>1807</v>
      </c>
    </row>
    <row r="1107" s="13" customFormat="1">
      <c r="A1107" s="13"/>
      <c r="B1107" s="226"/>
      <c r="C1107" s="227"/>
      <c r="D1107" s="228" t="s">
        <v>157</v>
      </c>
      <c r="E1107" s="227"/>
      <c r="F1107" s="230" t="s">
        <v>1808</v>
      </c>
      <c r="G1107" s="227"/>
      <c r="H1107" s="231">
        <v>38.340000000000003</v>
      </c>
      <c r="I1107" s="232"/>
      <c r="J1107" s="227"/>
      <c r="K1107" s="227"/>
      <c r="L1107" s="233"/>
      <c r="M1107" s="234"/>
      <c r="N1107" s="235"/>
      <c r="O1107" s="235"/>
      <c r="P1107" s="235"/>
      <c r="Q1107" s="235"/>
      <c r="R1107" s="235"/>
      <c r="S1107" s="235"/>
      <c r="T1107" s="236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7" t="s">
        <v>157</v>
      </c>
      <c r="AU1107" s="237" t="s">
        <v>85</v>
      </c>
      <c r="AV1107" s="13" t="s">
        <v>85</v>
      </c>
      <c r="AW1107" s="13" t="s">
        <v>4</v>
      </c>
      <c r="AX1107" s="13" t="s">
        <v>83</v>
      </c>
      <c r="AY1107" s="237" t="s">
        <v>147</v>
      </c>
    </row>
    <row r="1108" s="2" customFormat="1" ht="55.5" customHeight="1">
      <c r="A1108" s="41"/>
      <c r="B1108" s="42"/>
      <c r="C1108" s="208" t="s">
        <v>1809</v>
      </c>
      <c r="D1108" s="208" t="s">
        <v>149</v>
      </c>
      <c r="E1108" s="209" t="s">
        <v>1810</v>
      </c>
      <c r="F1108" s="210" t="s">
        <v>1811</v>
      </c>
      <c r="G1108" s="211" t="s">
        <v>99</v>
      </c>
      <c r="H1108" s="212">
        <v>64.299999999999997</v>
      </c>
      <c r="I1108" s="213"/>
      <c r="J1108" s="214">
        <f>ROUND(I1108*H1108,2)</f>
        <v>0</v>
      </c>
      <c r="K1108" s="210" t="s">
        <v>152</v>
      </c>
      <c r="L1108" s="47"/>
      <c r="M1108" s="215" t="s">
        <v>19</v>
      </c>
      <c r="N1108" s="216" t="s">
        <v>46</v>
      </c>
      <c r="O1108" s="87"/>
      <c r="P1108" s="217">
        <f>O1108*H1108</f>
        <v>0</v>
      </c>
      <c r="Q1108" s="217">
        <v>0.011440000000000001</v>
      </c>
      <c r="R1108" s="217">
        <f>Q1108*H1108</f>
        <v>0.73559200000000002</v>
      </c>
      <c r="S1108" s="217">
        <v>0</v>
      </c>
      <c r="T1108" s="218">
        <f>S1108*H1108</f>
        <v>0</v>
      </c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R1108" s="219" t="s">
        <v>244</v>
      </c>
      <c r="AT1108" s="219" t="s">
        <v>149</v>
      </c>
      <c r="AU1108" s="219" t="s">
        <v>85</v>
      </c>
      <c r="AY1108" s="20" t="s">
        <v>147</v>
      </c>
      <c r="BE1108" s="220">
        <f>IF(N1108="základní",J1108,0)</f>
        <v>0</v>
      </c>
      <c r="BF1108" s="220">
        <f>IF(N1108="snížená",J1108,0)</f>
        <v>0</v>
      </c>
      <c r="BG1108" s="220">
        <f>IF(N1108="zákl. přenesená",J1108,0)</f>
        <v>0</v>
      </c>
      <c r="BH1108" s="220">
        <f>IF(N1108="sníž. přenesená",J1108,0)</f>
        <v>0</v>
      </c>
      <c r="BI1108" s="220">
        <f>IF(N1108="nulová",J1108,0)</f>
        <v>0</v>
      </c>
      <c r="BJ1108" s="20" t="s">
        <v>83</v>
      </c>
      <c r="BK1108" s="220">
        <f>ROUND(I1108*H1108,2)</f>
        <v>0</v>
      </c>
      <c r="BL1108" s="20" t="s">
        <v>244</v>
      </c>
      <c r="BM1108" s="219" t="s">
        <v>1812</v>
      </c>
    </row>
    <row r="1109" s="2" customFormat="1">
      <c r="A1109" s="41"/>
      <c r="B1109" s="42"/>
      <c r="C1109" s="43"/>
      <c r="D1109" s="221" t="s">
        <v>155</v>
      </c>
      <c r="E1109" s="43"/>
      <c r="F1109" s="222" t="s">
        <v>1813</v>
      </c>
      <c r="G1109" s="43"/>
      <c r="H1109" s="43"/>
      <c r="I1109" s="223"/>
      <c r="J1109" s="43"/>
      <c r="K1109" s="43"/>
      <c r="L1109" s="47"/>
      <c r="M1109" s="224"/>
      <c r="N1109" s="225"/>
      <c r="O1109" s="87"/>
      <c r="P1109" s="87"/>
      <c r="Q1109" s="87"/>
      <c r="R1109" s="87"/>
      <c r="S1109" s="87"/>
      <c r="T1109" s="88"/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T1109" s="20" t="s">
        <v>155</v>
      </c>
      <c r="AU1109" s="20" t="s">
        <v>85</v>
      </c>
    </row>
    <row r="1110" s="14" customFormat="1">
      <c r="A1110" s="14"/>
      <c r="B1110" s="238"/>
      <c r="C1110" s="239"/>
      <c r="D1110" s="228" t="s">
        <v>157</v>
      </c>
      <c r="E1110" s="240" t="s">
        <v>19</v>
      </c>
      <c r="F1110" s="241" t="s">
        <v>711</v>
      </c>
      <c r="G1110" s="239"/>
      <c r="H1110" s="240" t="s">
        <v>19</v>
      </c>
      <c r="I1110" s="242"/>
      <c r="J1110" s="239"/>
      <c r="K1110" s="239"/>
      <c r="L1110" s="243"/>
      <c r="M1110" s="244"/>
      <c r="N1110" s="245"/>
      <c r="O1110" s="245"/>
      <c r="P1110" s="245"/>
      <c r="Q1110" s="245"/>
      <c r="R1110" s="245"/>
      <c r="S1110" s="245"/>
      <c r="T1110" s="246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47" t="s">
        <v>157</v>
      </c>
      <c r="AU1110" s="247" t="s">
        <v>85</v>
      </c>
      <c r="AV1110" s="14" t="s">
        <v>83</v>
      </c>
      <c r="AW1110" s="14" t="s">
        <v>36</v>
      </c>
      <c r="AX1110" s="14" t="s">
        <v>75</v>
      </c>
      <c r="AY1110" s="247" t="s">
        <v>147</v>
      </c>
    </row>
    <row r="1111" s="13" customFormat="1">
      <c r="A1111" s="13"/>
      <c r="B1111" s="226"/>
      <c r="C1111" s="227"/>
      <c r="D1111" s="228" t="s">
        <v>157</v>
      </c>
      <c r="E1111" s="229" t="s">
        <v>19</v>
      </c>
      <c r="F1111" s="230" t="s">
        <v>1781</v>
      </c>
      <c r="G1111" s="227"/>
      <c r="H1111" s="231">
        <v>25.399999999999999</v>
      </c>
      <c r="I1111" s="232"/>
      <c r="J1111" s="227"/>
      <c r="K1111" s="227"/>
      <c r="L1111" s="233"/>
      <c r="M1111" s="234"/>
      <c r="N1111" s="235"/>
      <c r="O1111" s="235"/>
      <c r="P1111" s="235"/>
      <c r="Q1111" s="235"/>
      <c r="R1111" s="235"/>
      <c r="S1111" s="235"/>
      <c r="T1111" s="236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7" t="s">
        <v>157</v>
      </c>
      <c r="AU1111" s="237" t="s">
        <v>85</v>
      </c>
      <c r="AV1111" s="13" t="s">
        <v>85</v>
      </c>
      <c r="AW1111" s="13" t="s">
        <v>36</v>
      </c>
      <c r="AX1111" s="13" t="s">
        <v>75</v>
      </c>
      <c r="AY1111" s="237" t="s">
        <v>147</v>
      </c>
    </row>
    <row r="1112" s="13" customFormat="1">
      <c r="A1112" s="13"/>
      <c r="B1112" s="226"/>
      <c r="C1112" s="227"/>
      <c r="D1112" s="228" t="s">
        <v>157</v>
      </c>
      <c r="E1112" s="229" t="s">
        <v>19</v>
      </c>
      <c r="F1112" s="230" t="s">
        <v>1782</v>
      </c>
      <c r="G1112" s="227"/>
      <c r="H1112" s="231">
        <v>38.899999999999999</v>
      </c>
      <c r="I1112" s="232"/>
      <c r="J1112" s="227"/>
      <c r="K1112" s="227"/>
      <c r="L1112" s="233"/>
      <c r="M1112" s="234"/>
      <c r="N1112" s="235"/>
      <c r="O1112" s="235"/>
      <c r="P1112" s="235"/>
      <c r="Q1112" s="235"/>
      <c r="R1112" s="235"/>
      <c r="S1112" s="235"/>
      <c r="T1112" s="236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7" t="s">
        <v>157</v>
      </c>
      <c r="AU1112" s="237" t="s">
        <v>85</v>
      </c>
      <c r="AV1112" s="13" t="s">
        <v>85</v>
      </c>
      <c r="AW1112" s="13" t="s">
        <v>36</v>
      </c>
      <c r="AX1112" s="13" t="s">
        <v>75</v>
      </c>
      <c r="AY1112" s="237" t="s">
        <v>147</v>
      </c>
    </row>
    <row r="1113" s="15" customFormat="1">
      <c r="A1113" s="15"/>
      <c r="B1113" s="248"/>
      <c r="C1113" s="249"/>
      <c r="D1113" s="228" t="s">
        <v>157</v>
      </c>
      <c r="E1113" s="250" t="s">
        <v>19</v>
      </c>
      <c r="F1113" s="251" t="s">
        <v>172</v>
      </c>
      <c r="G1113" s="249"/>
      <c r="H1113" s="252">
        <v>64.299999999999997</v>
      </c>
      <c r="I1113" s="253"/>
      <c r="J1113" s="249"/>
      <c r="K1113" s="249"/>
      <c r="L1113" s="254"/>
      <c r="M1113" s="255"/>
      <c r="N1113" s="256"/>
      <c r="O1113" s="256"/>
      <c r="P1113" s="256"/>
      <c r="Q1113" s="256"/>
      <c r="R1113" s="256"/>
      <c r="S1113" s="256"/>
      <c r="T1113" s="257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58" t="s">
        <v>157</v>
      </c>
      <c r="AU1113" s="258" t="s">
        <v>85</v>
      </c>
      <c r="AV1113" s="15" t="s">
        <v>153</v>
      </c>
      <c r="AW1113" s="15" t="s">
        <v>36</v>
      </c>
      <c r="AX1113" s="15" t="s">
        <v>83</v>
      </c>
      <c r="AY1113" s="258" t="s">
        <v>147</v>
      </c>
    </row>
    <row r="1114" s="2" customFormat="1" ht="21.75" customHeight="1">
      <c r="A1114" s="41"/>
      <c r="B1114" s="42"/>
      <c r="C1114" s="259" t="s">
        <v>1814</v>
      </c>
      <c r="D1114" s="259" t="s">
        <v>245</v>
      </c>
      <c r="E1114" s="260" t="s">
        <v>1815</v>
      </c>
      <c r="F1114" s="261" t="s">
        <v>1816</v>
      </c>
      <c r="G1114" s="262" t="s">
        <v>99</v>
      </c>
      <c r="H1114" s="263">
        <v>69.444000000000003</v>
      </c>
      <c r="I1114" s="264"/>
      <c r="J1114" s="265">
        <f>ROUND(I1114*H1114,2)</f>
        <v>0</v>
      </c>
      <c r="K1114" s="261" t="s">
        <v>19</v>
      </c>
      <c r="L1114" s="266"/>
      <c r="M1114" s="267" t="s">
        <v>19</v>
      </c>
      <c r="N1114" s="268" t="s">
        <v>46</v>
      </c>
      <c r="O1114" s="87"/>
      <c r="P1114" s="217">
        <f>O1114*H1114</f>
        <v>0</v>
      </c>
      <c r="Q1114" s="217">
        <v>0.01323</v>
      </c>
      <c r="R1114" s="217">
        <f>Q1114*H1114</f>
        <v>0.91874412000000005</v>
      </c>
      <c r="S1114" s="217">
        <v>0</v>
      </c>
      <c r="T1114" s="218">
        <f>S1114*H1114</f>
        <v>0</v>
      </c>
      <c r="U1114" s="41"/>
      <c r="V1114" s="41"/>
      <c r="W1114" s="41"/>
      <c r="X1114" s="41"/>
      <c r="Y1114" s="41"/>
      <c r="Z1114" s="41"/>
      <c r="AA1114" s="41"/>
      <c r="AB1114" s="41"/>
      <c r="AC1114" s="41"/>
      <c r="AD1114" s="41"/>
      <c r="AE1114" s="41"/>
      <c r="AR1114" s="219" t="s">
        <v>358</v>
      </c>
      <c r="AT1114" s="219" t="s">
        <v>245</v>
      </c>
      <c r="AU1114" s="219" t="s">
        <v>85</v>
      </c>
      <c r="AY1114" s="20" t="s">
        <v>147</v>
      </c>
      <c r="BE1114" s="220">
        <f>IF(N1114="základní",J1114,0)</f>
        <v>0</v>
      </c>
      <c r="BF1114" s="220">
        <f>IF(N1114="snížená",J1114,0)</f>
        <v>0</v>
      </c>
      <c r="BG1114" s="220">
        <f>IF(N1114="zákl. přenesená",J1114,0)</f>
        <v>0</v>
      </c>
      <c r="BH1114" s="220">
        <f>IF(N1114="sníž. přenesená",J1114,0)</f>
        <v>0</v>
      </c>
      <c r="BI1114" s="220">
        <f>IF(N1114="nulová",J1114,0)</f>
        <v>0</v>
      </c>
      <c r="BJ1114" s="20" t="s">
        <v>83</v>
      </c>
      <c r="BK1114" s="220">
        <f>ROUND(I1114*H1114,2)</f>
        <v>0</v>
      </c>
      <c r="BL1114" s="20" t="s">
        <v>244</v>
      </c>
      <c r="BM1114" s="219" t="s">
        <v>1817</v>
      </c>
    </row>
    <row r="1115" s="13" customFormat="1">
      <c r="A1115" s="13"/>
      <c r="B1115" s="226"/>
      <c r="C1115" s="227"/>
      <c r="D1115" s="228" t="s">
        <v>157</v>
      </c>
      <c r="E1115" s="227"/>
      <c r="F1115" s="230" t="s">
        <v>1818</v>
      </c>
      <c r="G1115" s="227"/>
      <c r="H1115" s="231">
        <v>69.444000000000003</v>
      </c>
      <c r="I1115" s="232"/>
      <c r="J1115" s="227"/>
      <c r="K1115" s="227"/>
      <c r="L1115" s="233"/>
      <c r="M1115" s="234"/>
      <c r="N1115" s="235"/>
      <c r="O1115" s="235"/>
      <c r="P1115" s="235"/>
      <c r="Q1115" s="235"/>
      <c r="R1115" s="235"/>
      <c r="S1115" s="235"/>
      <c r="T1115" s="236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7" t="s">
        <v>157</v>
      </c>
      <c r="AU1115" s="237" t="s">
        <v>85</v>
      </c>
      <c r="AV1115" s="13" t="s">
        <v>85</v>
      </c>
      <c r="AW1115" s="13" t="s">
        <v>4</v>
      </c>
      <c r="AX1115" s="13" t="s">
        <v>83</v>
      </c>
      <c r="AY1115" s="237" t="s">
        <v>147</v>
      </c>
    </row>
    <row r="1116" s="2" customFormat="1" ht="24.15" customHeight="1">
      <c r="A1116" s="41"/>
      <c r="B1116" s="42"/>
      <c r="C1116" s="208" t="s">
        <v>1819</v>
      </c>
      <c r="D1116" s="208" t="s">
        <v>149</v>
      </c>
      <c r="E1116" s="209" t="s">
        <v>1820</v>
      </c>
      <c r="F1116" s="210" t="s">
        <v>1821</v>
      </c>
      <c r="G1116" s="211" t="s">
        <v>99</v>
      </c>
      <c r="H1116" s="212">
        <v>64.299999999999997</v>
      </c>
      <c r="I1116" s="213"/>
      <c r="J1116" s="214">
        <f>ROUND(I1116*H1116,2)</f>
        <v>0</v>
      </c>
      <c r="K1116" s="210" t="s">
        <v>152</v>
      </c>
      <c r="L1116" s="47"/>
      <c r="M1116" s="215" t="s">
        <v>19</v>
      </c>
      <c r="N1116" s="216" t="s">
        <v>46</v>
      </c>
      <c r="O1116" s="87"/>
      <c r="P1116" s="217">
        <f>O1116*H1116</f>
        <v>0</v>
      </c>
      <c r="Q1116" s="217">
        <v>0.00016000000000000001</v>
      </c>
      <c r="R1116" s="217">
        <f>Q1116*H1116</f>
        <v>0.010288</v>
      </c>
      <c r="S1116" s="217">
        <v>0</v>
      </c>
      <c r="T1116" s="218">
        <f>S1116*H1116</f>
        <v>0</v>
      </c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R1116" s="219" t="s">
        <v>244</v>
      </c>
      <c r="AT1116" s="219" t="s">
        <v>149</v>
      </c>
      <c r="AU1116" s="219" t="s">
        <v>85</v>
      </c>
      <c r="AY1116" s="20" t="s">
        <v>147</v>
      </c>
      <c r="BE1116" s="220">
        <f>IF(N1116="základní",J1116,0)</f>
        <v>0</v>
      </c>
      <c r="BF1116" s="220">
        <f>IF(N1116="snížená",J1116,0)</f>
        <v>0</v>
      </c>
      <c r="BG1116" s="220">
        <f>IF(N1116="zákl. přenesená",J1116,0)</f>
        <v>0</v>
      </c>
      <c r="BH1116" s="220">
        <f>IF(N1116="sníž. přenesená",J1116,0)</f>
        <v>0</v>
      </c>
      <c r="BI1116" s="220">
        <f>IF(N1116="nulová",J1116,0)</f>
        <v>0</v>
      </c>
      <c r="BJ1116" s="20" t="s">
        <v>83</v>
      </c>
      <c r="BK1116" s="220">
        <f>ROUND(I1116*H1116,2)</f>
        <v>0</v>
      </c>
      <c r="BL1116" s="20" t="s">
        <v>244</v>
      </c>
      <c r="BM1116" s="219" t="s">
        <v>1822</v>
      </c>
    </row>
    <row r="1117" s="2" customFormat="1">
      <c r="A1117" s="41"/>
      <c r="B1117" s="42"/>
      <c r="C1117" s="43"/>
      <c r="D1117" s="221" t="s">
        <v>155</v>
      </c>
      <c r="E1117" s="43"/>
      <c r="F1117" s="222" t="s">
        <v>1823</v>
      </c>
      <c r="G1117" s="43"/>
      <c r="H1117" s="43"/>
      <c r="I1117" s="223"/>
      <c r="J1117" s="43"/>
      <c r="K1117" s="43"/>
      <c r="L1117" s="47"/>
      <c r="M1117" s="224"/>
      <c r="N1117" s="225"/>
      <c r="O1117" s="87"/>
      <c r="P1117" s="87"/>
      <c r="Q1117" s="87"/>
      <c r="R1117" s="87"/>
      <c r="S1117" s="87"/>
      <c r="T1117" s="88"/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T1117" s="20" t="s">
        <v>155</v>
      </c>
      <c r="AU1117" s="20" t="s">
        <v>85</v>
      </c>
    </row>
    <row r="1118" s="2" customFormat="1" ht="37.8" customHeight="1">
      <c r="A1118" s="41"/>
      <c r="B1118" s="42"/>
      <c r="C1118" s="208" t="s">
        <v>1824</v>
      </c>
      <c r="D1118" s="208" t="s">
        <v>149</v>
      </c>
      <c r="E1118" s="209" t="s">
        <v>1825</v>
      </c>
      <c r="F1118" s="210" t="s">
        <v>1826</v>
      </c>
      <c r="G1118" s="211" t="s">
        <v>99</v>
      </c>
      <c r="H1118" s="212">
        <v>64.299999999999997</v>
      </c>
      <c r="I1118" s="213"/>
      <c r="J1118" s="214">
        <f>ROUND(I1118*H1118,2)</f>
        <v>0</v>
      </c>
      <c r="K1118" s="210" t="s">
        <v>152</v>
      </c>
      <c r="L1118" s="47"/>
      <c r="M1118" s="215" t="s">
        <v>19</v>
      </c>
      <c r="N1118" s="216" t="s">
        <v>46</v>
      </c>
      <c r="O1118" s="87"/>
      <c r="P1118" s="217">
        <f>O1118*H1118</f>
        <v>0</v>
      </c>
      <c r="Q1118" s="217">
        <v>0.00019000000000000001</v>
      </c>
      <c r="R1118" s="217">
        <f>Q1118*H1118</f>
        <v>0.012217</v>
      </c>
      <c r="S1118" s="217">
        <v>0</v>
      </c>
      <c r="T1118" s="218">
        <f>S1118*H1118</f>
        <v>0</v>
      </c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R1118" s="219" t="s">
        <v>244</v>
      </c>
      <c r="AT1118" s="219" t="s">
        <v>149</v>
      </c>
      <c r="AU1118" s="219" t="s">
        <v>85</v>
      </c>
      <c r="AY1118" s="20" t="s">
        <v>147</v>
      </c>
      <c r="BE1118" s="220">
        <f>IF(N1118="základní",J1118,0)</f>
        <v>0</v>
      </c>
      <c r="BF1118" s="220">
        <f>IF(N1118="snížená",J1118,0)</f>
        <v>0</v>
      </c>
      <c r="BG1118" s="220">
        <f>IF(N1118="zákl. přenesená",J1118,0)</f>
        <v>0</v>
      </c>
      <c r="BH1118" s="220">
        <f>IF(N1118="sníž. přenesená",J1118,0)</f>
        <v>0</v>
      </c>
      <c r="BI1118" s="220">
        <f>IF(N1118="nulová",J1118,0)</f>
        <v>0</v>
      </c>
      <c r="BJ1118" s="20" t="s">
        <v>83</v>
      </c>
      <c r="BK1118" s="220">
        <f>ROUND(I1118*H1118,2)</f>
        <v>0</v>
      </c>
      <c r="BL1118" s="20" t="s">
        <v>244</v>
      </c>
      <c r="BM1118" s="219" t="s">
        <v>1827</v>
      </c>
    </row>
    <row r="1119" s="2" customFormat="1">
      <c r="A1119" s="41"/>
      <c r="B1119" s="42"/>
      <c r="C1119" s="43"/>
      <c r="D1119" s="221" t="s">
        <v>155</v>
      </c>
      <c r="E1119" s="43"/>
      <c r="F1119" s="222" t="s">
        <v>1828</v>
      </c>
      <c r="G1119" s="43"/>
      <c r="H1119" s="43"/>
      <c r="I1119" s="223"/>
      <c r="J1119" s="43"/>
      <c r="K1119" s="43"/>
      <c r="L1119" s="47"/>
      <c r="M1119" s="224"/>
      <c r="N1119" s="225"/>
      <c r="O1119" s="87"/>
      <c r="P1119" s="87"/>
      <c r="Q1119" s="87"/>
      <c r="R1119" s="87"/>
      <c r="S1119" s="87"/>
      <c r="T1119" s="88"/>
      <c r="U1119" s="41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T1119" s="20" t="s">
        <v>155</v>
      </c>
      <c r="AU1119" s="20" t="s">
        <v>85</v>
      </c>
    </row>
    <row r="1120" s="2" customFormat="1" ht="49.05" customHeight="1">
      <c r="A1120" s="41"/>
      <c r="B1120" s="42"/>
      <c r="C1120" s="208" t="s">
        <v>1829</v>
      </c>
      <c r="D1120" s="208" t="s">
        <v>149</v>
      </c>
      <c r="E1120" s="209" t="s">
        <v>1830</v>
      </c>
      <c r="F1120" s="210" t="s">
        <v>1831</v>
      </c>
      <c r="G1120" s="211" t="s">
        <v>1065</v>
      </c>
      <c r="H1120" s="270"/>
      <c r="I1120" s="213"/>
      <c r="J1120" s="214">
        <f>ROUND(I1120*H1120,2)</f>
        <v>0</v>
      </c>
      <c r="K1120" s="210" t="s">
        <v>152</v>
      </c>
      <c r="L1120" s="47"/>
      <c r="M1120" s="215" t="s">
        <v>19</v>
      </c>
      <c r="N1120" s="216" t="s">
        <v>46</v>
      </c>
      <c r="O1120" s="87"/>
      <c r="P1120" s="217">
        <f>O1120*H1120</f>
        <v>0</v>
      </c>
      <c r="Q1120" s="217">
        <v>0</v>
      </c>
      <c r="R1120" s="217">
        <f>Q1120*H1120</f>
        <v>0</v>
      </c>
      <c r="S1120" s="217">
        <v>0</v>
      </c>
      <c r="T1120" s="218">
        <f>S1120*H1120</f>
        <v>0</v>
      </c>
      <c r="U1120" s="41"/>
      <c r="V1120" s="41"/>
      <c r="W1120" s="41"/>
      <c r="X1120" s="41"/>
      <c r="Y1120" s="41"/>
      <c r="Z1120" s="41"/>
      <c r="AA1120" s="41"/>
      <c r="AB1120" s="41"/>
      <c r="AC1120" s="41"/>
      <c r="AD1120" s="41"/>
      <c r="AE1120" s="41"/>
      <c r="AR1120" s="219" t="s">
        <v>244</v>
      </c>
      <c r="AT1120" s="219" t="s">
        <v>149</v>
      </c>
      <c r="AU1120" s="219" t="s">
        <v>85</v>
      </c>
      <c r="AY1120" s="20" t="s">
        <v>147</v>
      </c>
      <c r="BE1120" s="220">
        <f>IF(N1120="základní",J1120,0)</f>
        <v>0</v>
      </c>
      <c r="BF1120" s="220">
        <f>IF(N1120="snížená",J1120,0)</f>
        <v>0</v>
      </c>
      <c r="BG1120" s="220">
        <f>IF(N1120="zákl. přenesená",J1120,0)</f>
        <v>0</v>
      </c>
      <c r="BH1120" s="220">
        <f>IF(N1120="sníž. přenesená",J1120,0)</f>
        <v>0</v>
      </c>
      <c r="BI1120" s="220">
        <f>IF(N1120="nulová",J1120,0)</f>
        <v>0</v>
      </c>
      <c r="BJ1120" s="20" t="s">
        <v>83</v>
      </c>
      <c r="BK1120" s="220">
        <f>ROUND(I1120*H1120,2)</f>
        <v>0</v>
      </c>
      <c r="BL1120" s="20" t="s">
        <v>244</v>
      </c>
      <c r="BM1120" s="219" t="s">
        <v>1832</v>
      </c>
    </row>
    <row r="1121" s="2" customFormat="1">
      <c r="A1121" s="41"/>
      <c r="B1121" s="42"/>
      <c r="C1121" s="43"/>
      <c r="D1121" s="221" t="s">
        <v>155</v>
      </c>
      <c r="E1121" s="43"/>
      <c r="F1121" s="222" t="s">
        <v>1833</v>
      </c>
      <c r="G1121" s="43"/>
      <c r="H1121" s="43"/>
      <c r="I1121" s="223"/>
      <c r="J1121" s="43"/>
      <c r="K1121" s="43"/>
      <c r="L1121" s="47"/>
      <c r="M1121" s="224"/>
      <c r="N1121" s="225"/>
      <c r="O1121" s="87"/>
      <c r="P1121" s="87"/>
      <c r="Q1121" s="87"/>
      <c r="R1121" s="87"/>
      <c r="S1121" s="87"/>
      <c r="T1121" s="88"/>
      <c r="U1121" s="41"/>
      <c r="V1121" s="41"/>
      <c r="W1121" s="41"/>
      <c r="X1121" s="41"/>
      <c r="Y1121" s="41"/>
      <c r="Z1121" s="41"/>
      <c r="AA1121" s="41"/>
      <c r="AB1121" s="41"/>
      <c r="AC1121" s="41"/>
      <c r="AD1121" s="41"/>
      <c r="AE1121" s="41"/>
      <c r="AT1121" s="20" t="s">
        <v>155</v>
      </c>
      <c r="AU1121" s="20" t="s">
        <v>85</v>
      </c>
    </row>
    <row r="1122" s="2" customFormat="1" ht="66.75" customHeight="1">
      <c r="A1122" s="41"/>
      <c r="B1122" s="42"/>
      <c r="C1122" s="208" t="s">
        <v>1834</v>
      </c>
      <c r="D1122" s="208" t="s">
        <v>149</v>
      </c>
      <c r="E1122" s="209" t="s">
        <v>1835</v>
      </c>
      <c r="F1122" s="210" t="s">
        <v>1836</v>
      </c>
      <c r="G1122" s="211" t="s">
        <v>1065</v>
      </c>
      <c r="H1122" s="270"/>
      <c r="I1122" s="213"/>
      <c r="J1122" s="214">
        <f>ROUND(I1122*H1122,2)</f>
        <v>0</v>
      </c>
      <c r="K1122" s="210" t="s">
        <v>152</v>
      </c>
      <c r="L1122" s="47"/>
      <c r="M1122" s="215" t="s">
        <v>19</v>
      </c>
      <c r="N1122" s="216" t="s">
        <v>46</v>
      </c>
      <c r="O1122" s="87"/>
      <c r="P1122" s="217">
        <f>O1122*H1122</f>
        <v>0</v>
      </c>
      <c r="Q1122" s="217">
        <v>0</v>
      </c>
      <c r="R1122" s="217">
        <f>Q1122*H1122</f>
        <v>0</v>
      </c>
      <c r="S1122" s="217">
        <v>0</v>
      </c>
      <c r="T1122" s="218">
        <f>S1122*H1122</f>
        <v>0</v>
      </c>
      <c r="U1122" s="41"/>
      <c r="V1122" s="41"/>
      <c r="W1122" s="41"/>
      <c r="X1122" s="41"/>
      <c r="Y1122" s="41"/>
      <c r="Z1122" s="41"/>
      <c r="AA1122" s="41"/>
      <c r="AB1122" s="41"/>
      <c r="AC1122" s="41"/>
      <c r="AD1122" s="41"/>
      <c r="AE1122" s="41"/>
      <c r="AR1122" s="219" t="s">
        <v>244</v>
      </c>
      <c r="AT1122" s="219" t="s">
        <v>149</v>
      </c>
      <c r="AU1122" s="219" t="s">
        <v>85</v>
      </c>
      <c r="AY1122" s="20" t="s">
        <v>147</v>
      </c>
      <c r="BE1122" s="220">
        <f>IF(N1122="základní",J1122,0)</f>
        <v>0</v>
      </c>
      <c r="BF1122" s="220">
        <f>IF(N1122="snížená",J1122,0)</f>
        <v>0</v>
      </c>
      <c r="BG1122" s="220">
        <f>IF(N1122="zákl. přenesená",J1122,0)</f>
        <v>0</v>
      </c>
      <c r="BH1122" s="220">
        <f>IF(N1122="sníž. přenesená",J1122,0)</f>
        <v>0</v>
      </c>
      <c r="BI1122" s="220">
        <f>IF(N1122="nulová",J1122,0)</f>
        <v>0</v>
      </c>
      <c r="BJ1122" s="20" t="s">
        <v>83</v>
      </c>
      <c r="BK1122" s="220">
        <f>ROUND(I1122*H1122,2)</f>
        <v>0</v>
      </c>
      <c r="BL1122" s="20" t="s">
        <v>244</v>
      </c>
      <c r="BM1122" s="219" t="s">
        <v>1837</v>
      </c>
    </row>
    <row r="1123" s="2" customFormat="1">
      <c r="A1123" s="41"/>
      <c r="B1123" s="42"/>
      <c r="C1123" s="43"/>
      <c r="D1123" s="221" t="s">
        <v>155</v>
      </c>
      <c r="E1123" s="43"/>
      <c r="F1123" s="222" t="s">
        <v>1838</v>
      </c>
      <c r="G1123" s="43"/>
      <c r="H1123" s="43"/>
      <c r="I1123" s="223"/>
      <c r="J1123" s="43"/>
      <c r="K1123" s="43"/>
      <c r="L1123" s="47"/>
      <c r="M1123" s="224"/>
      <c r="N1123" s="225"/>
      <c r="O1123" s="87"/>
      <c r="P1123" s="87"/>
      <c r="Q1123" s="87"/>
      <c r="R1123" s="87"/>
      <c r="S1123" s="87"/>
      <c r="T1123" s="88"/>
      <c r="U1123" s="41"/>
      <c r="V1123" s="41"/>
      <c r="W1123" s="41"/>
      <c r="X1123" s="41"/>
      <c r="Y1123" s="41"/>
      <c r="Z1123" s="41"/>
      <c r="AA1123" s="41"/>
      <c r="AB1123" s="41"/>
      <c r="AC1123" s="41"/>
      <c r="AD1123" s="41"/>
      <c r="AE1123" s="41"/>
      <c r="AT1123" s="20" t="s">
        <v>155</v>
      </c>
      <c r="AU1123" s="20" t="s">
        <v>85</v>
      </c>
    </row>
    <row r="1124" s="12" customFormat="1" ht="22.8" customHeight="1">
      <c r="A1124" s="12"/>
      <c r="B1124" s="192"/>
      <c r="C1124" s="193"/>
      <c r="D1124" s="194" t="s">
        <v>74</v>
      </c>
      <c r="E1124" s="206" t="s">
        <v>1839</v>
      </c>
      <c r="F1124" s="206" t="s">
        <v>1840</v>
      </c>
      <c r="G1124" s="193"/>
      <c r="H1124" s="193"/>
      <c r="I1124" s="196"/>
      <c r="J1124" s="207">
        <f>BK1124</f>
        <v>0</v>
      </c>
      <c r="K1124" s="193"/>
      <c r="L1124" s="198"/>
      <c r="M1124" s="199"/>
      <c r="N1124" s="200"/>
      <c r="O1124" s="200"/>
      <c r="P1124" s="201">
        <f>SUM(P1125:P1223)</f>
        <v>0</v>
      </c>
      <c r="Q1124" s="200"/>
      <c r="R1124" s="201">
        <f>SUM(R1125:R1223)</f>
        <v>0.40921911999999999</v>
      </c>
      <c r="S1124" s="200"/>
      <c r="T1124" s="202">
        <f>SUM(T1125:T1223)</f>
        <v>0.23100000000000001</v>
      </c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R1124" s="203" t="s">
        <v>85</v>
      </c>
      <c r="AT1124" s="204" t="s">
        <v>74</v>
      </c>
      <c r="AU1124" s="204" t="s">
        <v>83</v>
      </c>
      <c r="AY1124" s="203" t="s">
        <v>147</v>
      </c>
      <c r="BK1124" s="205">
        <f>SUM(BK1125:BK1223)</f>
        <v>0</v>
      </c>
    </row>
    <row r="1125" s="2" customFormat="1" ht="24.15" customHeight="1">
      <c r="A1125" s="41"/>
      <c r="B1125" s="42"/>
      <c r="C1125" s="208" t="s">
        <v>1841</v>
      </c>
      <c r="D1125" s="208" t="s">
        <v>149</v>
      </c>
      <c r="E1125" s="209" t="s">
        <v>1842</v>
      </c>
      <c r="F1125" s="210" t="s">
        <v>1843</v>
      </c>
      <c r="G1125" s="211" t="s">
        <v>99</v>
      </c>
      <c r="H1125" s="212">
        <v>16</v>
      </c>
      <c r="I1125" s="213"/>
      <c r="J1125" s="214">
        <f>ROUND(I1125*H1125,2)</f>
        <v>0</v>
      </c>
      <c r="K1125" s="210" t="s">
        <v>152</v>
      </c>
      <c r="L1125" s="47"/>
      <c r="M1125" s="215" t="s">
        <v>19</v>
      </c>
      <c r="N1125" s="216" t="s">
        <v>46</v>
      </c>
      <c r="O1125" s="87"/>
      <c r="P1125" s="217">
        <f>O1125*H1125</f>
        <v>0</v>
      </c>
      <c r="Q1125" s="217">
        <v>0</v>
      </c>
      <c r="R1125" s="217">
        <f>Q1125*H1125</f>
        <v>0</v>
      </c>
      <c r="S1125" s="217">
        <v>0</v>
      </c>
      <c r="T1125" s="218">
        <f>S1125*H1125</f>
        <v>0</v>
      </c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R1125" s="219" t="s">
        <v>244</v>
      </c>
      <c r="AT1125" s="219" t="s">
        <v>149</v>
      </c>
      <c r="AU1125" s="219" t="s">
        <v>85</v>
      </c>
      <c r="AY1125" s="20" t="s">
        <v>147</v>
      </c>
      <c r="BE1125" s="220">
        <f>IF(N1125="základní",J1125,0)</f>
        <v>0</v>
      </c>
      <c r="BF1125" s="220">
        <f>IF(N1125="snížená",J1125,0)</f>
        <v>0</v>
      </c>
      <c r="BG1125" s="220">
        <f>IF(N1125="zákl. přenesená",J1125,0)</f>
        <v>0</v>
      </c>
      <c r="BH1125" s="220">
        <f>IF(N1125="sníž. přenesená",J1125,0)</f>
        <v>0</v>
      </c>
      <c r="BI1125" s="220">
        <f>IF(N1125="nulová",J1125,0)</f>
        <v>0</v>
      </c>
      <c r="BJ1125" s="20" t="s">
        <v>83</v>
      </c>
      <c r="BK1125" s="220">
        <f>ROUND(I1125*H1125,2)</f>
        <v>0</v>
      </c>
      <c r="BL1125" s="20" t="s">
        <v>244</v>
      </c>
      <c r="BM1125" s="219" t="s">
        <v>1844</v>
      </c>
    </row>
    <row r="1126" s="2" customFormat="1">
      <c r="A1126" s="41"/>
      <c r="B1126" s="42"/>
      <c r="C1126" s="43"/>
      <c r="D1126" s="221" t="s">
        <v>155</v>
      </c>
      <c r="E1126" s="43"/>
      <c r="F1126" s="222" t="s">
        <v>1845</v>
      </c>
      <c r="G1126" s="43"/>
      <c r="H1126" s="43"/>
      <c r="I1126" s="223"/>
      <c r="J1126" s="43"/>
      <c r="K1126" s="43"/>
      <c r="L1126" s="47"/>
      <c r="M1126" s="224"/>
      <c r="N1126" s="225"/>
      <c r="O1126" s="87"/>
      <c r="P1126" s="87"/>
      <c r="Q1126" s="87"/>
      <c r="R1126" s="87"/>
      <c r="S1126" s="87"/>
      <c r="T1126" s="88"/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T1126" s="20" t="s">
        <v>155</v>
      </c>
      <c r="AU1126" s="20" t="s">
        <v>85</v>
      </c>
    </row>
    <row r="1127" s="14" customFormat="1">
      <c r="A1127" s="14"/>
      <c r="B1127" s="238"/>
      <c r="C1127" s="239"/>
      <c r="D1127" s="228" t="s">
        <v>157</v>
      </c>
      <c r="E1127" s="240" t="s">
        <v>19</v>
      </c>
      <c r="F1127" s="241" t="s">
        <v>1846</v>
      </c>
      <c r="G1127" s="239"/>
      <c r="H1127" s="240" t="s">
        <v>19</v>
      </c>
      <c r="I1127" s="242"/>
      <c r="J1127" s="239"/>
      <c r="K1127" s="239"/>
      <c r="L1127" s="243"/>
      <c r="M1127" s="244"/>
      <c r="N1127" s="245"/>
      <c r="O1127" s="245"/>
      <c r="P1127" s="245"/>
      <c r="Q1127" s="245"/>
      <c r="R1127" s="245"/>
      <c r="S1127" s="245"/>
      <c r="T1127" s="246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7" t="s">
        <v>157</v>
      </c>
      <c r="AU1127" s="247" t="s">
        <v>85</v>
      </c>
      <c r="AV1127" s="14" t="s">
        <v>83</v>
      </c>
      <c r="AW1127" s="14" t="s">
        <v>36</v>
      </c>
      <c r="AX1127" s="14" t="s">
        <v>75</v>
      </c>
      <c r="AY1127" s="247" t="s">
        <v>147</v>
      </c>
    </row>
    <row r="1128" s="13" customFormat="1">
      <c r="A1128" s="13"/>
      <c r="B1128" s="226"/>
      <c r="C1128" s="227"/>
      <c r="D1128" s="228" t="s">
        <v>157</v>
      </c>
      <c r="E1128" s="229" t="s">
        <v>19</v>
      </c>
      <c r="F1128" s="230" t="s">
        <v>1847</v>
      </c>
      <c r="G1128" s="227"/>
      <c r="H1128" s="231">
        <v>2.1000000000000001</v>
      </c>
      <c r="I1128" s="232"/>
      <c r="J1128" s="227"/>
      <c r="K1128" s="227"/>
      <c r="L1128" s="233"/>
      <c r="M1128" s="234"/>
      <c r="N1128" s="235"/>
      <c r="O1128" s="235"/>
      <c r="P1128" s="235"/>
      <c r="Q1128" s="235"/>
      <c r="R1128" s="235"/>
      <c r="S1128" s="235"/>
      <c r="T1128" s="236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7" t="s">
        <v>157</v>
      </c>
      <c r="AU1128" s="237" t="s">
        <v>85</v>
      </c>
      <c r="AV1128" s="13" t="s">
        <v>85</v>
      </c>
      <c r="AW1128" s="13" t="s">
        <v>36</v>
      </c>
      <c r="AX1128" s="13" t="s">
        <v>75</v>
      </c>
      <c r="AY1128" s="237" t="s">
        <v>147</v>
      </c>
    </row>
    <row r="1129" s="14" customFormat="1">
      <c r="A1129" s="14"/>
      <c r="B1129" s="238"/>
      <c r="C1129" s="239"/>
      <c r="D1129" s="228" t="s">
        <v>157</v>
      </c>
      <c r="E1129" s="240" t="s">
        <v>19</v>
      </c>
      <c r="F1129" s="241" t="s">
        <v>715</v>
      </c>
      <c r="G1129" s="239"/>
      <c r="H1129" s="240" t="s">
        <v>19</v>
      </c>
      <c r="I1129" s="242"/>
      <c r="J1129" s="239"/>
      <c r="K1129" s="239"/>
      <c r="L1129" s="243"/>
      <c r="M1129" s="244"/>
      <c r="N1129" s="245"/>
      <c r="O1129" s="245"/>
      <c r="P1129" s="245"/>
      <c r="Q1129" s="245"/>
      <c r="R1129" s="245"/>
      <c r="S1129" s="245"/>
      <c r="T1129" s="246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7" t="s">
        <v>157</v>
      </c>
      <c r="AU1129" s="247" t="s">
        <v>85</v>
      </c>
      <c r="AV1129" s="14" t="s">
        <v>83</v>
      </c>
      <c r="AW1129" s="14" t="s">
        <v>36</v>
      </c>
      <c r="AX1129" s="14" t="s">
        <v>75</v>
      </c>
      <c r="AY1129" s="247" t="s">
        <v>147</v>
      </c>
    </row>
    <row r="1130" s="13" customFormat="1">
      <c r="A1130" s="13"/>
      <c r="B1130" s="226"/>
      <c r="C1130" s="227"/>
      <c r="D1130" s="228" t="s">
        <v>157</v>
      </c>
      <c r="E1130" s="229" t="s">
        <v>19</v>
      </c>
      <c r="F1130" s="230" t="s">
        <v>1848</v>
      </c>
      <c r="G1130" s="227"/>
      <c r="H1130" s="231">
        <v>13.9</v>
      </c>
      <c r="I1130" s="232"/>
      <c r="J1130" s="227"/>
      <c r="K1130" s="227"/>
      <c r="L1130" s="233"/>
      <c r="M1130" s="234"/>
      <c r="N1130" s="235"/>
      <c r="O1130" s="235"/>
      <c r="P1130" s="235"/>
      <c r="Q1130" s="235"/>
      <c r="R1130" s="235"/>
      <c r="S1130" s="235"/>
      <c r="T1130" s="236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7" t="s">
        <v>157</v>
      </c>
      <c r="AU1130" s="237" t="s">
        <v>85</v>
      </c>
      <c r="AV1130" s="13" t="s">
        <v>85</v>
      </c>
      <c r="AW1130" s="13" t="s">
        <v>36</v>
      </c>
      <c r="AX1130" s="13" t="s">
        <v>75</v>
      </c>
      <c r="AY1130" s="237" t="s">
        <v>147</v>
      </c>
    </row>
    <row r="1131" s="15" customFormat="1">
      <c r="A1131" s="15"/>
      <c r="B1131" s="248"/>
      <c r="C1131" s="249"/>
      <c r="D1131" s="228" t="s">
        <v>157</v>
      </c>
      <c r="E1131" s="250" t="s">
        <v>19</v>
      </c>
      <c r="F1131" s="251" t="s">
        <v>172</v>
      </c>
      <c r="G1131" s="249"/>
      <c r="H1131" s="252">
        <v>16</v>
      </c>
      <c r="I1131" s="253"/>
      <c r="J1131" s="249"/>
      <c r="K1131" s="249"/>
      <c r="L1131" s="254"/>
      <c r="M1131" s="255"/>
      <c r="N1131" s="256"/>
      <c r="O1131" s="256"/>
      <c r="P1131" s="256"/>
      <c r="Q1131" s="256"/>
      <c r="R1131" s="256"/>
      <c r="S1131" s="256"/>
      <c r="T1131" s="257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58" t="s">
        <v>157</v>
      </c>
      <c r="AU1131" s="258" t="s">
        <v>85</v>
      </c>
      <c r="AV1131" s="15" t="s">
        <v>153</v>
      </c>
      <c r="AW1131" s="15" t="s">
        <v>36</v>
      </c>
      <c r="AX1131" s="15" t="s">
        <v>83</v>
      </c>
      <c r="AY1131" s="258" t="s">
        <v>147</v>
      </c>
    </row>
    <row r="1132" s="2" customFormat="1" ht="37.8" customHeight="1">
      <c r="A1132" s="41"/>
      <c r="B1132" s="42"/>
      <c r="C1132" s="208" t="s">
        <v>1849</v>
      </c>
      <c r="D1132" s="208" t="s">
        <v>149</v>
      </c>
      <c r="E1132" s="209" t="s">
        <v>1850</v>
      </c>
      <c r="F1132" s="210" t="s">
        <v>1851</v>
      </c>
      <c r="G1132" s="211" t="s">
        <v>99</v>
      </c>
      <c r="H1132" s="212">
        <v>2.2000000000000002</v>
      </c>
      <c r="I1132" s="213"/>
      <c r="J1132" s="214">
        <f>ROUND(I1132*H1132,2)</f>
        <v>0</v>
      </c>
      <c r="K1132" s="210" t="s">
        <v>152</v>
      </c>
      <c r="L1132" s="47"/>
      <c r="M1132" s="215" t="s">
        <v>19</v>
      </c>
      <c r="N1132" s="216" t="s">
        <v>46</v>
      </c>
      <c r="O1132" s="87"/>
      <c r="P1132" s="217">
        <f>O1132*H1132</f>
        <v>0</v>
      </c>
      <c r="Q1132" s="217">
        <v>0</v>
      </c>
      <c r="R1132" s="217">
        <f>Q1132*H1132</f>
        <v>0</v>
      </c>
      <c r="S1132" s="217">
        <v>0</v>
      </c>
      <c r="T1132" s="218">
        <f>S1132*H1132</f>
        <v>0</v>
      </c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R1132" s="219" t="s">
        <v>244</v>
      </c>
      <c r="AT1132" s="219" t="s">
        <v>149</v>
      </c>
      <c r="AU1132" s="219" t="s">
        <v>85</v>
      </c>
      <c r="AY1132" s="20" t="s">
        <v>147</v>
      </c>
      <c r="BE1132" s="220">
        <f>IF(N1132="základní",J1132,0)</f>
        <v>0</v>
      </c>
      <c r="BF1132" s="220">
        <f>IF(N1132="snížená",J1132,0)</f>
        <v>0</v>
      </c>
      <c r="BG1132" s="220">
        <f>IF(N1132="zákl. přenesená",J1132,0)</f>
        <v>0</v>
      </c>
      <c r="BH1132" s="220">
        <f>IF(N1132="sníž. přenesená",J1132,0)</f>
        <v>0</v>
      </c>
      <c r="BI1132" s="220">
        <f>IF(N1132="nulová",J1132,0)</f>
        <v>0</v>
      </c>
      <c r="BJ1132" s="20" t="s">
        <v>83</v>
      </c>
      <c r="BK1132" s="220">
        <f>ROUND(I1132*H1132,2)</f>
        <v>0</v>
      </c>
      <c r="BL1132" s="20" t="s">
        <v>244</v>
      </c>
      <c r="BM1132" s="219" t="s">
        <v>1852</v>
      </c>
    </row>
    <row r="1133" s="2" customFormat="1">
      <c r="A1133" s="41"/>
      <c r="B1133" s="42"/>
      <c r="C1133" s="43"/>
      <c r="D1133" s="221" t="s">
        <v>155</v>
      </c>
      <c r="E1133" s="43"/>
      <c r="F1133" s="222" t="s">
        <v>1853</v>
      </c>
      <c r="G1133" s="43"/>
      <c r="H1133" s="43"/>
      <c r="I1133" s="223"/>
      <c r="J1133" s="43"/>
      <c r="K1133" s="43"/>
      <c r="L1133" s="47"/>
      <c r="M1133" s="224"/>
      <c r="N1133" s="225"/>
      <c r="O1133" s="87"/>
      <c r="P1133" s="87"/>
      <c r="Q1133" s="87"/>
      <c r="R1133" s="87"/>
      <c r="S1133" s="87"/>
      <c r="T1133" s="88"/>
      <c r="U1133" s="41"/>
      <c r="V1133" s="41"/>
      <c r="W1133" s="41"/>
      <c r="X1133" s="41"/>
      <c r="Y1133" s="41"/>
      <c r="Z1133" s="41"/>
      <c r="AA1133" s="41"/>
      <c r="AB1133" s="41"/>
      <c r="AC1133" s="41"/>
      <c r="AD1133" s="41"/>
      <c r="AE1133" s="41"/>
      <c r="AT1133" s="20" t="s">
        <v>155</v>
      </c>
      <c r="AU1133" s="20" t="s">
        <v>85</v>
      </c>
    </row>
    <row r="1134" s="13" customFormat="1">
      <c r="A1134" s="13"/>
      <c r="B1134" s="226"/>
      <c r="C1134" s="227"/>
      <c r="D1134" s="228" t="s">
        <v>157</v>
      </c>
      <c r="E1134" s="229" t="s">
        <v>19</v>
      </c>
      <c r="F1134" s="230" t="s">
        <v>1854</v>
      </c>
      <c r="G1134" s="227"/>
      <c r="H1134" s="231">
        <v>2.2000000000000002</v>
      </c>
      <c r="I1134" s="232"/>
      <c r="J1134" s="227"/>
      <c r="K1134" s="227"/>
      <c r="L1134" s="233"/>
      <c r="M1134" s="234"/>
      <c r="N1134" s="235"/>
      <c r="O1134" s="235"/>
      <c r="P1134" s="235"/>
      <c r="Q1134" s="235"/>
      <c r="R1134" s="235"/>
      <c r="S1134" s="235"/>
      <c r="T1134" s="236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7" t="s">
        <v>157</v>
      </c>
      <c r="AU1134" s="237" t="s">
        <v>85</v>
      </c>
      <c r="AV1134" s="13" t="s">
        <v>85</v>
      </c>
      <c r="AW1134" s="13" t="s">
        <v>36</v>
      </c>
      <c r="AX1134" s="13" t="s">
        <v>83</v>
      </c>
      <c r="AY1134" s="237" t="s">
        <v>147</v>
      </c>
    </row>
    <row r="1135" s="2" customFormat="1" ht="24.15" customHeight="1">
      <c r="A1135" s="41"/>
      <c r="B1135" s="42"/>
      <c r="C1135" s="208" t="s">
        <v>1855</v>
      </c>
      <c r="D1135" s="208" t="s">
        <v>149</v>
      </c>
      <c r="E1135" s="209" t="s">
        <v>1856</v>
      </c>
      <c r="F1135" s="210" t="s">
        <v>1857</v>
      </c>
      <c r="G1135" s="211" t="s">
        <v>99</v>
      </c>
      <c r="H1135" s="212">
        <v>5.0999999999999996</v>
      </c>
      <c r="I1135" s="213"/>
      <c r="J1135" s="214">
        <f>ROUND(I1135*H1135,2)</f>
        <v>0</v>
      </c>
      <c r="K1135" s="210" t="s">
        <v>152</v>
      </c>
      <c r="L1135" s="47"/>
      <c r="M1135" s="215" t="s">
        <v>19</v>
      </c>
      <c r="N1135" s="216" t="s">
        <v>46</v>
      </c>
      <c r="O1135" s="87"/>
      <c r="P1135" s="217">
        <f>O1135*H1135</f>
        <v>0</v>
      </c>
      <c r="Q1135" s="217">
        <v>0</v>
      </c>
      <c r="R1135" s="217">
        <f>Q1135*H1135</f>
        <v>0</v>
      </c>
      <c r="S1135" s="217">
        <v>0</v>
      </c>
      <c r="T1135" s="218">
        <f>S1135*H1135</f>
        <v>0</v>
      </c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R1135" s="219" t="s">
        <v>244</v>
      </c>
      <c r="AT1135" s="219" t="s">
        <v>149</v>
      </c>
      <c r="AU1135" s="219" t="s">
        <v>85</v>
      </c>
      <c r="AY1135" s="20" t="s">
        <v>147</v>
      </c>
      <c r="BE1135" s="220">
        <f>IF(N1135="základní",J1135,0)</f>
        <v>0</v>
      </c>
      <c r="BF1135" s="220">
        <f>IF(N1135="snížená",J1135,0)</f>
        <v>0</v>
      </c>
      <c r="BG1135" s="220">
        <f>IF(N1135="zákl. přenesená",J1135,0)</f>
        <v>0</v>
      </c>
      <c r="BH1135" s="220">
        <f>IF(N1135="sníž. přenesená",J1135,0)</f>
        <v>0</v>
      </c>
      <c r="BI1135" s="220">
        <f>IF(N1135="nulová",J1135,0)</f>
        <v>0</v>
      </c>
      <c r="BJ1135" s="20" t="s">
        <v>83</v>
      </c>
      <c r="BK1135" s="220">
        <f>ROUND(I1135*H1135,2)</f>
        <v>0</v>
      </c>
      <c r="BL1135" s="20" t="s">
        <v>244</v>
      </c>
      <c r="BM1135" s="219" t="s">
        <v>1858</v>
      </c>
    </row>
    <row r="1136" s="2" customFormat="1">
      <c r="A1136" s="41"/>
      <c r="B1136" s="42"/>
      <c r="C1136" s="43"/>
      <c r="D1136" s="221" t="s">
        <v>155</v>
      </c>
      <c r="E1136" s="43"/>
      <c r="F1136" s="222" t="s">
        <v>1859</v>
      </c>
      <c r="G1136" s="43"/>
      <c r="H1136" s="43"/>
      <c r="I1136" s="223"/>
      <c r="J1136" s="43"/>
      <c r="K1136" s="43"/>
      <c r="L1136" s="47"/>
      <c r="M1136" s="224"/>
      <c r="N1136" s="225"/>
      <c r="O1136" s="87"/>
      <c r="P1136" s="87"/>
      <c r="Q1136" s="87"/>
      <c r="R1136" s="87"/>
      <c r="S1136" s="87"/>
      <c r="T1136" s="88"/>
      <c r="U1136" s="41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T1136" s="20" t="s">
        <v>155</v>
      </c>
      <c r="AU1136" s="20" t="s">
        <v>85</v>
      </c>
    </row>
    <row r="1137" s="13" customFormat="1">
      <c r="A1137" s="13"/>
      <c r="B1137" s="226"/>
      <c r="C1137" s="227"/>
      <c r="D1137" s="228" t="s">
        <v>157</v>
      </c>
      <c r="E1137" s="229" t="s">
        <v>19</v>
      </c>
      <c r="F1137" s="230" t="s">
        <v>1860</v>
      </c>
      <c r="G1137" s="227"/>
      <c r="H1137" s="231">
        <v>5.0999999999999996</v>
      </c>
      <c r="I1137" s="232"/>
      <c r="J1137" s="227"/>
      <c r="K1137" s="227"/>
      <c r="L1137" s="233"/>
      <c r="M1137" s="234"/>
      <c r="N1137" s="235"/>
      <c r="O1137" s="235"/>
      <c r="P1137" s="235"/>
      <c r="Q1137" s="235"/>
      <c r="R1137" s="235"/>
      <c r="S1137" s="235"/>
      <c r="T1137" s="236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7" t="s">
        <v>157</v>
      </c>
      <c r="AU1137" s="237" t="s">
        <v>85</v>
      </c>
      <c r="AV1137" s="13" t="s">
        <v>85</v>
      </c>
      <c r="AW1137" s="13" t="s">
        <v>36</v>
      </c>
      <c r="AX1137" s="13" t="s">
        <v>83</v>
      </c>
      <c r="AY1137" s="237" t="s">
        <v>147</v>
      </c>
    </row>
    <row r="1138" s="2" customFormat="1" ht="24.15" customHeight="1">
      <c r="A1138" s="41"/>
      <c r="B1138" s="42"/>
      <c r="C1138" s="208" t="s">
        <v>1861</v>
      </c>
      <c r="D1138" s="208" t="s">
        <v>149</v>
      </c>
      <c r="E1138" s="209" t="s">
        <v>1862</v>
      </c>
      <c r="F1138" s="210" t="s">
        <v>1863</v>
      </c>
      <c r="G1138" s="211" t="s">
        <v>99</v>
      </c>
      <c r="H1138" s="212">
        <v>16</v>
      </c>
      <c r="I1138" s="213"/>
      <c r="J1138" s="214">
        <f>ROUND(I1138*H1138,2)</f>
        <v>0</v>
      </c>
      <c r="K1138" s="210" t="s">
        <v>152</v>
      </c>
      <c r="L1138" s="47"/>
      <c r="M1138" s="215" t="s">
        <v>19</v>
      </c>
      <c r="N1138" s="216" t="s">
        <v>46</v>
      </c>
      <c r="O1138" s="87"/>
      <c r="P1138" s="217">
        <f>O1138*H1138</f>
        <v>0</v>
      </c>
      <c r="Q1138" s="217">
        <v>0</v>
      </c>
      <c r="R1138" s="217">
        <f>Q1138*H1138</f>
        <v>0</v>
      </c>
      <c r="S1138" s="217">
        <v>0</v>
      </c>
      <c r="T1138" s="218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19" t="s">
        <v>244</v>
      </c>
      <c r="AT1138" s="219" t="s">
        <v>149</v>
      </c>
      <c r="AU1138" s="219" t="s">
        <v>85</v>
      </c>
      <c r="AY1138" s="20" t="s">
        <v>147</v>
      </c>
      <c r="BE1138" s="220">
        <f>IF(N1138="základní",J1138,0)</f>
        <v>0</v>
      </c>
      <c r="BF1138" s="220">
        <f>IF(N1138="snížená",J1138,0)</f>
        <v>0</v>
      </c>
      <c r="BG1138" s="220">
        <f>IF(N1138="zákl. přenesená",J1138,0)</f>
        <v>0</v>
      </c>
      <c r="BH1138" s="220">
        <f>IF(N1138="sníž. přenesená",J1138,0)</f>
        <v>0</v>
      </c>
      <c r="BI1138" s="220">
        <f>IF(N1138="nulová",J1138,0)</f>
        <v>0</v>
      </c>
      <c r="BJ1138" s="20" t="s">
        <v>83</v>
      </c>
      <c r="BK1138" s="220">
        <f>ROUND(I1138*H1138,2)</f>
        <v>0</v>
      </c>
      <c r="BL1138" s="20" t="s">
        <v>244</v>
      </c>
      <c r="BM1138" s="219" t="s">
        <v>1864</v>
      </c>
    </row>
    <row r="1139" s="2" customFormat="1">
      <c r="A1139" s="41"/>
      <c r="B1139" s="42"/>
      <c r="C1139" s="43"/>
      <c r="D1139" s="221" t="s">
        <v>155</v>
      </c>
      <c r="E1139" s="43"/>
      <c r="F1139" s="222" t="s">
        <v>1865</v>
      </c>
      <c r="G1139" s="43"/>
      <c r="H1139" s="43"/>
      <c r="I1139" s="223"/>
      <c r="J1139" s="43"/>
      <c r="K1139" s="43"/>
      <c r="L1139" s="47"/>
      <c r="M1139" s="224"/>
      <c r="N1139" s="225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155</v>
      </c>
      <c r="AU1139" s="20" t="s">
        <v>85</v>
      </c>
    </row>
    <row r="1140" s="2" customFormat="1" ht="24.15" customHeight="1">
      <c r="A1140" s="41"/>
      <c r="B1140" s="42"/>
      <c r="C1140" s="208" t="s">
        <v>1866</v>
      </c>
      <c r="D1140" s="208" t="s">
        <v>149</v>
      </c>
      <c r="E1140" s="209" t="s">
        <v>1867</v>
      </c>
      <c r="F1140" s="210" t="s">
        <v>1868</v>
      </c>
      <c r="G1140" s="211" t="s">
        <v>99</v>
      </c>
      <c r="H1140" s="212">
        <v>2.2000000000000002</v>
      </c>
      <c r="I1140" s="213"/>
      <c r="J1140" s="214">
        <f>ROUND(I1140*H1140,2)</f>
        <v>0</v>
      </c>
      <c r="K1140" s="210" t="s">
        <v>152</v>
      </c>
      <c r="L1140" s="47"/>
      <c r="M1140" s="215" t="s">
        <v>19</v>
      </c>
      <c r="N1140" s="216" t="s">
        <v>46</v>
      </c>
      <c r="O1140" s="87"/>
      <c r="P1140" s="217">
        <f>O1140*H1140</f>
        <v>0</v>
      </c>
      <c r="Q1140" s="217">
        <v>0</v>
      </c>
      <c r="R1140" s="217">
        <f>Q1140*H1140</f>
        <v>0</v>
      </c>
      <c r="S1140" s="217">
        <v>0</v>
      </c>
      <c r="T1140" s="218">
        <f>S1140*H1140</f>
        <v>0</v>
      </c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R1140" s="219" t="s">
        <v>244</v>
      </c>
      <c r="AT1140" s="219" t="s">
        <v>149</v>
      </c>
      <c r="AU1140" s="219" t="s">
        <v>85</v>
      </c>
      <c r="AY1140" s="20" t="s">
        <v>147</v>
      </c>
      <c r="BE1140" s="220">
        <f>IF(N1140="základní",J1140,0)</f>
        <v>0</v>
      </c>
      <c r="BF1140" s="220">
        <f>IF(N1140="snížená",J1140,0)</f>
        <v>0</v>
      </c>
      <c r="BG1140" s="220">
        <f>IF(N1140="zákl. přenesená",J1140,0)</f>
        <v>0</v>
      </c>
      <c r="BH1140" s="220">
        <f>IF(N1140="sníž. přenesená",J1140,0)</f>
        <v>0</v>
      </c>
      <c r="BI1140" s="220">
        <f>IF(N1140="nulová",J1140,0)</f>
        <v>0</v>
      </c>
      <c r="BJ1140" s="20" t="s">
        <v>83</v>
      </c>
      <c r="BK1140" s="220">
        <f>ROUND(I1140*H1140,2)</f>
        <v>0</v>
      </c>
      <c r="BL1140" s="20" t="s">
        <v>244</v>
      </c>
      <c r="BM1140" s="219" t="s">
        <v>1869</v>
      </c>
    </row>
    <row r="1141" s="2" customFormat="1">
      <c r="A1141" s="41"/>
      <c r="B1141" s="42"/>
      <c r="C1141" s="43"/>
      <c r="D1141" s="221" t="s">
        <v>155</v>
      </c>
      <c r="E1141" s="43"/>
      <c r="F1141" s="222" t="s">
        <v>1870</v>
      </c>
      <c r="G1141" s="43"/>
      <c r="H1141" s="43"/>
      <c r="I1141" s="223"/>
      <c r="J1141" s="43"/>
      <c r="K1141" s="43"/>
      <c r="L1141" s="47"/>
      <c r="M1141" s="224"/>
      <c r="N1141" s="225"/>
      <c r="O1141" s="87"/>
      <c r="P1141" s="87"/>
      <c r="Q1141" s="87"/>
      <c r="R1141" s="87"/>
      <c r="S1141" s="87"/>
      <c r="T1141" s="88"/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T1141" s="20" t="s">
        <v>155</v>
      </c>
      <c r="AU1141" s="20" t="s">
        <v>85</v>
      </c>
    </row>
    <row r="1142" s="2" customFormat="1" ht="24.15" customHeight="1">
      <c r="A1142" s="41"/>
      <c r="B1142" s="42"/>
      <c r="C1142" s="208" t="s">
        <v>1871</v>
      </c>
      <c r="D1142" s="208" t="s">
        <v>149</v>
      </c>
      <c r="E1142" s="209" t="s">
        <v>1872</v>
      </c>
      <c r="F1142" s="210" t="s">
        <v>1873</v>
      </c>
      <c r="G1142" s="211" t="s">
        <v>99</v>
      </c>
      <c r="H1142" s="212">
        <v>5.0999999999999996</v>
      </c>
      <c r="I1142" s="213"/>
      <c r="J1142" s="214">
        <f>ROUND(I1142*H1142,2)</f>
        <v>0</v>
      </c>
      <c r="K1142" s="210" t="s">
        <v>152</v>
      </c>
      <c r="L1142" s="47"/>
      <c r="M1142" s="215" t="s">
        <v>19</v>
      </c>
      <c r="N1142" s="216" t="s">
        <v>46</v>
      </c>
      <c r="O1142" s="87"/>
      <c r="P1142" s="217">
        <f>O1142*H1142</f>
        <v>0</v>
      </c>
      <c r="Q1142" s="217">
        <v>0</v>
      </c>
      <c r="R1142" s="217">
        <f>Q1142*H1142</f>
        <v>0</v>
      </c>
      <c r="S1142" s="217">
        <v>0</v>
      </c>
      <c r="T1142" s="218">
        <f>S1142*H1142</f>
        <v>0</v>
      </c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R1142" s="219" t="s">
        <v>244</v>
      </c>
      <c r="AT1142" s="219" t="s">
        <v>149</v>
      </c>
      <c r="AU1142" s="219" t="s">
        <v>85</v>
      </c>
      <c r="AY1142" s="20" t="s">
        <v>147</v>
      </c>
      <c r="BE1142" s="220">
        <f>IF(N1142="základní",J1142,0)</f>
        <v>0</v>
      </c>
      <c r="BF1142" s="220">
        <f>IF(N1142="snížená",J1142,0)</f>
        <v>0</v>
      </c>
      <c r="BG1142" s="220">
        <f>IF(N1142="zákl. přenesená",J1142,0)</f>
        <v>0</v>
      </c>
      <c r="BH1142" s="220">
        <f>IF(N1142="sníž. přenesená",J1142,0)</f>
        <v>0</v>
      </c>
      <c r="BI1142" s="220">
        <f>IF(N1142="nulová",J1142,0)</f>
        <v>0</v>
      </c>
      <c r="BJ1142" s="20" t="s">
        <v>83</v>
      </c>
      <c r="BK1142" s="220">
        <f>ROUND(I1142*H1142,2)</f>
        <v>0</v>
      </c>
      <c r="BL1142" s="20" t="s">
        <v>244</v>
      </c>
      <c r="BM1142" s="219" t="s">
        <v>1874</v>
      </c>
    </row>
    <row r="1143" s="2" customFormat="1">
      <c r="A1143" s="41"/>
      <c r="B1143" s="42"/>
      <c r="C1143" s="43"/>
      <c r="D1143" s="221" t="s">
        <v>155</v>
      </c>
      <c r="E1143" s="43"/>
      <c r="F1143" s="222" t="s">
        <v>1875</v>
      </c>
      <c r="G1143" s="43"/>
      <c r="H1143" s="43"/>
      <c r="I1143" s="223"/>
      <c r="J1143" s="43"/>
      <c r="K1143" s="43"/>
      <c r="L1143" s="47"/>
      <c r="M1143" s="224"/>
      <c r="N1143" s="225"/>
      <c r="O1143" s="87"/>
      <c r="P1143" s="87"/>
      <c r="Q1143" s="87"/>
      <c r="R1143" s="87"/>
      <c r="S1143" s="87"/>
      <c r="T1143" s="88"/>
      <c r="U1143" s="41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T1143" s="20" t="s">
        <v>155</v>
      </c>
      <c r="AU1143" s="20" t="s">
        <v>85</v>
      </c>
    </row>
    <row r="1144" s="2" customFormat="1" ht="24.15" customHeight="1">
      <c r="A1144" s="41"/>
      <c r="B1144" s="42"/>
      <c r="C1144" s="208" t="s">
        <v>1876</v>
      </c>
      <c r="D1144" s="208" t="s">
        <v>149</v>
      </c>
      <c r="E1144" s="209" t="s">
        <v>1877</v>
      </c>
      <c r="F1144" s="210" t="s">
        <v>1878</v>
      </c>
      <c r="G1144" s="211" t="s">
        <v>99</v>
      </c>
      <c r="H1144" s="212">
        <v>16</v>
      </c>
      <c r="I1144" s="213"/>
      <c r="J1144" s="214">
        <f>ROUND(I1144*H1144,2)</f>
        <v>0</v>
      </c>
      <c r="K1144" s="210" t="s">
        <v>152</v>
      </c>
      <c r="L1144" s="47"/>
      <c r="M1144" s="215" t="s">
        <v>19</v>
      </c>
      <c r="N1144" s="216" t="s">
        <v>46</v>
      </c>
      <c r="O1144" s="87"/>
      <c r="P1144" s="217">
        <f>O1144*H1144</f>
        <v>0</v>
      </c>
      <c r="Q1144" s="217">
        <v>3.0000000000000001E-05</v>
      </c>
      <c r="R1144" s="217">
        <f>Q1144*H1144</f>
        <v>0.00048000000000000001</v>
      </c>
      <c r="S1144" s="217">
        <v>0</v>
      </c>
      <c r="T1144" s="218">
        <f>S1144*H1144</f>
        <v>0</v>
      </c>
      <c r="U1144" s="41"/>
      <c r="V1144" s="41"/>
      <c r="W1144" s="41"/>
      <c r="X1144" s="41"/>
      <c r="Y1144" s="41"/>
      <c r="Z1144" s="41"/>
      <c r="AA1144" s="41"/>
      <c r="AB1144" s="41"/>
      <c r="AC1144" s="41"/>
      <c r="AD1144" s="41"/>
      <c r="AE1144" s="41"/>
      <c r="AR1144" s="219" t="s">
        <v>244</v>
      </c>
      <c r="AT1144" s="219" t="s">
        <v>149</v>
      </c>
      <c r="AU1144" s="219" t="s">
        <v>85</v>
      </c>
      <c r="AY1144" s="20" t="s">
        <v>147</v>
      </c>
      <c r="BE1144" s="220">
        <f>IF(N1144="základní",J1144,0)</f>
        <v>0</v>
      </c>
      <c r="BF1144" s="220">
        <f>IF(N1144="snížená",J1144,0)</f>
        <v>0</v>
      </c>
      <c r="BG1144" s="220">
        <f>IF(N1144="zákl. přenesená",J1144,0)</f>
        <v>0</v>
      </c>
      <c r="BH1144" s="220">
        <f>IF(N1144="sníž. přenesená",J1144,0)</f>
        <v>0</v>
      </c>
      <c r="BI1144" s="220">
        <f>IF(N1144="nulová",J1144,0)</f>
        <v>0</v>
      </c>
      <c r="BJ1144" s="20" t="s">
        <v>83</v>
      </c>
      <c r="BK1144" s="220">
        <f>ROUND(I1144*H1144,2)</f>
        <v>0</v>
      </c>
      <c r="BL1144" s="20" t="s">
        <v>244</v>
      </c>
      <c r="BM1144" s="219" t="s">
        <v>1879</v>
      </c>
    </row>
    <row r="1145" s="2" customFormat="1">
      <c r="A1145" s="41"/>
      <c r="B1145" s="42"/>
      <c r="C1145" s="43"/>
      <c r="D1145" s="221" t="s">
        <v>155</v>
      </c>
      <c r="E1145" s="43"/>
      <c r="F1145" s="222" t="s">
        <v>1880</v>
      </c>
      <c r="G1145" s="43"/>
      <c r="H1145" s="43"/>
      <c r="I1145" s="223"/>
      <c r="J1145" s="43"/>
      <c r="K1145" s="43"/>
      <c r="L1145" s="47"/>
      <c r="M1145" s="224"/>
      <c r="N1145" s="225"/>
      <c r="O1145" s="87"/>
      <c r="P1145" s="87"/>
      <c r="Q1145" s="87"/>
      <c r="R1145" s="87"/>
      <c r="S1145" s="87"/>
      <c r="T1145" s="88"/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T1145" s="20" t="s">
        <v>155</v>
      </c>
      <c r="AU1145" s="20" t="s">
        <v>85</v>
      </c>
    </row>
    <row r="1146" s="2" customFormat="1" ht="24.15" customHeight="1">
      <c r="A1146" s="41"/>
      <c r="B1146" s="42"/>
      <c r="C1146" s="208" t="s">
        <v>1881</v>
      </c>
      <c r="D1146" s="208" t="s">
        <v>149</v>
      </c>
      <c r="E1146" s="209" t="s">
        <v>1882</v>
      </c>
      <c r="F1146" s="210" t="s">
        <v>1883</v>
      </c>
      <c r="G1146" s="211" t="s">
        <v>99</v>
      </c>
      <c r="H1146" s="212">
        <v>2.2000000000000002</v>
      </c>
      <c r="I1146" s="213"/>
      <c r="J1146" s="214">
        <f>ROUND(I1146*H1146,2)</f>
        <v>0</v>
      </c>
      <c r="K1146" s="210" t="s">
        <v>152</v>
      </c>
      <c r="L1146" s="47"/>
      <c r="M1146" s="215" t="s">
        <v>19</v>
      </c>
      <c r="N1146" s="216" t="s">
        <v>46</v>
      </c>
      <c r="O1146" s="87"/>
      <c r="P1146" s="217">
        <f>O1146*H1146</f>
        <v>0</v>
      </c>
      <c r="Q1146" s="217">
        <v>5.0000000000000002E-05</v>
      </c>
      <c r="R1146" s="217">
        <f>Q1146*H1146</f>
        <v>0.00011000000000000002</v>
      </c>
      <c r="S1146" s="217">
        <v>0</v>
      </c>
      <c r="T1146" s="218">
        <f>S1146*H1146</f>
        <v>0</v>
      </c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R1146" s="219" t="s">
        <v>244</v>
      </c>
      <c r="AT1146" s="219" t="s">
        <v>149</v>
      </c>
      <c r="AU1146" s="219" t="s">
        <v>85</v>
      </c>
      <c r="AY1146" s="20" t="s">
        <v>147</v>
      </c>
      <c r="BE1146" s="220">
        <f>IF(N1146="základní",J1146,0)</f>
        <v>0</v>
      </c>
      <c r="BF1146" s="220">
        <f>IF(N1146="snížená",J1146,0)</f>
        <v>0</v>
      </c>
      <c r="BG1146" s="220">
        <f>IF(N1146="zákl. přenesená",J1146,0)</f>
        <v>0</v>
      </c>
      <c r="BH1146" s="220">
        <f>IF(N1146="sníž. přenesená",J1146,0)</f>
        <v>0</v>
      </c>
      <c r="BI1146" s="220">
        <f>IF(N1146="nulová",J1146,0)</f>
        <v>0</v>
      </c>
      <c r="BJ1146" s="20" t="s">
        <v>83</v>
      </c>
      <c r="BK1146" s="220">
        <f>ROUND(I1146*H1146,2)</f>
        <v>0</v>
      </c>
      <c r="BL1146" s="20" t="s">
        <v>244</v>
      </c>
      <c r="BM1146" s="219" t="s">
        <v>1884</v>
      </c>
    </row>
    <row r="1147" s="2" customFormat="1">
      <c r="A1147" s="41"/>
      <c r="B1147" s="42"/>
      <c r="C1147" s="43"/>
      <c r="D1147" s="221" t="s">
        <v>155</v>
      </c>
      <c r="E1147" s="43"/>
      <c r="F1147" s="222" t="s">
        <v>1885</v>
      </c>
      <c r="G1147" s="43"/>
      <c r="H1147" s="43"/>
      <c r="I1147" s="223"/>
      <c r="J1147" s="43"/>
      <c r="K1147" s="43"/>
      <c r="L1147" s="47"/>
      <c r="M1147" s="224"/>
      <c r="N1147" s="225"/>
      <c r="O1147" s="87"/>
      <c r="P1147" s="87"/>
      <c r="Q1147" s="87"/>
      <c r="R1147" s="87"/>
      <c r="S1147" s="87"/>
      <c r="T1147" s="88"/>
      <c r="U1147" s="41"/>
      <c r="V1147" s="41"/>
      <c r="W1147" s="41"/>
      <c r="X1147" s="41"/>
      <c r="Y1147" s="41"/>
      <c r="Z1147" s="41"/>
      <c r="AA1147" s="41"/>
      <c r="AB1147" s="41"/>
      <c r="AC1147" s="41"/>
      <c r="AD1147" s="41"/>
      <c r="AE1147" s="41"/>
      <c r="AT1147" s="20" t="s">
        <v>155</v>
      </c>
      <c r="AU1147" s="20" t="s">
        <v>85</v>
      </c>
    </row>
    <row r="1148" s="2" customFormat="1" ht="24.15" customHeight="1">
      <c r="A1148" s="41"/>
      <c r="B1148" s="42"/>
      <c r="C1148" s="208" t="s">
        <v>1886</v>
      </c>
      <c r="D1148" s="208" t="s">
        <v>149</v>
      </c>
      <c r="E1148" s="209" t="s">
        <v>1887</v>
      </c>
      <c r="F1148" s="210" t="s">
        <v>1888</v>
      </c>
      <c r="G1148" s="211" t="s">
        <v>99</v>
      </c>
      <c r="H1148" s="212">
        <v>5.0999999999999996</v>
      </c>
      <c r="I1148" s="213"/>
      <c r="J1148" s="214">
        <f>ROUND(I1148*H1148,2)</f>
        <v>0</v>
      </c>
      <c r="K1148" s="210" t="s">
        <v>152</v>
      </c>
      <c r="L1148" s="47"/>
      <c r="M1148" s="215" t="s">
        <v>19</v>
      </c>
      <c r="N1148" s="216" t="s">
        <v>46</v>
      </c>
      <c r="O1148" s="87"/>
      <c r="P1148" s="217">
        <f>O1148*H1148</f>
        <v>0</v>
      </c>
      <c r="Q1148" s="217">
        <v>3.0000000000000001E-05</v>
      </c>
      <c r="R1148" s="217">
        <f>Q1148*H1148</f>
        <v>0.00015300000000000001</v>
      </c>
      <c r="S1148" s="217">
        <v>0</v>
      </c>
      <c r="T1148" s="218">
        <f>S1148*H1148</f>
        <v>0</v>
      </c>
      <c r="U1148" s="41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R1148" s="219" t="s">
        <v>244</v>
      </c>
      <c r="AT1148" s="219" t="s">
        <v>149</v>
      </c>
      <c r="AU1148" s="219" t="s">
        <v>85</v>
      </c>
      <c r="AY1148" s="20" t="s">
        <v>147</v>
      </c>
      <c r="BE1148" s="220">
        <f>IF(N1148="základní",J1148,0)</f>
        <v>0</v>
      </c>
      <c r="BF1148" s="220">
        <f>IF(N1148="snížená",J1148,0)</f>
        <v>0</v>
      </c>
      <c r="BG1148" s="220">
        <f>IF(N1148="zákl. přenesená",J1148,0)</f>
        <v>0</v>
      </c>
      <c r="BH1148" s="220">
        <f>IF(N1148="sníž. přenesená",J1148,0)</f>
        <v>0</v>
      </c>
      <c r="BI1148" s="220">
        <f>IF(N1148="nulová",J1148,0)</f>
        <v>0</v>
      </c>
      <c r="BJ1148" s="20" t="s">
        <v>83</v>
      </c>
      <c r="BK1148" s="220">
        <f>ROUND(I1148*H1148,2)</f>
        <v>0</v>
      </c>
      <c r="BL1148" s="20" t="s">
        <v>244</v>
      </c>
      <c r="BM1148" s="219" t="s">
        <v>1889</v>
      </c>
    </row>
    <row r="1149" s="2" customFormat="1">
      <c r="A1149" s="41"/>
      <c r="B1149" s="42"/>
      <c r="C1149" s="43"/>
      <c r="D1149" s="221" t="s">
        <v>155</v>
      </c>
      <c r="E1149" s="43"/>
      <c r="F1149" s="222" t="s">
        <v>1890</v>
      </c>
      <c r="G1149" s="43"/>
      <c r="H1149" s="43"/>
      <c r="I1149" s="223"/>
      <c r="J1149" s="43"/>
      <c r="K1149" s="43"/>
      <c r="L1149" s="47"/>
      <c r="M1149" s="224"/>
      <c r="N1149" s="225"/>
      <c r="O1149" s="87"/>
      <c r="P1149" s="87"/>
      <c r="Q1149" s="87"/>
      <c r="R1149" s="87"/>
      <c r="S1149" s="87"/>
      <c r="T1149" s="88"/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T1149" s="20" t="s">
        <v>155</v>
      </c>
      <c r="AU1149" s="20" t="s">
        <v>85</v>
      </c>
    </row>
    <row r="1150" s="2" customFormat="1" ht="37.8" customHeight="1">
      <c r="A1150" s="41"/>
      <c r="B1150" s="42"/>
      <c r="C1150" s="208" t="s">
        <v>1891</v>
      </c>
      <c r="D1150" s="208" t="s">
        <v>149</v>
      </c>
      <c r="E1150" s="209" t="s">
        <v>1892</v>
      </c>
      <c r="F1150" s="210" t="s">
        <v>1893</v>
      </c>
      <c r="G1150" s="211" t="s">
        <v>99</v>
      </c>
      <c r="H1150" s="212">
        <v>16</v>
      </c>
      <c r="I1150" s="213"/>
      <c r="J1150" s="214">
        <f>ROUND(I1150*H1150,2)</f>
        <v>0</v>
      </c>
      <c r="K1150" s="210" t="s">
        <v>152</v>
      </c>
      <c r="L1150" s="47"/>
      <c r="M1150" s="215" t="s">
        <v>19</v>
      </c>
      <c r="N1150" s="216" t="s">
        <v>46</v>
      </c>
      <c r="O1150" s="87"/>
      <c r="P1150" s="217">
        <f>O1150*H1150</f>
        <v>0</v>
      </c>
      <c r="Q1150" s="217">
        <v>0.0074999999999999997</v>
      </c>
      <c r="R1150" s="217">
        <f>Q1150*H1150</f>
        <v>0.12</v>
      </c>
      <c r="S1150" s="217">
        <v>0</v>
      </c>
      <c r="T1150" s="218">
        <f>S1150*H1150</f>
        <v>0</v>
      </c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R1150" s="219" t="s">
        <v>244</v>
      </c>
      <c r="AT1150" s="219" t="s">
        <v>149</v>
      </c>
      <c r="AU1150" s="219" t="s">
        <v>85</v>
      </c>
      <c r="AY1150" s="20" t="s">
        <v>147</v>
      </c>
      <c r="BE1150" s="220">
        <f>IF(N1150="základní",J1150,0)</f>
        <v>0</v>
      </c>
      <c r="BF1150" s="220">
        <f>IF(N1150="snížená",J1150,0)</f>
        <v>0</v>
      </c>
      <c r="BG1150" s="220">
        <f>IF(N1150="zákl. přenesená",J1150,0)</f>
        <v>0</v>
      </c>
      <c r="BH1150" s="220">
        <f>IF(N1150="sníž. přenesená",J1150,0)</f>
        <v>0</v>
      </c>
      <c r="BI1150" s="220">
        <f>IF(N1150="nulová",J1150,0)</f>
        <v>0</v>
      </c>
      <c r="BJ1150" s="20" t="s">
        <v>83</v>
      </c>
      <c r="BK1150" s="220">
        <f>ROUND(I1150*H1150,2)</f>
        <v>0</v>
      </c>
      <c r="BL1150" s="20" t="s">
        <v>244</v>
      </c>
      <c r="BM1150" s="219" t="s">
        <v>1894</v>
      </c>
    </row>
    <row r="1151" s="2" customFormat="1">
      <c r="A1151" s="41"/>
      <c r="B1151" s="42"/>
      <c r="C1151" s="43"/>
      <c r="D1151" s="221" t="s">
        <v>155</v>
      </c>
      <c r="E1151" s="43"/>
      <c r="F1151" s="222" t="s">
        <v>1895</v>
      </c>
      <c r="G1151" s="43"/>
      <c r="H1151" s="43"/>
      <c r="I1151" s="223"/>
      <c r="J1151" s="43"/>
      <c r="K1151" s="43"/>
      <c r="L1151" s="47"/>
      <c r="M1151" s="224"/>
      <c r="N1151" s="225"/>
      <c r="O1151" s="87"/>
      <c r="P1151" s="87"/>
      <c r="Q1151" s="87"/>
      <c r="R1151" s="87"/>
      <c r="S1151" s="87"/>
      <c r="T1151" s="88"/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T1151" s="20" t="s">
        <v>155</v>
      </c>
      <c r="AU1151" s="20" t="s">
        <v>85</v>
      </c>
    </row>
    <row r="1152" s="2" customFormat="1" ht="37.8" customHeight="1">
      <c r="A1152" s="41"/>
      <c r="B1152" s="42"/>
      <c r="C1152" s="208" t="s">
        <v>1896</v>
      </c>
      <c r="D1152" s="208" t="s">
        <v>149</v>
      </c>
      <c r="E1152" s="209" t="s">
        <v>1897</v>
      </c>
      <c r="F1152" s="210" t="s">
        <v>1898</v>
      </c>
      <c r="G1152" s="211" t="s">
        <v>99</v>
      </c>
      <c r="H1152" s="212">
        <v>2.2000000000000002</v>
      </c>
      <c r="I1152" s="213"/>
      <c r="J1152" s="214">
        <f>ROUND(I1152*H1152,2)</f>
        <v>0</v>
      </c>
      <c r="K1152" s="210" t="s">
        <v>152</v>
      </c>
      <c r="L1152" s="47"/>
      <c r="M1152" s="215" t="s">
        <v>19</v>
      </c>
      <c r="N1152" s="216" t="s">
        <v>46</v>
      </c>
      <c r="O1152" s="87"/>
      <c r="P1152" s="217">
        <f>O1152*H1152</f>
        <v>0</v>
      </c>
      <c r="Q1152" s="217">
        <v>0.0049500000000000004</v>
      </c>
      <c r="R1152" s="217">
        <f>Q1152*H1152</f>
        <v>0.010890000000000002</v>
      </c>
      <c r="S1152" s="217">
        <v>0</v>
      </c>
      <c r="T1152" s="218">
        <f>S1152*H1152</f>
        <v>0</v>
      </c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R1152" s="219" t="s">
        <v>244</v>
      </c>
      <c r="AT1152" s="219" t="s">
        <v>149</v>
      </c>
      <c r="AU1152" s="219" t="s">
        <v>85</v>
      </c>
      <c r="AY1152" s="20" t="s">
        <v>147</v>
      </c>
      <c r="BE1152" s="220">
        <f>IF(N1152="základní",J1152,0)</f>
        <v>0</v>
      </c>
      <c r="BF1152" s="220">
        <f>IF(N1152="snížená",J1152,0)</f>
        <v>0</v>
      </c>
      <c r="BG1152" s="220">
        <f>IF(N1152="zákl. přenesená",J1152,0)</f>
        <v>0</v>
      </c>
      <c r="BH1152" s="220">
        <f>IF(N1152="sníž. přenesená",J1152,0)</f>
        <v>0</v>
      </c>
      <c r="BI1152" s="220">
        <f>IF(N1152="nulová",J1152,0)</f>
        <v>0</v>
      </c>
      <c r="BJ1152" s="20" t="s">
        <v>83</v>
      </c>
      <c r="BK1152" s="220">
        <f>ROUND(I1152*H1152,2)</f>
        <v>0</v>
      </c>
      <c r="BL1152" s="20" t="s">
        <v>244</v>
      </c>
      <c r="BM1152" s="219" t="s">
        <v>1899</v>
      </c>
    </row>
    <row r="1153" s="2" customFormat="1">
      <c r="A1153" s="41"/>
      <c r="B1153" s="42"/>
      <c r="C1153" s="43"/>
      <c r="D1153" s="221" t="s">
        <v>155</v>
      </c>
      <c r="E1153" s="43"/>
      <c r="F1153" s="222" t="s">
        <v>1900</v>
      </c>
      <c r="G1153" s="43"/>
      <c r="H1153" s="43"/>
      <c r="I1153" s="223"/>
      <c r="J1153" s="43"/>
      <c r="K1153" s="43"/>
      <c r="L1153" s="47"/>
      <c r="M1153" s="224"/>
      <c r="N1153" s="225"/>
      <c r="O1153" s="87"/>
      <c r="P1153" s="87"/>
      <c r="Q1153" s="87"/>
      <c r="R1153" s="87"/>
      <c r="S1153" s="87"/>
      <c r="T1153" s="88"/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T1153" s="20" t="s">
        <v>155</v>
      </c>
      <c r="AU1153" s="20" t="s">
        <v>85</v>
      </c>
    </row>
    <row r="1154" s="2" customFormat="1" ht="33" customHeight="1">
      <c r="A1154" s="41"/>
      <c r="B1154" s="42"/>
      <c r="C1154" s="208" t="s">
        <v>1901</v>
      </c>
      <c r="D1154" s="208" t="s">
        <v>149</v>
      </c>
      <c r="E1154" s="209" t="s">
        <v>1902</v>
      </c>
      <c r="F1154" s="210" t="s">
        <v>1903</v>
      </c>
      <c r="G1154" s="211" t="s">
        <v>99</v>
      </c>
      <c r="H1154" s="212">
        <v>5.0999999999999996</v>
      </c>
      <c r="I1154" s="213"/>
      <c r="J1154" s="214">
        <f>ROUND(I1154*H1154,2)</f>
        <v>0</v>
      </c>
      <c r="K1154" s="210" t="s">
        <v>152</v>
      </c>
      <c r="L1154" s="47"/>
      <c r="M1154" s="215" t="s">
        <v>19</v>
      </c>
      <c r="N1154" s="216" t="s">
        <v>46</v>
      </c>
      <c r="O1154" s="87"/>
      <c r="P1154" s="217">
        <f>O1154*H1154</f>
        <v>0</v>
      </c>
      <c r="Q1154" s="217">
        <v>0.0043200000000000001</v>
      </c>
      <c r="R1154" s="217">
        <f>Q1154*H1154</f>
        <v>0.022032</v>
      </c>
      <c r="S1154" s="217">
        <v>0</v>
      </c>
      <c r="T1154" s="218">
        <f>S1154*H1154</f>
        <v>0</v>
      </c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R1154" s="219" t="s">
        <v>244</v>
      </c>
      <c r="AT1154" s="219" t="s">
        <v>149</v>
      </c>
      <c r="AU1154" s="219" t="s">
        <v>85</v>
      </c>
      <c r="AY1154" s="20" t="s">
        <v>147</v>
      </c>
      <c r="BE1154" s="220">
        <f>IF(N1154="základní",J1154,0)</f>
        <v>0</v>
      </c>
      <c r="BF1154" s="220">
        <f>IF(N1154="snížená",J1154,0)</f>
        <v>0</v>
      </c>
      <c r="BG1154" s="220">
        <f>IF(N1154="zákl. přenesená",J1154,0)</f>
        <v>0</v>
      </c>
      <c r="BH1154" s="220">
        <f>IF(N1154="sníž. přenesená",J1154,0)</f>
        <v>0</v>
      </c>
      <c r="BI1154" s="220">
        <f>IF(N1154="nulová",J1154,0)</f>
        <v>0</v>
      </c>
      <c r="BJ1154" s="20" t="s">
        <v>83</v>
      </c>
      <c r="BK1154" s="220">
        <f>ROUND(I1154*H1154,2)</f>
        <v>0</v>
      </c>
      <c r="BL1154" s="20" t="s">
        <v>244</v>
      </c>
      <c r="BM1154" s="219" t="s">
        <v>1904</v>
      </c>
    </row>
    <row r="1155" s="2" customFormat="1">
      <c r="A1155" s="41"/>
      <c r="B1155" s="42"/>
      <c r="C1155" s="43"/>
      <c r="D1155" s="221" t="s">
        <v>155</v>
      </c>
      <c r="E1155" s="43"/>
      <c r="F1155" s="222" t="s">
        <v>1905</v>
      </c>
      <c r="G1155" s="43"/>
      <c r="H1155" s="43"/>
      <c r="I1155" s="223"/>
      <c r="J1155" s="43"/>
      <c r="K1155" s="43"/>
      <c r="L1155" s="47"/>
      <c r="M1155" s="224"/>
      <c r="N1155" s="225"/>
      <c r="O1155" s="87"/>
      <c r="P1155" s="87"/>
      <c r="Q1155" s="87"/>
      <c r="R1155" s="87"/>
      <c r="S1155" s="87"/>
      <c r="T1155" s="88"/>
      <c r="U1155" s="41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T1155" s="20" t="s">
        <v>155</v>
      </c>
      <c r="AU1155" s="20" t="s">
        <v>85</v>
      </c>
    </row>
    <row r="1156" s="2" customFormat="1" ht="24.15" customHeight="1">
      <c r="A1156" s="41"/>
      <c r="B1156" s="42"/>
      <c r="C1156" s="208" t="s">
        <v>1906</v>
      </c>
      <c r="D1156" s="208" t="s">
        <v>149</v>
      </c>
      <c r="E1156" s="209" t="s">
        <v>1907</v>
      </c>
      <c r="F1156" s="210" t="s">
        <v>1908</v>
      </c>
      <c r="G1156" s="211" t="s">
        <v>99</v>
      </c>
      <c r="H1156" s="212">
        <v>77</v>
      </c>
      <c r="I1156" s="213"/>
      <c r="J1156" s="214">
        <f>ROUND(I1156*H1156,2)</f>
        <v>0</v>
      </c>
      <c r="K1156" s="210" t="s">
        <v>152</v>
      </c>
      <c r="L1156" s="47"/>
      <c r="M1156" s="215" t="s">
        <v>19</v>
      </c>
      <c r="N1156" s="216" t="s">
        <v>46</v>
      </c>
      <c r="O1156" s="87"/>
      <c r="P1156" s="217">
        <f>O1156*H1156</f>
        <v>0</v>
      </c>
      <c r="Q1156" s="217">
        <v>0</v>
      </c>
      <c r="R1156" s="217">
        <f>Q1156*H1156</f>
        <v>0</v>
      </c>
      <c r="S1156" s="217">
        <v>0.0030000000000000001</v>
      </c>
      <c r="T1156" s="218">
        <f>S1156*H1156</f>
        <v>0.23100000000000001</v>
      </c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R1156" s="219" t="s">
        <v>244</v>
      </c>
      <c r="AT1156" s="219" t="s">
        <v>149</v>
      </c>
      <c r="AU1156" s="219" t="s">
        <v>85</v>
      </c>
      <c r="AY1156" s="20" t="s">
        <v>147</v>
      </c>
      <c r="BE1156" s="220">
        <f>IF(N1156="základní",J1156,0)</f>
        <v>0</v>
      </c>
      <c r="BF1156" s="220">
        <f>IF(N1156="snížená",J1156,0)</f>
        <v>0</v>
      </c>
      <c r="BG1156" s="220">
        <f>IF(N1156="zákl. přenesená",J1156,0)</f>
        <v>0</v>
      </c>
      <c r="BH1156" s="220">
        <f>IF(N1156="sníž. přenesená",J1156,0)</f>
        <v>0</v>
      </c>
      <c r="BI1156" s="220">
        <f>IF(N1156="nulová",J1156,0)</f>
        <v>0</v>
      </c>
      <c r="BJ1156" s="20" t="s">
        <v>83</v>
      </c>
      <c r="BK1156" s="220">
        <f>ROUND(I1156*H1156,2)</f>
        <v>0</v>
      </c>
      <c r="BL1156" s="20" t="s">
        <v>244</v>
      </c>
      <c r="BM1156" s="219" t="s">
        <v>1909</v>
      </c>
    </row>
    <row r="1157" s="2" customFormat="1">
      <c r="A1157" s="41"/>
      <c r="B1157" s="42"/>
      <c r="C1157" s="43"/>
      <c r="D1157" s="221" t="s">
        <v>155</v>
      </c>
      <c r="E1157" s="43"/>
      <c r="F1157" s="222" t="s">
        <v>1910</v>
      </c>
      <c r="G1157" s="43"/>
      <c r="H1157" s="43"/>
      <c r="I1157" s="223"/>
      <c r="J1157" s="43"/>
      <c r="K1157" s="43"/>
      <c r="L1157" s="47"/>
      <c r="M1157" s="224"/>
      <c r="N1157" s="225"/>
      <c r="O1157" s="87"/>
      <c r="P1157" s="87"/>
      <c r="Q1157" s="87"/>
      <c r="R1157" s="87"/>
      <c r="S1157" s="87"/>
      <c r="T1157" s="88"/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T1157" s="20" t="s">
        <v>155</v>
      </c>
      <c r="AU1157" s="20" t="s">
        <v>85</v>
      </c>
    </row>
    <row r="1158" s="13" customFormat="1">
      <c r="A1158" s="13"/>
      <c r="B1158" s="226"/>
      <c r="C1158" s="227"/>
      <c r="D1158" s="228" t="s">
        <v>157</v>
      </c>
      <c r="E1158" s="229" t="s">
        <v>19</v>
      </c>
      <c r="F1158" s="230" t="s">
        <v>1027</v>
      </c>
      <c r="G1158" s="227"/>
      <c r="H1158" s="231">
        <v>47.600000000000001</v>
      </c>
      <c r="I1158" s="232"/>
      <c r="J1158" s="227"/>
      <c r="K1158" s="227"/>
      <c r="L1158" s="233"/>
      <c r="M1158" s="234"/>
      <c r="N1158" s="235"/>
      <c r="O1158" s="235"/>
      <c r="P1158" s="235"/>
      <c r="Q1158" s="235"/>
      <c r="R1158" s="235"/>
      <c r="S1158" s="235"/>
      <c r="T1158" s="236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7" t="s">
        <v>157</v>
      </c>
      <c r="AU1158" s="237" t="s">
        <v>85</v>
      </c>
      <c r="AV1158" s="13" t="s">
        <v>85</v>
      </c>
      <c r="AW1158" s="13" t="s">
        <v>36</v>
      </c>
      <c r="AX1158" s="13" t="s">
        <v>75</v>
      </c>
      <c r="AY1158" s="237" t="s">
        <v>147</v>
      </c>
    </row>
    <row r="1159" s="13" customFormat="1">
      <c r="A1159" s="13"/>
      <c r="B1159" s="226"/>
      <c r="C1159" s="227"/>
      <c r="D1159" s="228" t="s">
        <v>157</v>
      </c>
      <c r="E1159" s="229" t="s">
        <v>19</v>
      </c>
      <c r="F1159" s="230" t="s">
        <v>1911</v>
      </c>
      <c r="G1159" s="227"/>
      <c r="H1159" s="231">
        <v>29.399999999999999</v>
      </c>
      <c r="I1159" s="232"/>
      <c r="J1159" s="227"/>
      <c r="K1159" s="227"/>
      <c r="L1159" s="233"/>
      <c r="M1159" s="234"/>
      <c r="N1159" s="235"/>
      <c r="O1159" s="235"/>
      <c r="P1159" s="235"/>
      <c r="Q1159" s="235"/>
      <c r="R1159" s="235"/>
      <c r="S1159" s="235"/>
      <c r="T1159" s="236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7" t="s">
        <v>157</v>
      </c>
      <c r="AU1159" s="237" t="s">
        <v>85</v>
      </c>
      <c r="AV1159" s="13" t="s">
        <v>85</v>
      </c>
      <c r="AW1159" s="13" t="s">
        <v>36</v>
      </c>
      <c r="AX1159" s="13" t="s">
        <v>75</v>
      </c>
      <c r="AY1159" s="237" t="s">
        <v>147</v>
      </c>
    </row>
    <row r="1160" s="15" customFormat="1">
      <c r="A1160" s="15"/>
      <c r="B1160" s="248"/>
      <c r="C1160" s="249"/>
      <c r="D1160" s="228" t="s">
        <v>157</v>
      </c>
      <c r="E1160" s="250" t="s">
        <v>19</v>
      </c>
      <c r="F1160" s="251" t="s">
        <v>172</v>
      </c>
      <c r="G1160" s="249"/>
      <c r="H1160" s="252">
        <v>77</v>
      </c>
      <c r="I1160" s="253"/>
      <c r="J1160" s="249"/>
      <c r="K1160" s="249"/>
      <c r="L1160" s="254"/>
      <c r="M1160" s="255"/>
      <c r="N1160" s="256"/>
      <c r="O1160" s="256"/>
      <c r="P1160" s="256"/>
      <c r="Q1160" s="256"/>
      <c r="R1160" s="256"/>
      <c r="S1160" s="256"/>
      <c r="T1160" s="257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58" t="s">
        <v>157</v>
      </c>
      <c r="AU1160" s="258" t="s">
        <v>85</v>
      </c>
      <c r="AV1160" s="15" t="s">
        <v>153</v>
      </c>
      <c r="AW1160" s="15" t="s">
        <v>36</v>
      </c>
      <c r="AX1160" s="15" t="s">
        <v>83</v>
      </c>
      <c r="AY1160" s="258" t="s">
        <v>147</v>
      </c>
    </row>
    <row r="1161" s="2" customFormat="1" ht="21.75" customHeight="1">
      <c r="A1161" s="41"/>
      <c r="B1161" s="42"/>
      <c r="C1161" s="208" t="s">
        <v>1912</v>
      </c>
      <c r="D1161" s="208" t="s">
        <v>149</v>
      </c>
      <c r="E1161" s="209" t="s">
        <v>1913</v>
      </c>
      <c r="F1161" s="210" t="s">
        <v>1914</v>
      </c>
      <c r="G1161" s="211" t="s">
        <v>99</v>
      </c>
      <c r="H1161" s="212">
        <v>45</v>
      </c>
      <c r="I1161" s="213"/>
      <c r="J1161" s="214">
        <f>ROUND(I1161*H1161,2)</f>
        <v>0</v>
      </c>
      <c r="K1161" s="210" t="s">
        <v>152</v>
      </c>
      <c r="L1161" s="47"/>
      <c r="M1161" s="215" t="s">
        <v>19</v>
      </c>
      <c r="N1161" s="216" t="s">
        <v>46</v>
      </c>
      <c r="O1161" s="87"/>
      <c r="P1161" s="217">
        <f>O1161*H1161</f>
        <v>0</v>
      </c>
      <c r="Q1161" s="217">
        <v>0.00050000000000000001</v>
      </c>
      <c r="R1161" s="217">
        <f>Q1161*H1161</f>
        <v>0.022499999999999999</v>
      </c>
      <c r="S1161" s="217">
        <v>0</v>
      </c>
      <c r="T1161" s="218">
        <f>S1161*H1161</f>
        <v>0</v>
      </c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R1161" s="219" t="s">
        <v>244</v>
      </c>
      <c r="AT1161" s="219" t="s">
        <v>149</v>
      </c>
      <c r="AU1161" s="219" t="s">
        <v>85</v>
      </c>
      <c r="AY1161" s="20" t="s">
        <v>147</v>
      </c>
      <c r="BE1161" s="220">
        <f>IF(N1161="základní",J1161,0)</f>
        <v>0</v>
      </c>
      <c r="BF1161" s="220">
        <f>IF(N1161="snížená",J1161,0)</f>
        <v>0</v>
      </c>
      <c r="BG1161" s="220">
        <f>IF(N1161="zákl. přenesená",J1161,0)</f>
        <v>0</v>
      </c>
      <c r="BH1161" s="220">
        <f>IF(N1161="sníž. přenesená",J1161,0)</f>
        <v>0</v>
      </c>
      <c r="BI1161" s="220">
        <f>IF(N1161="nulová",J1161,0)</f>
        <v>0</v>
      </c>
      <c r="BJ1161" s="20" t="s">
        <v>83</v>
      </c>
      <c r="BK1161" s="220">
        <f>ROUND(I1161*H1161,2)</f>
        <v>0</v>
      </c>
      <c r="BL1161" s="20" t="s">
        <v>244</v>
      </c>
      <c r="BM1161" s="219" t="s">
        <v>1915</v>
      </c>
    </row>
    <row r="1162" s="2" customFormat="1">
      <c r="A1162" s="41"/>
      <c r="B1162" s="42"/>
      <c r="C1162" s="43"/>
      <c r="D1162" s="221" t="s">
        <v>155</v>
      </c>
      <c r="E1162" s="43"/>
      <c r="F1162" s="222" t="s">
        <v>1916</v>
      </c>
      <c r="G1162" s="43"/>
      <c r="H1162" s="43"/>
      <c r="I1162" s="223"/>
      <c r="J1162" s="43"/>
      <c r="K1162" s="43"/>
      <c r="L1162" s="47"/>
      <c r="M1162" s="224"/>
      <c r="N1162" s="225"/>
      <c r="O1162" s="87"/>
      <c r="P1162" s="87"/>
      <c r="Q1162" s="87"/>
      <c r="R1162" s="87"/>
      <c r="S1162" s="87"/>
      <c r="T1162" s="88"/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T1162" s="20" t="s">
        <v>155</v>
      </c>
      <c r="AU1162" s="20" t="s">
        <v>85</v>
      </c>
    </row>
    <row r="1163" s="13" customFormat="1">
      <c r="A1163" s="13"/>
      <c r="B1163" s="226"/>
      <c r="C1163" s="227"/>
      <c r="D1163" s="228" t="s">
        <v>157</v>
      </c>
      <c r="E1163" s="229" t="s">
        <v>19</v>
      </c>
      <c r="F1163" s="230" t="s">
        <v>1917</v>
      </c>
      <c r="G1163" s="227"/>
      <c r="H1163" s="231">
        <v>45</v>
      </c>
      <c r="I1163" s="232"/>
      <c r="J1163" s="227"/>
      <c r="K1163" s="227"/>
      <c r="L1163" s="233"/>
      <c r="M1163" s="234"/>
      <c r="N1163" s="235"/>
      <c r="O1163" s="235"/>
      <c r="P1163" s="235"/>
      <c r="Q1163" s="235"/>
      <c r="R1163" s="235"/>
      <c r="S1163" s="235"/>
      <c r="T1163" s="236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7" t="s">
        <v>157</v>
      </c>
      <c r="AU1163" s="237" t="s">
        <v>85</v>
      </c>
      <c r="AV1163" s="13" t="s">
        <v>85</v>
      </c>
      <c r="AW1163" s="13" t="s">
        <v>36</v>
      </c>
      <c r="AX1163" s="13" t="s">
        <v>83</v>
      </c>
      <c r="AY1163" s="237" t="s">
        <v>147</v>
      </c>
    </row>
    <row r="1164" s="2" customFormat="1" ht="24.15" customHeight="1">
      <c r="A1164" s="41"/>
      <c r="B1164" s="42"/>
      <c r="C1164" s="259" t="s">
        <v>1918</v>
      </c>
      <c r="D1164" s="259" t="s">
        <v>245</v>
      </c>
      <c r="E1164" s="260" t="s">
        <v>1919</v>
      </c>
      <c r="F1164" s="261" t="s">
        <v>1920</v>
      </c>
      <c r="G1164" s="262" t="s">
        <v>99</v>
      </c>
      <c r="H1164" s="263">
        <v>83.974000000000004</v>
      </c>
      <c r="I1164" s="264"/>
      <c r="J1164" s="265">
        <f>ROUND(I1164*H1164,2)</f>
        <v>0</v>
      </c>
      <c r="K1164" s="261" t="s">
        <v>19</v>
      </c>
      <c r="L1164" s="266"/>
      <c r="M1164" s="267" t="s">
        <v>19</v>
      </c>
      <c r="N1164" s="268" t="s">
        <v>46</v>
      </c>
      <c r="O1164" s="87"/>
      <c r="P1164" s="217">
        <f>O1164*H1164</f>
        <v>0</v>
      </c>
      <c r="Q1164" s="217">
        <v>0.0016000000000000001</v>
      </c>
      <c r="R1164" s="217">
        <f>Q1164*H1164</f>
        <v>0.13435840000000002</v>
      </c>
      <c r="S1164" s="217">
        <v>0</v>
      </c>
      <c r="T1164" s="218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19" t="s">
        <v>358</v>
      </c>
      <c r="AT1164" s="219" t="s">
        <v>245</v>
      </c>
      <c r="AU1164" s="219" t="s">
        <v>85</v>
      </c>
      <c r="AY1164" s="20" t="s">
        <v>147</v>
      </c>
      <c r="BE1164" s="220">
        <f>IF(N1164="základní",J1164,0)</f>
        <v>0</v>
      </c>
      <c r="BF1164" s="220">
        <f>IF(N1164="snížená",J1164,0)</f>
        <v>0</v>
      </c>
      <c r="BG1164" s="220">
        <f>IF(N1164="zákl. přenesená",J1164,0)</f>
        <v>0</v>
      </c>
      <c r="BH1164" s="220">
        <f>IF(N1164="sníž. přenesená",J1164,0)</f>
        <v>0</v>
      </c>
      <c r="BI1164" s="220">
        <f>IF(N1164="nulová",J1164,0)</f>
        <v>0</v>
      </c>
      <c r="BJ1164" s="20" t="s">
        <v>83</v>
      </c>
      <c r="BK1164" s="220">
        <f>ROUND(I1164*H1164,2)</f>
        <v>0</v>
      </c>
      <c r="BL1164" s="20" t="s">
        <v>244</v>
      </c>
      <c r="BM1164" s="219" t="s">
        <v>1921</v>
      </c>
    </row>
    <row r="1165" s="2" customFormat="1">
      <c r="A1165" s="41"/>
      <c r="B1165" s="42"/>
      <c r="C1165" s="43"/>
      <c r="D1165" s="228" t="s">
        <v>483</v>
      </c>
      <c r="E1165" s="43"/>
      <c r="F1165" s="269" t="s">
        <v>1922</v>
      </c>
      <c r="G1165" s="43"/>
      <c r="H1165" s="43"/>
      <c r="I1165" s="223"/>
      <c r="J1165" s="43"/>
      <c r="K1165" s="43"/>
      <c r="L1165" s="47"/>
      <c r="M1165" s="224"/>
      <c r="N1165" s="225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483</v>
      </c>
      <c r="AU1165" s="20" t="s">
        <v>85</v>
      </c>
    </row>
    <row r="1166" s="13" customFormat="1">
      <c r="A1166" s="13"/>
      <c r="B1166" s="226"/>
      <c r="C1166" s="227"/>
      <c r="D1166" s="228" t="s">
        <v>157</v>
      </c>
      <c r="E1166" s="229" t="s">
        <v>19</v>
      </c>
      <c r="F1166" s="230" t="s">
        <v>1923</v>
      </c>
      <c r="G1166" s="227"/>
      <c r="H1166" s="231">
        <v>76.340000000000003</v>
      </c>
      <c r="I1166" s="232"/>
      <c r="J1166" s="227"/>
      <c r="K1166" s="227"/>
      <c r="L1166" s="233"/>
      <c r="M1166" s="234"/>
      <c r="N1166" s="235"/>
      <c r="O1166" s="235"/>
      <c r="P1166" s="235"/>
      <c r="Q1166" s="235"/>
      <c r="R1166" s="235"/>
      <c r="S1166" s="235"/>
      <c r="T1166" s="236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7" t="s">
        <v>157</v>
      </c>
      <c r="AU1166" s="237" t="s">
        <v>85</v>
      </c>
      <c r="AV1166" s="13" t="s">
        <v>85</v>
      </c>
      <c r="AW1166" s="13" t="s">
        <v>36</v>
      </c>
      <c r="AX1166" s="13" t="s">
        <v>83</v>
      </c>
      <c r="AY1166" s="237" t="s">
        <v>147</v>
      </c>
    </row>
    <row r="1167" s="13" customFormat="1">
      <c r="A1167" s="13"/>
      <c r="B1167" s="226"/>
      <c r="C1167" s="227"/>
      <c r="D1167" s="228" t="s">
        <v>157</v>
      </c>
      <c r="E1167" s="227"/>
      <c r="F1167" s="230" t="s">
        <v>1924</v>
      </c>
      <c r="G1167" s="227"/>
      <c r="H1167" s="231">
        <v>83.974000000000004</v>
      </c>
      <c r="I1167" s="232"/>
      <c r="J1167" s="227"/>
      <c r="K1167" s="227"/>
      <c r="L1167" s="233"/>
      <c r="M1167" s="234"/>
      <c r="N1167" s="235"/>
      <c r="O1167" s="235"/>
      <c r="P1167" s="235"/>
      <c r="Q1167" s="235"/>
      <c r="R1167" s="235"/>
      <c r="S1167" s="235"/>
      <c r="T1167" s="236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7" t="s">
        <v>157</v>
      </c>
      <c r="AU1167" s="237" t="s">
        <v>85</v>
      </c>
      <c r="AV1167" s="13" t="s">
        <v>85</v>
      </c>
      <c r="AW1167" s="13" t="s">
        <v>4</v>
      </c>
      <c r="AX1167" s="13" t="s">
        <v>83</v>
      </c>
      <c r="AY1167" s="237" t="s">
        <v>147</v>
      </c>
    </row>
    <row r="1168" s="2" customFormat="1" ht="33" customHeight="1">
      <c r="A1168" s="41"/>
      <c r="B1168" s="42"/>
      <c r="C1168" s="208" t="s">
        <v>1925</v>
      </c>
      <c r="D1168" s="208" t="s">
        <v>149</v>
      </c>
      <c r="E1168" s="209" t="s">
        <v>1926</v>
      </c>
      <c r="F1168" s="210" t="s">
        <v>1927</v>
      </c>
      <c r="G1168" s="211" t="s">
        <v>99</v>
      </c>
      <c r="H1168" s="212">
        <v>13.9</v>
      </c>
      <c r="I1168" s="213"/>
      <c r="J1168" s="214">
        <f>ROUND(I1168*H1168,2)</f>
        <v>0</v>
      </c>
      <c r="K1168" s="210" t="s">
        <v>152</v>
      </c>
      <c r="L1168" s="47"/>
      <c r="M1168" s="215" t="s">
        <v>19</v>
      </c>
      <c r="N1168" s="216" t="s">
        <v>46</v>
      </c>
      <c r="O1168" s="87"/>
      <c r="P1168" s="217">
        <f>O1168*H1168</f>
        <v>0</v>
      </c>
      <c r="Q1168" s="217">
        <v>0.00069999999999999999</v>
      </c>
      <c r="R1168" s="217">
        <f>Q1168*H1168</f>
        <v>0.0097300000000000008</v>
      </c>
      <c r="S1168" s="217">
        <v>0</v>
      </c>
      <c r="T1168" s="218">
        <f>S1168*H1168</f>
        <v>0</v>
      </c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R1168" s="219" t="s">
        <v>244</v>
      </c>
      <c r="AT1168" s="219" t="s">
        <v>149</v>
      </c>
      <c r="AU1168" s="219" t="s">
        <v>85</v>
      </c>
      <c r="AY1168" s="20" t="s">
        <v>147</v>
      </c>
      <c r="BE1168" s="220">
        <f>IF(N1168="základní",J1168,0)</f>
        <v>0</v>
      </c>
      <c r="BF1168" s="220">
        <f>IF(N1168="snížená",J1168,0)</f>
        <v>0</v>
      </c>
      <c r="BG1168" s="220">
        <f>IF(N1168="zákl. přenesená",J1168,0)</f>
        <v>0</v>
      </c>
      <c r="BH1168" s="220">
        <f>IF(N1168="sníž. přenesená",J1168,0)</f>
        <v>0</v>
      </c>
      <c r="BI1168" s="220">
        <f>IF(N1168="nulová",J1168,0)</f>
        <v>0</v>
      </c>
      <c r="BJ1168" s="20" t="s">
        <v>83</v>
      </c>
      <c r="BK1168" s="220">
        <f>ROUND(I1168*H1168,2)</f>
        <v>0</v>
      </c>
      <c r="BL1168" s="20" t="s">
        <v>244</v>
      </c>
      <c r="BM1168" s="219" t="s">
        <v>1928</v>
      </c>
    </row>
    <row r="1169" s="2" customFormat="1">
      <c r="A1169" s="41"/>
      <c r="B1169" s="42"/>
      <c r="C1169" s="43"/>
      <c r="D1169" s="221" t="s">
        <v>155</v>
      </c>
      <c r="E1169" s="43"/>
      <c r="F1169" s="222" t="s">
        <v>1929</v>
      </c>
      <c r="G1169" s="43"/>
      <c r="H1169" s="43"/>
      <c r="I1169" s="223"/>
      <c r="J1169" s="43"/>
      <c r="K1169" s="43"/>
      <c r="L1169" s="47"/>
      <c r="M1169" s="224"/>
      <c r="N1169" s="225"/>
      <c r="O1169" s="87"/>
      <c r="P1169" s="87"/>
      <c r="Q1169" s="87"/>
      <c r="R1169" s="87"/>
      <c r="S1169" s="87"/>
      <c r="T1169" s="88"/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T1169" s="20" t="s">
        <v>155</v>
      </c>
      <c r="AU1169" s="20" t="s">
        <v>85</v>
      </c>
    </row>
    <row r="1170" s="14" customFormat="1">
      <c r="A1170" s="14"/>
      <c r="B1170" s="238"/>
      <c r="C1170" s="239"/>
      <c r="D1170" s="228" t="s">
        <v>157</v>
      </c>
      <c r="E1170" s="240" t="s">
        <v>19</v>
      </c>
      <c r="F1170" s="241" t="s">
        <v>715</v>
      </c>
      <c r="G1170" s="239"/>
      <c r="H1170" s="240" t="s">
        <v>19</v>
      </c>
      <c r="I1170" s="242"/>
      <c r="J1170" s="239"/>
      <c r="K1170" s="239"/>
      <c r="L1170" s="243"/>
      <c r="M1170" s="244"/>
      <c r="N1170" s="245"/>
      <c r="O1170" s="245"/>
      <c r="P1170" s="245"/>
      <c r="Q1170" s="245"/>
      <c r="R1170" s="245"/>
      <c r="S1170" s="245"/>
      <c r="T1170" s="246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7" t="s">
        <v>157</v>
      </c>
      <c r="AU1170" s="247" t="s">
        <v>85</v>
      </c>
      <c r="AV1170" s="14" t="s">
        <v>83</v>
      </c>
      <c r="AW1170" s="14" t="s">
        <v>36</v>
      </c>
      <c r="AX1170" s="14" t="s">
        <v>75</v>
      </c>
      <c r="AY1170" s="247" t="s">
        <v>147</v>
      </c>
    </row>
    <row r="1171" s="13" customFormat="1">
      <c r="A1171" s="13"/>
      <c r="B1171" s="226"/>
      <c r="C1171" s="227"/>
      <c r="D1171" s="228" t="s">
        <v>157</v>
      </c>
      <c r="E1171" s="229" t="s">
        <v>19</v>
      </c>
      <c r="F1171" s="230" t="s">
        <v>1848</v>
      </c>
      <c r="G1171" s="227"/>
      <c r="H1171" s="231">
        <v>13.9</v>
      </c>
      <c r="I1171" s="232"/>
      <c r="J1171" s="227"/>
      <c r="K1171" s="227"/>
      <c r="L1171" s="233"/>
      <c r="M1171" s="234"/>
      <c r="N1171" s="235"/>
      <c r="O1171" s="235"/>
      <c r="P1171" s="235"/>
      <c r="Q1171" s="235"/>
      <c r="R1171" s="235"/>
      <c r="S1171" s="235"/>
      <c r="T1171" s="236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7" t="s">
        <v>157</v>
      </c>
      <c r="AU1171" s="237" t="s">
        <v>85</v>
      </c>
      <c r="AV1171" s="13" t="s">
        <v>85</v>
      </c>
      <c r="AW1171" s="13" t="s">
        <v>36</v>
      </c>
      <c r="AX1171" s="13" t="s">
        <v>83</v>
      </c>
      <c r="AY1171" s="237" t="s">
        <v>147</v>
      </c>
    </row>
    <row r="1172" s="2" customFormat="1" ht="24.15" customHeight="1">
      <c r="A1172" s="41"/>
      <c r="B1172" s="42"/>
      <c r="C1172" s="259" t="s">
        <v>1930</v>
      </c>
      <c r="D1172" s="259" t="s">
        <v>245</v>
      </c>
      <c r="E1172" s="260" t="s">
        <v>1931</v>
      </c>
      <c r="F1172" s="261" t="s">
        <v>1932</v>
      </c>
      <c r="G1172" s="262" t="s">
        <v>99</v>
      </c>
      <c r="H1172" s="263">
        <v>15.289999999999999</v>
      </c>
      <c r="I1172" s="264"/>
      <c r="J1172" s="265">
        <f>ROUND(I1172*H1172,2)</f>
        <v>0</v>
      </c>
      <c r="K1172" s="261" t="s">
        <v>152</v>
      </c>
      <c r="L1172" s="266"/>
      <c r="M1172" s="267" t="s">
        <v>19</v>
      </c>
      <c r="N1172" s="268" t="s">
        <v>46</v>
      </c>
      <c r="O1172" s="87"/>
      <c r="P1172" s="217">
        <f>O1172*H1172</f>
        <v>0</v>
      </c>
      <c r="Q1172" s="217">
        <v>0.0032000000000000002</v>
      </c>
      <c r="R1172" s="217">
        <f>Q1172*H1172</f>
        <v>0.048927999999999999</v>
      </c>
      <c r="S1172" s="217">
        <v>0</v>
      </c>
      <c r="T1172" s="218">
        <f>S1172*H1172</f>
        <v>0</v>
      </c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R1172" s="219" t="s">
        <v>358</v>
      </c>
      <c r="AT1172" s="219" t="s">
        <v>245</v>
      </c>
      <c r="AU1172" s="219" t="s">
        <v>85</v>
      </c>
      <c r="AY1172" s="20" t="s">
        <v>147</v>
      </c>
      <c r="BE1172" s="220">
        <f>IF(N1172="základní",J1172,0)</f>
        <v>0</v>
      </c>
      <c r="BF1172" s="220">
        <f>IF(N1172="snížená",J1172,0)</f>
        <v>0</v>
      </c>
      <c r="BG1172" s="220">
        <f>IF(N1172="zákl. přenesená",J1172,0)</f>
        <v>0</v>
      </c>
      <c r="BH1172" s="220">
        <f>IF(N1172="sníž. přenesená",J1172,0)</f>
        <v>0</v>
      </c>
      <c r="BI1172" s="220">
        <f>IF(N1172="nulová",J1172,0)</f>
        <v>0</v>
      </c>
      <c r="BJ1172" s="20" t="s">
        <v>83</v>
      </c>
      <c r="BK1172" s="220">
        <f>ROUND(I1172*H1172,2)</f>
        <v>0</v>
      </c>
      <c r="BL1172" s="20" t="s">
        <v>244</v>
      </c>
      <c r="BM1172" s="219" t="s">
        <v>1933</v>
      </c>
    </row>
    <row r="1173" s="13" customFormat="1">
      <c r="A1173" s="13"/>
      <c r="B1173" s="226"/>
      <c r="C1173" s="227"/>
      <c r="D1173" s="228" t="s">
        <v>157</v>
      </c>
      <c r="E1173" s="227"/>
      <c r="F1173" s="230" t="s">
        <v>1934</v>
      </c>
      <c r="G1173" s="227"/>
      <c r="H1173" s="231">
        <v>15.289999999999999</v>
      </c>
      <c r="I1173" s="232"/>
      <c r="J1173" s="227"/>
      <c r="K1173" s="227"/>
      <c r="L1173" s="233"/>
      <c r="M1173" s="234"/>
      <c r="N1173" s="235"/>
      <c r="O1173" s="235"/>
      <c r="P1173" s="235"/>
      <c r="Q1173" s="235"/>
      <c r="R1173" s="235"/>
      <c r="S1173" s="235"/>
      <c r="T1173" s="236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7" t="s">
        <v>157</v>
      </c>
      <c r="AU1173" s="237" t="s">
        <v>85</v>
      </c>
      <c r="AV1173" s="13" t="s">
        <v>85</v>
      </c>
      <c r="AW1173" s="13" t="s">
        <v>4</v>
      </c>
      <c r="AX1173" s="13" t="s">
        <v>83</v>
      </c>
      <c r="AY1173" s="237" t="s">
        <v>147</v>
      </c>
    </row>
    <row r="1174" s="2" customFormat="1" ht="24.15" customHeight="1">
      <c r="A1174" s="41"/>
      <c r="B1174" s="42"/>
      <c r="C1174" s="208" t="s">
        <v>1935</v>
      </c>
      <c r="D1174" s="208" t="s">
        <v>149</v>
      </c>
      <c r="E1174" s="209" t="s">
        <v>1936</v>
      </c>
      <c r="F1174" s="210" t="s">
        <v>1937</v>
      </c>
      <c r="G1174" s="211" t="s">
        <v>389</v>
      </c>
      <c r="H1174" s="212">
        <v>4.9000000000000004</v>
      </c>
      <c r="I1174" s="213"/>
      <c r="J1174" s="214">
        <f>ROUND(I1174*H1174,2)</f>
        <v>0</v>
      </c>
      <c r="K1174" s="210" t="s">
        <v>152</v>
      </c>
      <c r="L1174" s="47"/>
      <c r="M1174" s="215" t="s">
        <v>19</v>
      </c>
      <c r="N1174" s="216" t="s">
        <v>46</v>
      </c>
      <c r="O1174" s="87"/>
      <c r="P1174" s="217">
        <f>O1174*H1174</f>
        <v>0</v>
      </c>
      <c r="Q1174" s="217">
        <v>2.0000000000000002E-05</v>
      </c>
      <c r="R1174" s="217">
        <f>Q1174*H1174</f>
        <v>9.800000000000001E-05</v>
      </c>
      <c r="S1174" s="217">
        <v>0</v>
      </c>
      <c r="T1174" s="218">
        <f>S1174*H1174</f>
        <v>0</v>
      </c>
      <c r="U1174" s="41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R1174" s="219" t="s">
        <v>244</v>
      </c>
      <c r="AT1174" s="219" t="s">
        <v>149</v>
      </c>
      <c r="AU1174" s="219" t="s">
        <v>85</v>
      </c>
      <c r="AY1174" s="20" t="s">
        <v>147</v>
      </c>
      <c r="BE1174" s="220">
        <f>IF(N1174="základní",J1174,0)</f>
        <v>0</v>
      </c>
      <c r="BF1174" s="220">
        <f>IF(N1174="snížená",J1174,0)</f>
        <v>0</v>
      </c>
      <c r="BG1174" s="220">
        <f>IF(N1174="zákl. přenesená",J1174,0)</f>
        <v>0</v>
      </c>
      <c r="BH1174" s="220">
        <f>IF(N1174="sníž. přenesená",J1174,0)</f>
        <v>0</v>
      </c>
      <c r="BI1174" s="220">
        <f>IF(N1174="nulová",J1174,0)</f>
        <v>0</v>
      </c>
      <c r="BJ1174" s="20" t="s">
        <v>83</v>
      </c>
      <c r="BK1174" s="220">
        <f>ROUND(I1174*H1174,2)</f>
        <v>0</v>
      </c>
      <c r="BL1174" s="20" t="s">
        <v>244</v>
      </c>
      <c r="BM1174" s="219" t="s">
        <v>1938</v>
      </c>
    </row>
    <row r="1175" s="2" customFormat="1">
      <c r="A1175" s="41"/>
      <c r="B1175" s="42"/>
      <c r="C1175" s="43"/>
      <c r="D1175" s="221" t="s">
        <v>155</v>
      </c>
      <c r="E1175" s="43"/>
      <c r="F1175" s="222" t="s">
        <v>1939</v>
      </c>
      <c r="G1175" s="43"/>
      <c r="H1175" s="43"/>
      <c r="I1175" s="223"/>
      <c r="J1175" s="43"/>
      <c r="K1175" s="43"/>
      <c r="L1175" s="47"/>
      <c r="M1175" s="224"/>
      <c r="N1175" s="225"/>
      <c r="O1175" s="87"/>
      <c r="P1175" s="87"/>
      <c r="Q1175" s="87"/>
      <c r="R1175" s="87"/>
      <c r="S1175" s="87"/>
      <c r="T1175" s="88"/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T1175" s="20" t="s">
        <v>155</v>
      </c>
      <c r="AU1175" s="20" t="s">
        <v>85</v>
      </c>
    </row>
    <row r="1176" s="13" customFormat="1">
      <c r="A1176" s="13"/>
      <c r="B1176" s="226"/>
      <c r="C1176" s="227"/>
      <c r="D1176" s="228" t="s">
        <v>157</v>
      </c>
      <c r="E1176" s="229" t="s">
        <v>19</v>
      </c>
      <c r="F1176" s="230" t="s">
        <v>1940</v>
      </c>
      <c r="G1176" s="227"/>
      <c r="H1176" s="231">
        <v>4.9000000000000004</v>
      </c>
      <c r="I1176" s="232"/>
      <c r="J1176" s="227"/>
      <c r="K1176" s="227"/>
      <c r="L1176" s="233"/>
      <c r="M1176" s="234"/>
      <c r="N1176" s="235"/>
      <c r="O1176" s="235"/>
      <c r="P1176" s="235"/>
      <c r="Q1176" s="235"/>
      <c r="R1176" s="235"/>
      <c r="S1176" s="235"/>
      <c r="T1176" s="236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7" t="s">
        <v>157</v>
      </c>
      <c r="AU1176" s="237" t="s">
        <v>85</v>
      </c>
      <c r="AV1176" s="13" t="s">
        <v>85</v>
      </c>
      <c r="AW1176" s="13" t="s">
        <v>36</v>
      </c>
      <c r="AX1176" s="13" t="s">
        <v>83</v>
      </c>
      <c r="AY1176" s="237" t="s">
        <v>147</v>
      </c>
    </row>
    <row r="1177" s="2" customFormat="1" ht="24.15" customHeight="1">
      <c r="A1177" s="41"/>
      <c r="B1177" s="42"/>
      <c r="C1177" s="208" t="s">
        <v>1941</v>
      </c>
      <c r="D1177" s="208" t="s">
        <v>149</v>
      </c>
      <c r="E1177" s="209" t="s">
        <v>1942</v>
      </c>
      <c r="F1177" s="210" t="s">
        <v>1943</v>
      </c>
      <c r="G1177" s="211" t="s">
        <v>389</v>
      </c>
      <c r="H1177" s="212">
        <v>4.4000000000000004</v>
      </c>
      <c r="I1177" s="213"/>
      <c r="J1177" s="214">
        <f>ROUND(I1177*H1177,2)</f>
        <v>0</v>
      </c>
      <c r="K1177" s="210" t="s">
        <v>152</v>
      </c>
      <c r="L1177" s="47"/>
      <c r="M1177" s="215" t="s">
        <v>19</v>
      </c>
      <c r="N1177" s="216" t="s">
        <v>46</v>
      </c>
      <c r="O1177" s="87"/>
      <c r="P1177" s="217">
        <f>O1177*H1177</f>
        <v>0</v>
      </c>
      <c r="Q1177" s="217">
        <v>0.00012</v>
      </c>
      <c r="R1177" s="217">
        <f>Q1177*H1177</f>
        <v>0.00052800000000000004</v>
      </c>
      <c r="S1177" s="217">
        <v>0</v>
      </c>
      <c r="T1177" s="218">
        <f>S1177*H1177</f>
        <v>0</v>
      </c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R1177" s="219" t="s">
        <v>244</v>
      </c>
      <c r="AT1177" s="219" t="s">
        <v>149</v>
      </c>
      <c r="AU1177" s="219" t="s">
        <v>85</v>
      </c>
      <c r="AY1177" s="20" t="s">
        <v>147</v>
      </c>
      <c r="BE1177" s="220">
        <f>IF(N1177="základní",J1177,0)</f>
        <v>0</v>
      </c>
      <c r="BF1177" s="220">
        <f>IF(N1177="snížená",J1177,0)</f>
        <v>0</v>
      </c>
      <c r="BG1177" s="220">
        <f>IF(N1177="zákl. přenesená",J1177,0)</f>
        <v>0</v>
      </c>
      <c r="BH1177" s="220">
        <f>IF(N1177="sníž. přenesená",J1177,0)</f>
        <v>0</v>
      </c>
      <c r="BI1177" s="220">
        <f>IF(N1177="nulová",J1177,0)</f>
        <v>0</v>
      </c>
      <c r="BJ1177" s="20" t="s">
        <v>83</v>
      </c>
      <c r="BK1177" s="220">
        <f>ROUND(I1177*H1177,2)</f>
        <v>0</v>
      </c>
      <c r="BL1177" s="20" t="s">
        <v>244</v>
      </c>
      <c r="BM1177" s="219" t="s">
        <v>1944</v>
      </c>
    </row>
    <row r="1178" s="2" customFormat="1">
      <c r="A1178" s="41"/>
      <c r="B1178" s="42"/>
      <c r="C1178" s="43"/>
      <c r="D1178" s="221" t="s">
        <v>155</v>
      </c>
      <c r="E1178" s="43"/>
      <c r="F1178" s="222" t="s">
        <v>1945</v>
      </c>
      <c r="G1178" s="43"/>
      <c r="H1178" s="43"/>
      <c r="I1178" s="223"/>
      <c r="J1178" s="43"/>
      <c r="K1178" s="43"/>
      <c r="L1178" s="47"/>
      <c r="M1178" s="224"/>
      <c r="N1178" s="225"/>
      <c r="O1178" s="87"/>
      <c r="P1178" s="87"/>
      <c r="Q1178" s="87"/>
      <c r="R1178" s="87"/>
      <c r="S1178" s="87"/>
      <c r="T1178" s="88"/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T1178" s="20" t="s">
        <v>155</v>
      </c>
      <c r="AU1178" s="20" t="s">
        <v>85</v>
      </c>
    </row>
    <row r="1179" s="13" customFormat="1">
      <c r="A1179" s="13"/>
      <c r="B1179" s="226"/>
      <c r="C1179" s="227"/>
      <c r="D1179" s="228" t="s">
        <v>157</v>
      </c>
      <c r="E1179" s="229" t="s">
        <v>19</v>
      </c>
      <c r="F1179" s="230" t="s">
        <v>1946</v>
      </c>
      <c r="G1179" s="227"/>
      <c r="H1179" s="231">
        <v>4.4000000000000004</v>
      </c>
      <c r="I1179" s="232"/>
      <c r="J1179" s="227"/>
      <c r="K1179" s="227"/>
      <c r="L1179" s="233"/>
      <c r="M1179" s="234"/>
      <c r="N1179" s="235"/>
      <c r="O1179" s="235"/>
      <c r="P1179" s="235"/>
      <c r="Q1179" s="235"/>
      <c r="R1179" s="235"/>
      <c r="S1179" s="235"/>
      <c r="T1179" s="236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7" t="s">
        <v>157</v>
      </c>
      <c r="AU1179" s="237" t="s">
        <v>85</v>
      </c>
      <c r="AV1179" s="13" t="s">
        <v>85</v>
      </c>
      <c r="AW1179" s="13" t="s">
        <v>36</v>
      </c>
      <c r="AX1179" s="13" t="s">
        <v>83</v>
      </c>
      <c r="AY1179" s="237" t="s">
        <v>147</v>
      </c>
    </row>
    <row r="1180" s="2" customFormat="1" ht="24.15" customHeight="1">
      <c r="A1180" s="41"/>
      <c r="B1180" s="42"/>
      <c r="C1180" s="259" t="s">
        <v>1947</v>
      </c>
      <c r="D1180" s="259" t="s">
        <v>245</v>
      </c>
      <c r="E1180" s="260" t="s">
        <v>1919</v>
      </c>
      <c r="F1180" s="261" t="s">
        <v>1920</v>
      </c>
      <c r="G1180" s="262" t="s">
        <v>99</v>
      </c>
      <c r="H1180" s="263">
        <v>1.452</v>
      </c>
      <c r="I1180" s="264"/>
      <c r="J1180" s="265">
        <f>ROUND(I1180*H1180,2)</f>
        <v>0</v>
      </c>
      <c r="K1180" s="261" t="s">
        <v>19</v>
      </c>
      <c r="L1180" s="266"/>
      <c r="M1180" s="267" t="s">
        <v>19</v>
      </c>
      <c r="N1180" s="268" t="s">
        <v>46</v>
      </c>
      <c r="O1180" s="87"/>
      <c r="P1180" s="217">
        <f>O1180*H1180</f>
        <v>0</v>
      </c>
      <c r="Q1180" s="217">
        <v>0.0016000000000000001</v>
      </c>
      <c r="R1180" s="217">
        <f>Q1180*H1180</f>
        <v>0.0023232000000000001</v>
      </c>
      <c r="S1180" s="217">
        <v>0</v>
      </c>
      <c r="T1180" s="218">
        <f>S1180*H1180</f>
        <v>0</v>
      </c>
      <c r="U1180" s="41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R1180" s="219" t="s">
        <v>358</v>
      </c>
      <c r="AT1180" s="219" t="s">
        <v>245</v>
      </c>
      <c r="AU1180" s="219" t="s">
        <v>85</v>
      </c>
      <c r="AY1180" s="20" t="s">
        <v>147</v>
      </c>
      <c r="BE1180" s="220">
        <f>IF(N1180="základní",J1180,0)</f>
        <v>0</v>
      </c>
      <c r="BF1180" s="220">
        <f>IF(N1180="snížená",J1180,0)</f>
        <v>0</v>
      </c>
      <c r="BG1180" s="220">
        <f>IF(N1180="zákl. přenesená",J1180,0)</f>
        <v>0</v>
      </c>
      <c r="BH1180" s="220">
        <f>IF(N1180="sníž. přenesená",J1180,0)</f>
        <v>0</v>
      </c>
      <c r="BI1180" s="220">
        <f>IF(N1180="nulová",J1180,0)</f>
        <v>0</v>
      </c>
      <c r="BJ1180" s="20" t="s">
        <v>83</v>
      </c>
      <c r="BK1180" s="220">
        <f>ROUND(I1180*H1180,2)</f>
        <v>0</v>
      </c>
      <c r="BL1180" s="20" t="s">
        <v>244</v>
      </c>
      <c r="BM1180" s="219" t="s">
        <v>1948</v>
      </c>
    </row>
    <row r="1181" s="2" customFormat="1">
      <c r="A1181" s="41"/>
      <c r="B1181" s="42"/>
      <c r="C1181" s="43"/>
      <c r="D1181" s="228" t="s">
        <v>483</v>
      </c>
      <c r="E1181" s="43"/>
      <c r="F1181" s="269" t="s">
        <v>1922</v>
      </c>
      <c r="G1181" s="43"/>
      <c r="H1181" s="43"/>
      <c r="I1181" s="223"/>
      <c r="J1181" s="43"/>
      <c r="K1181" s="43"/>
      <c r="L1181" s="47"/>
      <c r="M1181" s="224"/>
      <c r="N1181" s="225"/>
      <c r="O1181" s="87"/>
      <c r="P1181" s="87"/>
      <c r="Q1181" s="87"/>
      <c r="R1181" s="87"/>
      <c r="S1181" s="87"/>
      <c r="T1181" s="88"/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T1181" s="20" t="s">
        <v>483</v>
      </c>
      <c r="AU1181" s="20" t="s">
        <v>85</v>
      </c>
    </row>
    <row r="1182" s="13" customFormat="1">
      <c r="A1182" s="13"/>
      <c r="B1182" s="226"/>
      <c r="C1182" s="227"/>
      <c r="D1182" s="228" t="s">
        <v>157</v>
      </c>
      <c r="E1182" s="227"/>
      <c r="F1182" s="230" t="s">
        <v>1949</v>
      </c>
      <c r="G1182" s="227"/>
      <c r="H1182" s="231">
        <v>1.452</v>
      </c>
      <c r="I1182" s="232"/>
      <c r="J1182" s="227"/>
      <c r="K1182" s="227"/>
      <c r="L1182" s="233"/>
      <c r="M1182" s="234"/>
      <c r="N1182" s="235"/>
      <c r="O1182" s="235"/>
      <c r="P1182" s="235"/>
      <c r="Q1182" s="235"/>
      <c r="R1182" s="235"/>
      <c r="S1182" s="235"/>
      <c r="T1182" s="236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7" t="s">
        <v>157</v>
      </c>
      <c r="AU1182" s="237" t="s">
        <v>85</v>
      </c>
      <c r="AV1182" s="13" t="s">
        <v>85</v>
      </c>
      <c r="AW1182" s="13" t="s">
        <v>4</v>
      </c>
      <c r="AX1182" s="13" t="s">
        <v>83</v>
      </c>
      <c r="AY1182" s="237" t="s">
        <v>147</v>
      </c>
    </row>
    <row r="1183" s="2" customFormat="1" ht="24.15" customHeight="1">
      <c r="A1183" s="41"/>
      <c r="B1183" s="42"/>
      <c r="C1183" s="208" t="s">
        <v>1950</v>
      </c>
      <c r="D1183" s="208" t="s">
        <v>149</v>
      </c>
      <c r="E1183" s="209" t="s">
        <v>1951</v>
      </c>
      <c r="F1183" s="210" t="s">
        <v>1952</v>
      </c>
      <c r="G1183" s="211" t="s">
        <v>389</v>
      </c>
      <c r="H1183" s="212">
        <v>5.5</v>
      </c>
      <c r="I1183" s="213"/>
      <c r="J1183" s="214">
        <f>ROUND(I1183*H1183,2)</f>
        <v>0</v>
      </c>
      <c r="K1183" s="210" t="s">
        <v>152</v>
      </c>
      <c r="L1183" s="47"/>
      <c r="M1183" s="215" t="s">
        <v>19</v>
      </c>
      <c r="N1183" s="216" t="s">
        <v>46</v>
      </c>
      <c r="O1183" s="87"/>
      <c r="P1183" s="217">
        <f>O1183*H1183</f>
        <v>0</v>
      </c>
      <c r="Q1183" s="217">
        <v>8.0000000000000007E-05</v>
      </c>
      <c r="R1183" s="217">
        <f>Q1183*H1183</f>
        <v>0.00044000000000000002</v>
      </c>
      <c r="S1183" s="217">
        <v>0</v>
      </c>
      <c r="T1183" s="218">
        <f>S1183*H1183</f>
        <v>0</v>
      </c>
      <c r="U1183" s="41"/>
      <c r="V1183" s="41"/>
      <c r="W1183" s="41"/>
      <c r="X1183" s="41"/>
      <c r="Y1183" s="41"/>
      <c r="Z1183" s="41"/>
      <c r="AA1183" s="41"/>
      <c r="AB1183" s="41"/>
      <c r="AC1183" s="41"/>
      <c r="AD1183" s="41"/>
      <c r="AE1183" s="41"/>
      <c r="AR1183" s="219" t="s">
        <v>244</v>
      </c>
      <c r="AT1183" s="219" t="s">
        <v>149</v>
      </c>
      <c r="AU1183" s="219" t="s">
        <v>85</v>
      </c>
      <c r="AY1183" s="20" t="s">
        <v>147</v>
      </c>
      <c r="BE1183" s="220">
        <f>IF(N1183="základní",J1183,0)</f>
        <v>0</v>
      </c>
      <c r="BF1183" s="220">
        <f>IF(N1183="snížená",J1183,0)</f>
        <v>0</v>
      </c>
      <c r="BG1183" s="220">
        <f>IF(N1183="zákl. přenesená",J1183,0)</f>
        <v>0</v>
      </c>
      <c r="BH1183" s="220">
        <f>IF(N1183="sníž. přenesená",J1183,0)</f>
        <v>0</v>
      </c>
      <c r="BI1183" s="220">
        <f>IF(N1183="nulová",J1183,0)</f>
        <v>0</v>
      </c>
      <c r="BJ1183" s="20" t="s">
        <v>83</v>
      </c>
      <c r="BK1183" s="220">
        <f>ROUND(I1183*H1183,2)</f>
        <v>0</v>
      </c>
      <c r="BL1183" s="20" t="s">
        <v>244</v>
      </c>
      <c r="BM1183" s="219" t="s">
        <v>1953</v>
      </c>
    </row>
    <row r="1184" s="2" customFormat="1">
      <c r="A1184" s="41"/>
      <c r="B1184" s="42"/>
      <c r="C1184" s="43"/>
      <c r="D1184" s="221" t="s">
        <v>155</v>
      </c>
      <c r="E1184" s="43"/>
      <c r="F1184" s="222" t="s">
        <v>1954</v>
      </c>
      <c r="G1184" s="43"/>
      <c r="H1184" s="43"/>
      <c r="I1184" s="223"/>
      <c r="J1184" s="43"/>
      <c r="K1184" s="43"/>
      <c r="L1184" s="47"/>
      <c r="M1184" s="224"/>
      <c r="N1184" s="225"/>
      <c r="O1184" s="87"/>
      <c r="P1184" s="87"/>
      <c r="Q1184" s="87"/>
      <c r="R1184" s="87"/>
      <c r="S1184" s="87"/>
      <c r="T1184" s="88"/>
      <c r="U1184" s="41"/>
      <c r="V1184" s="41"/>
      <c r="W1184" s="41"/>
      <c r="X1184" s="41"/>
      <c r="Y1184" s="41"/>
      <c r="Z1184" s="41"/>
      <c r="AA1184" s="41"/>
      <c r="AB1184" s="41"/>
      <c r="AC1184" s="41"/>
      <c r="AD1184" s="41"/>
      <c r="AE1184" s="41"/>
      <c r="AT1184" s="20" t="s">
        <v>155</v>
      </c>
      <c r="AU1184" s="20" t="s">
        <v>85</v>
      </c>
    </row>
    <row r="1185" s="13" customFormat="1">
      <c r="A1185" s="13"/>
      <c r="B1185" s="226"/>
      <c r="C1185" s="227"/>
      <c r="D1185" s="228" t="s">
        <v>157</v>
      </c>
      <c r="E1185" s="229" t="s">
        <v>19</v>
      </c>
      <c r="F1185" s="230" t="s">
        <v>1955</v>
      </c>
      <c r="G1185" s="227"/>
      <c r="H1185" s="231">
        <v>5.5</v>
      </c>
      <c r="I1185" s="232"/>
      <c r="J1185" s="227"/>
      <c r="K1185" s="227"/>
      <c r="L1185" s="233"/>
      <c r="M1185" s="234"/>
      <c r="N1185" s="235"/>
      <c r="O1185" s="235"/>
      <c r="P1185" s="235"/>
      <c r="Q1185" s="235"/>
      <c r="R1185" s="235"/>
      <c r="S1185" s="235"/>
      <c r="T1185" s="236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7" t="s">
        <v>157</v>
      </c>
      <c r="AU1185" s="237" t="s">
        <v>85</v>
      </c>
      <c r="AV1185" s="13" t="s">
        <v>85</v>
      </c>
      <c r="AW1185" s="13" t="s">
        <v>36</v>
      </c>
      <c r="AX1185" s="13" t="s">
        <v>83</v>
      </c>
      <c r="AY1185" s="237" t="s">
        <v>147</v>
      </c>
    </row>
    <row r="1186" s="2" customFormat="1" ht="24.15" customHeight="1">
      <c r="A1186" s="41"/>
      <c r="B1186" s="42"/>
      <c r="C1186" s="259" t="s">
        <v>1956</v>
      </c>
      <c r="D1186" s="259" t="s">
        <v>245</v>
      </c>
      <c r="E1186" s="260" t="s">
        <v>1919</v>
      </c>
      <c r="F1186" s="261" t="s">
        <v>1920</v>
      </c>
      <c r="G1186" s="262" t="s">
        <v>99</v>
      </c>
      <c r="H1186" s="263">
        <v>1.21</v>
      </c>
      <c r="I1186" s="264"/>
      <c r="J1186" s="265">
        <f>ROUND(I1186*H1186,2)</f>
        <v>0</v>
      </c>
      <c r="K1186" s="261" t="s">
        <v>19</v>
      </c>
      <c r="L1186" s="266"/>
      <c r="M1186" s="267" t="s">
        <v>19</v>
      </c>
      <c r="N1186" s="268" t="s">
        <v>46</v>
      </c>
      <c r="O1186" s="87"/>
      <c r="P1186" s="217">
        <f>O1186*H1186</f>
        <v>0</v>
      </c>
      <c r="Q1186" s="217">
        <v>0.0016000000000000001</v>
      </c>
      <c r="R1186" s="217">
        <f>Q1186*H1186</f>
        <v>0.001936</v>
      </c>
      <c r="S1186" s="217">
        <v>0</v>
      </c>
      <c r="T1186" s="218">
        <f>S1186*H1186</f>
        <v>0</v>
      </c>
      <c r="U1186" s="41"/>
      <c r="V1186" s="41"/>
      <c r="W1186" s="41"/>
      <c r="X1186" s="41"/>
      <c r="Y1186" s="41"/>
      <c r="Z1186" s="41"/>
      <c r="AA1186" s="41"/>
      <c r="AB1186" s="41"/>
      <c r="AC1186" s="41"/>
      <c r="AD1186" s="41"/>
      <c r="AE1186" s="41"/>
      <c r="AR1186" s="219" t="s">
        <v>358</v>
      </c>
      <c r="AT1186" s="219" t="s">
        <v>245</v>
      </c>
      <c r="AU1186" s="219" t="s">
        <v>85</v>
      </c>
      <c r="AY1186" s="20" t="s">
        <v>147</v>
      </c>
      <c r="BE1186" s="220">
        <f>IF(N1186="základní",J1186,0)</f>
        <v>0</v>
      </c>
      <c r="BF1186" s="220">
        <f>IF(N1186="snížená",J1186,0)</f>
        <v>0</v>
      </c>
      <c r="BG1186" s="220">
        <f>IF(N1186="zákl. přenesená",J1186,0)</f>
        <v>0</v>
      </c>
      <c r="BH1186" s="220">
        <f>IF(N1186="sníž. přenesená",J1186,0)</f>
        <v>0</v>
      </c>
      <c r="BI1186" s="220">
        <f>IF(N1186="nulová",J1186,0)</f>
        <v>0</v>
      </c>
      <c r="BJ1186" s="20" t="s">
        <v>83</v>
      </c>
      <c r="BK1186" s="220">
        <f>ROUND(I1186*H1186,2)</f>
        <v>0</v>
      </c>
      <c r="BL1186" s="20" t="s">
        <v>244</v>
      </c>
      <c r="BM1186" s="219" t="s">
        <v>1957</v>
      </c>
    </row>
    <row r="1187" s="2" customFormat="1">
      <c r="A1187" s="41"/>
      <c r="B1187" s="42"/>
      <c r="C1187" s="43"/>
      <c r="D1187" s="228" t="s">
        <v>483</v>
      </c>
      <c r="E1187" s="43"/>
      <c r="F1187" s="269" t="s">
        <v>1922</v>
      </c>
      <c r="G1187" s="43"/>
      <c r="H1187" s="43"/>
      <c r="I1187" s="223"/>
      <c r="J1187" s="43"/>
      <c r="K1187" s="43"/>
      <c r="L1187" s="47"/>
      <c r="M1187" s="224"/>
      <c r="N1187" s="225"/>
      <c r="O1187" s="87"/>
      <c r="P1187" s="87"/>
      <c r="Q1187" s="87"/>
      <c r="R1187" s="87"/>
      <c r="S1187" s="87"/>
      <c r="T1187" s="88"/>
      <c r="U1187" s="41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T1187" s="20" t="s">
        <v>483</v>
      </c>
      <c r="AU1187" s="20" t="s">
        <v>85</v>
      </c>
    </row>
    <row r="1188" s="13" customFormat="1">
      <c r="A1188" s="13"/>
      <c r="B1188" s="226"/>
      <c r="C1188" s="227"/>
      <c r="D1188" s="228" t="s">
        <v>157</v>
      </c>
      <c r="E1188" s="227"/>
      <c r="F1188" s="230" t="s">
        <v>1958</v>
      </c>
      <c r="G1188" s="227"/>
      <c r="H1188" s="231">
        <v>1.21</v>
      </c>
      <c r="I1188" s="232"/>
      <c r="J1188" s="227"/>
      <c r="K1188" s="227"/>
      <c r="L1188" s="233"/>
      <c r="M1188" s="234"/>
      <c r="N1188" s="235"/>
      <c r="O1188" s="235"/>
      <c r="P1188" s="235"/>
      <c r="Q1188" s="235"/>
      <c r="R1188" s="235"/>
      <c r="S1188" s="235"/>
      <c r="T1188" s="236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7" t="s">
        <v>157</v>
      </c>
      <c r="AU1188" s="237" t="s">
        <v>85</v>
      </c>
      <c r="AV1188" s="13" t="s">
        <v>85</v>
      </c>
      <c r="AW1188" s="13" t="s">
        <v>4</v>
      </c>
      <c r="AX1188" s="13" t="s">
        <v>83</v>
      </c>
      <c r="AY1188" s="237" t="s">
        <v>147</v>
      </c>
    </row>
    <row r="1189" s="2" customFormat="1" ht="16.5" customHeight="1">
      <c r="A1189" s="41"/>
      <c r="B1189" s="42"/>
      <c r="C1189" s="208" t="s">
        <v>1959</v>
      </c>
      <c r="D1189" s="208" t="s">
        <v>149</v>
      </c>
      <c r="E1189" s="209" t="s">
        <v>1960</v>
      </c>
      <c r="F1189" s="210" t="s">
        <v>1961</v>
      </c>
      <c r="G1189" s="211" t="s">
        <v>389</v>
      </c>
      <c r="H1189" s="212">
        <v>43.299999999999997</v>
      </c>
      <c r="I1189" s="213"/>
      <c r="J1189" s="214">
        <f>ROUND(I1189*H1189,2)</f>
        <v>0</v>
      </c>
      <c r="K1189" s="210" t="s">
        <v>152</v>
      </c>
      <c r="L1189" s="47"/>
      <c r="M1189" s="215" t="s">
        <v>19</v>
      </c>
      <c r="N1189" s="216" t="s">
        <v>46</v>
      </c>
      <c r="O1189" s="87"/>
      <c r="P1189" s="217">
        <f>O1189*H1189</f>
        <v>0</v>
      </c>
      <c r="Q1189" s="217">
        <v>1.0000000000000001E-05</v>
      </c>
      <c r="R1189" s="217">
        <f>Q1189*H1189</f>
        <v>0.00043300000000000001</v>
      </c>
      <c r="S1189" s="217">
        <v>0</v>
      </c>
      <c r="T1189" s="218">
        <f>S1189*H1189</f>
        <v>0</v>
      </c>
      <c r="U1189" s="41"/>
      <c r="V1189" s="41"/>
      <c r="W1189" s="41"/>
      <c r="X1189" s="41"/>
      <c r="Y1189" s="41"/>
      <c r="Z1189" s="41"/>
      <c r="AA1189" s="41"/>
      <c r="AB1189" s="41"/>
      <c r="AC1189" s="41"/>
      <c r="AD1189" s="41"/>
      <c r="AE1189" s="41"/>
      <c r="AR1189" s="219" t="s">
        <v>244</v>
      </c>
      <c r="AT1189" s="219" t="s">
        <v>149</v>
      </c>
      <c r="AU1189" s="219" t="s">
        <v>85</v>
      </c>
      <c r="AY1189" s="20" t="s">
        <v>147</v>
      </c>
      <c r="BE1189" s="220">
        <f>IF(N1189="základní",J1189,0)</f>
        <v>0</v>
      </c>
      <c r="BF1189" s="220">
        <f>IF(N1189="snížená",J1189,0)</f>
        <v>0</v>
      </c>
      <c r="BG1189" s="220">
        <f>IF(N1189="zákl. přenesená",J1189,0)</f>
        <v>0</v>
      </c>
      <c r="BH1189" s="220">
        <f>IF(N1189="sníž. přenesená",J1189,0)</f>
        <v>0</v>
      </c>
      <c r="BI1189" s="220">
        <f>IF(N1189="nulová",J1189,0)</f>
        <v>0</v>
      </c>
      <c r="BJ1189" s="20" t="s">
        <v>83</v>
      </c>
      <c r="BK1189" s="220">
        <f>ROUND(I1189*H1189,2)</f>
        <v>0</v>
      </c>
      <c r="BL1189" s="20" t="s">
        <v>244</v>
      </c>
      <c r="BM1189" s="219" t="s">
        <v>1962</v>
      </c>
    </row>
    <row r="1190" s="2" customFormat="1">
      <c r="A1190" s="41"/>
      <c r="B1190" s="42"/>
      <c r="C1190" s="43"/>
      <c r="D1190" s="221" t="s">
        <v>155</v>
      </c>
      <c r="E1190" s="43"/>
      <c r="F1190" s="222" t="s">
        <v>1963</v>
      </c>
      <c r="G1190" s="43"/>
      <c r="H1190" s="43"/>
      <c r="I1190" s="223"/>
      <c r="J1190" s="43"/>
      <c r="K1190" s="43"/>
      <c r="L1190" s="47"/>
      <c r="M1190" s="224"/>
      <c r="N1190" s="225"/>
      <c r="O1190" s="87"/>
      <c r="P1190" s="87"/>
      <c r="Q1190" s="87"/>
      <c r="R1190" s="87"/>
      <c r="S1190" s="87"/>
      <c r="T1190" s="88"/>
      <c r="U1190" s="41"/>
      <c r="V1190" s="41"/>
      <c r="W1190" s="41"/>
      <c r="X1190" s="41"/>
      <c r="Y1190" s="41"/>
      <c r="Z1190" s="41"/>
      <c r="AA1190" s="41"/>
      <c r="AB1190" s="41"/>
      <c r="AC1190" s="41"/>
      <c r="AD1190" s="41"/>
      <c r="AE1190" s="41"/>
      <c r="AT1190" s="20" t="s">
        <v>155</v>
      </c>
      <c r="AU1190" s="20" t="s">
        <v>85</v>
      </c>
    </row>
    <row r="1191" s="13" customFormat="1">
      <c r="A1191" s="13"/>
      <c r="B1191" s="226"/>
      <c r="C1191" s="227"/>
      <c r="D1191" s="228" t="s">
        <v>157</v>
      </c>
      <c r="E1191" s="229" t="s">
        <v>19</v>
      </c>
      <c r="F1191" s="230" t="s">
        <v>1964</v>
      </c>
      <c r="G1191" s="227"/>
      <c r="H1191" s="231">
        <v>15.300000000000001</v>
      </c>
      <c r="I1191" s="232"/>
      <c r="J1191" s="227"/>
      <c r="K1191" s="227"/>
      <c r="L1191" s="233"/>
      <c r="M1191" s="234"/>
      <c r="N1191" s="235"/>
      <c r="O1191" s="235"/>
      <c r="P1191" s="235"/>
      <c r="Q1191" s="235"/>
      <c r="R1191" s="235"/>
      <c r="S1191" s="235"/>
      <c r="T1191" s="236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7" t="s">
        <v>157</v>
      </c>
      <c r="AU1191" s="237" t="s">
        <v>85</v>
      </c>
      <c r="AV1191" s="13" t="s">
        <v>85</v>
      </c>
      <c r="AW1191" s="13" t="s">
        <v>36</v>
      </c>
      <c r="AX1191" s="13" t="s">
        <v>75</v>
      </c>
      <c r="AY1191" s="237" t="s">
        <v>147</v>
      </c>
    </row>
    <row r="1192" s="13" customFormat="1">
      <c r="A1192" s="13"/>
      <c r="B1192" s="226"/>
      <c r="C1192" s="227"/>
      <c r="D1192" s="228" t="s">
        <v>157</v>
      </c>
      <c r="E1192" s="229" t="s">
        <v>19</v>
      </c>
      <c r="F1192" s="230" t="s">
        <v>1965</v>
      </c>
      <c r="G1192" s="227"/>
      <c r="H1192" s="231">
        <v>28</v>
      </c>
      <c r="I1192" s="232"/>
      <c r="J1192" s="227"/>
      <c r="K1192" s="227"/>
      <c r="L1192" s="233"/>
      <c r="M1192" s="234"/>
      <c r="N1192" s="235"/>
      <c r="O1192" s="235"/>
      <c r="P1192" s="235"/>
      <c r="Q1192" s="235"/>
      <c r="R1192" s="235"/>
      <c r="S1192" s="235"/>
      <c r="T1192" s="236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7" t="s">
        <v>157</v>
      </c>
      <c r="AU1192" s="237" t="s">
        <v>85</v>
      </c>
      <c r="AV1192" s="13" t="s">
        <v>85</v>
      </c>
      <c r="AW1192" s="13" t="s">
        <v>36</v>
      </c>
      <c r="AX1192" s="13" t="s">
        <v>75</v>
      </c>
      <c r="AY1192" s="237" t="s">
        <v>147</v>
      </c>
    </row>
    <row r="1193" s="15" customFormat="1">
      <c r="A1193" s="15"/>
      <c r="B1193" s="248"/>
      <c r="C1193" s="249"/>
      <c r="D1193" s="228" t="s">
        <v>157</v>
      </c>
      <c r="E1193" s="250" t="s">
        <v>19</v>
      </c>
      <c r="F1193" s="251" t="s">
        <v>172</v>
      </c>
      <c r="G1193" s="249"/>
      <c r="H1193" s="252">
        <v>43.299999999999997</v>
      </c>
      <c r="I1193" s="253"/>
      <c r="J1193" s="249"/>
      <c r="K1193" s="249"/>
      <c r="L1193" s="254"/>
      <c r="M1193" s="255"/>
      <c r="N1193" s="256"/>
      <c r="O1193" s="256"/>
      <c r="P1193" s="256"/>
      <c r="Q1193" s="256"/>
      <c r="R1193" s="256"/>
      <c r="S1193" s="256"/>
      <c r="T1193" s="257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58" t="s">
        <v>157</v>
      </c>
      <c r="AU1193" s="258" t="s">
        <v>85</v>
      </c>
      <c r="AV1193" s="15" t="s">
        <v>153</v>
      </c>
      <c r="AW1193" s="15" t="s">
        <v>36</v>
      </c>
      <c r="AX1193" s="15" t="s">
        <v>83</v>
      </c>
      <c r="AY1193" s="258" t="s">
        <v>147</v>
      </c>
    </row>
    <row r="1194" s="2" customFormat="1" ht="16.5" customHeight="1">
      <c r="A1194" s="41"/>
      <c r="B1194" s="42"/>
      <c r="C1194" s="259" t="s">
        <v>1966</v>
      </c>
      <c r="D1194" s="259" t="s">
        <v>245</v>
      </c>
      <c r="E1194" s="260" t="s">
        <v>1967</v>
      </c>
      <c r="F1194" s="261" t="s">
        <v>1968</v>
      </c>
      <c r="G1194" s="262" t="s">
        <v>389</v>
      </c>
      <c r="H1194" s="263">
        <v>44.165999999999997</v>
      </c>
      <c r="I1194" s="264"/>
      <c r="J1194" s="265">
        <f>ROUND(I1194*H1194,2)</f>
        <v>0</v>
      </c>
      <c r="K1194" s="261" t="s">
        <v>152</v>
      </c>
      <c r="L1194" s="266"/>
      <c r="M1194" s="267" t="s">
        <v>19</v>
      </c>
      <c r="N1194" s="268" t="s">
        <v>46</v>
      </c>
      <c r="O1194" s="87"/>
      <c r="P1194" s="217">
        <f>O1194*H1194</f>
        <v>0</v>
      </c>
      <c r="Q1194" s="217">
        <v>0.00012</v>
      </c>
      <c r="R1194" s="217">
        <f>Q1194*H1194</f>
        <v>0.0052999199999999996</v>
      </c>
      <c r="S1194" s="217">
        <v>0</v>
      </c>
      <c r="T1194" s="218">
        <f>S1194*H1194</f>
        <v>0</v>
      </c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R1194" s="219" t="s">
        <v>358</v>
      </c>
      <c r="AT1194" s="219" t="s">
        <v>245</v>
      </c>
      <c r="AU1194" s="219" t="s">
        <v>85</v>
      </c>
      <c r="AY1194" s="20" t="s">
        <v>147</v>
      </c>
      <c r="BE1194" s="220">
        <f>IF(N1194="základní",J1194,0)</f>
        <v>0</v>
      </c>
      <c r="BF1194" s="220">
        <f>IF(N1194="snížená",J1194,0)</f>
        <v>0</v>
      </c>
      <c r="BG1194" s="220">
        <f>IF(N1194="zákl. přenesená",J1194,0)</f>
        <v>0</v>
      </c>
      <c r="BH1194" s="220">
        <f>IF(N1194="sníž. přenesená",J1194,0)</f>
        <v>0</v>
      </c>
      <c r="BI1194" s="220">
        <f>IF(N1194="nulová",J1194,0)</f>
        <v>0</v>
      </c>
      <c r="BJ1194" s="20" t="s">
        <v>83</v>
      </c>
      <c r="BK1194" s="220">
        <f>ROUND(I1194*H1194,2)</f>
        <v>0</v>
      </c>
      <c r="BL1194" s="20" t="s">
        <v>244</v>
      </c>
      <c r="BM1194" s="219" t="s">
        <v>1969</v>
      </c>
    </row>
    <row r="1195" s="13" customFormat="1">
      <c r="A1195" s="13"/>
      <c r="B1195" s="226"/>
      <c r="C1195" s="227"/>
      <c r="D1195" s="228" t="s">
        <v>157</v>
      </c>
      <c r="E1195" s="227"/>
      <c r="F1195" s="230" t="s">
        <v>1970</v>
      </c>
      <c r="G1195" s="227"/>
      <c r="H1195" s="231">
        <v>44.165999999999997</v>
      </c>
      <c r="I1195" s="232"/>
      <c r="J1195" s="227"/>
      <c r="K1195" s="227"/>
      <c r="L1195" s="233"/>
      <c r="M1195" s="234"/>
      <c r="N1195" s="235"/>
      <c r="O1195" s="235"/>
      <c r="P1195" s="235"/>
      <c r="Q1195" s="235"/>
      <c r="R1195" s="235"/>
      <c r="S1195" s="235"/>
      <c r="T1195" s="236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7" t="s">
        <v>157</v>
      </c>
      <c r="AU1195" s="237" t="s">
        <v>85</v>
      </c>
      <c r="AV1195" s="13" t="s">
        <v>85</v>
      </c>
      <c r="AW1195" s="13" t="s">
        <v>4</v>
      </c>
      <c r="AX1195" s="13" t="s">
        <v>83</v>
      </c>
      <c r="AY1195" s="237" t="s">
        <v>147</v>
      </c>
    </row>
    <row r="1196" s="2" customFormat="1" ht="24.15" customHeight="1">
      <c r="A1196" s="41"/>
      <c r="B1196" s="42"/>
      <c r="C1196" s="208" t="s">
        <v>1971</v>
      </c>
      <c r="D1196" s="208" t="s">
        <v>149</v>
      </c>
      <c r="E1196" s="209" t="s">
        <v>1972</v>
      </c>
      <c r="F1196" s="210" t="s">
        <v>1973</v>
      </c>
      <c r="G1196" s="211" t="s">
        <v>389</v>
      </c>
      <c r="H1196" s="212">
        <v>43.299999999999997</v>
      </c>
      <c r="I1196" s="213"/>
      <c r="J1196" s="214">
        <f>ROUND(I1196*H1196,2)</f>
        <v>0</v>
      </c>
      <c r="K1196" s="210" t="s">
        <v>152</v>
      </c>
      <c r="L1196" s="47"/>
      <c r="M1196" s="215" t="s">
        <v>19</v>
      </c>
      <c r="N1196" s="216" t="s">
        <v>46</v>
      </c>
      <c r="O1196" s="87"/>
      <c r="P1196" s="217">
        <f>O1196*H1196</f>
        <v>0</v>
      </c>
      <c r="Q1196" s="217">
        <v>0</v>
      </c>
      <c r="R1196" s="217">
        <f>Q1196*H1196</f>
        <v>0</v>
      </c>
      <c r="S1196" s="217">
        <v>0</v>
      </c>
      <c r="T1196" s="218">
        <f>S1196*H1196</f>
        <v>0</v>
      </c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R1196" s="219" t="s">
        <v>244</v>
      </c>
      <c r="AT1196" s="219" t="s">
        <v>149</v>
      </c>
      <c r="AU1196" s="219" t="s">
        <v>85</v>
      </c>
      <c r="AY1196" s="20" t="s">
        <v>147</v>
      </c>
      <c r="BE1196" s="220">
        <f>IF(N1196="základní",J1196,0)</f>
        <v>0</v>
      </c>
      <c r="BF1196" s="220">
        <f>IF(N1196="snížená",J1196,0)</f>
        <v>0</v>
      </c>
      <c r="BG1196" s="220">
        <f>IF(N1196="zákl. přenesená",J1196,0)</f>
        <v>0</v>
      </c>
      <c r="BH1196" s="220">
        <f>IF(N1196="sníž. přenesená",J1196,0)</f>
        <v>0</v>
      </c>
      <c r="BI1196" s="220">
        <f>IF(N1196="nulová",J1196,0)</f>
        <v>0</v>
      </c>
      <c r="BJ1196" s="20" t="s">
        <v>83</v>
      </c>
      <c r="BK1196" s="220">
        <f>ROUND(I1196*H1196,2)</f>
        <v>0</v>
      </c>
      <c r="BL1196" s="20" t="s">
        <v>244</v>
      </c>
      <c r="BM1196" s="219" t="s">
        <v>1974</v>
      </c>
    </row>
    <row r="1197" s="2" customFormat="1">
      <c r="A1197" s="41"/>
      <c r="B1197" s="42"/>
      <c r="C1197" s="43"/>
      <c r="D1197" s="221" t="s">
        <v>155</v>
      </c>
      <c r="E1197" s="43"/>
      <c r="F1197" s="222" t="s">
        <v>1975</v>
      </c>
      <c r="G1197" s="43"/>
      <c r="H1197" s="43"/>
      <c r="I1197" s="223"/>
      <c r="J1197" s="43"/>
      <c r="K1197" s="43"/>
      <c r="L1197" s="47"/>
      <c r="M1197" s="224"/>
      <c r="N1197" s="225"/>
      <c r="O1197" s="87"/>
      <c r="P1197" s="87"/>
      <c r="Q1197" s="87"/>
      <c r="R1197" s="87"/>
      <c r="S1197" s="87"/>
      <c r="T1197" s="88"/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T1197" s="20" t="s">
        <v>155</v>
      </c>
      <c r="AU1197" s="20" t="s">
        <v>85</v>
      </c>
    </row>
    <row r="1198" s="2" customFormat="1" ht="24.15" customHeight="1">
      <c r="A1198" s="41"/>
      <c r="B1198" s="42"/>
      <c r="C1198" s="259" t="s">
        <v>1976</v>
      </c>
      <c r="D1198" s="259" t="s">
        <v>245</v>
      </c>
      <c r="E1198" s="260" t="s">
        <v>1931</v>
      </c>
      <c r="F1198" s="261" t="s">
        <v>1932</v>
      </c>
      <c r="G1198" s="262" t="s">
        <v>99</v>
      </c>
      <c r="H1198" s="263">
        <v>1.6830000000000001</v>
      </c>
      <c r="I1198" s="264"/>
      <c r="J1198" s="265">
        <f>ROUND(I1198*H1198,2)</f>
        <v>0</v>
      </c>
      <c r="K1198" s="261" t="s">
        <v>152</v>
      </c>
      <c r="L1198" s="266"/>
      <c r="M1198" s="267" t="s">
        <v>19</v>
      </c>
      <c r="N1198" s="268" t="s">
        <v>46</v>
      </c>
      <c r="O1198" s="87"/>
      <c r="P1198" s="217">
        <f>O1198*H1198</f>
        <v>0</v>
      </c>
      <c r="Q1198" s="217">
        <v>0.0032000000000000002</v>
      </c>
      <c r="R1198" s="217">
        <f>Q1198*H1198</f>
        <v>0.0053856000000000008</v>
      </c>
      <c r="S1198" s="217">
        <v>0</v>
      </c>
      <c r="T1198" s="218">
        <f>S1198*H1198</f>
        <v>0</v>
      </c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R1198" s="219" t="s">
        <v>358</v>
      </c>
      <c r="AT1198" s="219" t="s">
        <v>245</v>
      </c>
      <c r="AU1198" s="219" t="s">
        <v>85</v>
      </c>
      <c r="AY1198" s="20" t="s">
        <v>147</v>
      </c>
      <c r="BE1198" s="220">
        <f>IF(N1198="základní",J1198,0)</f>
        <v>0</v>
      </c>
      <c r="BF1198" s="220">
        <f>IF(N1198="snížená",J1198,0)</f>
        <v>0</v>
      </c>
      <c r="BG1198" s="220">
        <f>IF(N1198="zákl. přenesená",J1198,0)</f>
        <v>0</v>
      </c>
      <c r="BH1198" s="220">
        <f>IF(N1198="sníž. přenesená",J1198,0)</f>
        <v>0</v>
      </c>
      <c r="BI1198" s="220">
        <f>IF(N1198="nulová",J1198,0)</f>
        <v>0</v>
      </c>
      <c r="BJ1198" s="20" t="s">
        <v>83</v>
      </c>
      <c r="BK1198" s="220">
        <f>ROUND(I1198*H1198,2)</f>
        <v>0</v>
      </c>
      <c r="BL1198" s="20" t="s">
        <v>244</v>
      </c>
      <c r="BM1198" s="219" t="s">
        <v>1977</v>
      </c>
    </row>
    <row r="1199" s="13" customFormat="1">
      <c r="A1199" s="13"/>
      <c r="B1199" s="226"/>
      <c r="C1199" s="227"/>
      <c r="D1199" s="228" t="s">
        <v>157</v>
      </c>
      <c r="E1199" s="227"/>
      <c r="F1199" s="230" t="s">
        <v>1978</v>
      </c>
      <c r="G1199" s="227"/>
      <c r="H1199" s="231">
        <v>1.6830000000000001</v>
      </c>
      <c r="I1199" s="232"/>
      <c r="J1199" s="227"/>
      <c r="K1199" s="227"/>
      <c r="L1199" s="233"/>
      <c r="M1199" s="234"/>
      <c r="N1199" s="235"/>
      <c r="O1199" s="235"/>
      <c r="P1199" s="235"/>
      <c r="Q1199" s="235"/>
      <c r="R1199" s="235"/>
      <c r="S1199" s="235"/>
      <c r="T1199" s="236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7" t="s">
        <v>157</v>
      </c>
      <c r="AU1199" s="237" t="s">
        <v>85</v>
      </c>
      <c r="AV1199" s="13" t="s">
        <v>85</v>
      </c>
      <c r="AW1199" s="13" t="s">
        <v>4</v>
      </c>
      <c r="AX1199" s="13" t="s">
        <v>83</v>
      </c>
      <c r="AY1199" s="237" t="s">
        <v>147</v>
      </c>
    </row>
    <row r="1200" s="2" customFormat="1" ht="24.15" customHeight="1">
      <c r="A1200" s="41"/>
      <c r="B1200" s="42"/>
      <c r="C1200" s="259" t="s">
        <v>1979</v>
      </c>
      <c r="D1200" s="259" t="s">
        <v>245</v>
      </c>
      <c r="E1200" s="260" t="s">
        <v>1919</v>
      </c>
      <c r="F1200" s="261" t="s">
        <v>1920</v>
      </c>
      <c r="G1200" s="262" t="s">
        <v>99</v>
      </c>
      <c r="H1200" s="263">
        <v>3.0800000000000001</v>
      </c>
      <c r="I1200" s="264"/>
      <c r="J1200" s="265">
        <f>ROUND(I1200*H1200,2)</f>
        <v>0</v>
      </c>
      <c r="K1200" s="261" t="s">
        <v>19</v>
      </c>
      <c r="L1200" s="266"/>
      <c r="M1200" s="267" t="s">
        <v>19</v>
      </c>
      <c r="N1200" s="268" t="s">
        <v>46</v>
      </c>
      <c r="O1200" s="87"/>
      <c r="P1200" s="217">
        <f>O1200*H1200</f>
        <v>0</v>
      </c>
      <c r="Q1200" s="217">
        <v>0.0016000000000000001</v>
      </c>
      <c r="R1200" s="217">
        <f>Q1200*H1200</f>
        <v>0.0049280000000000001</v>
      </c>
      <c r="S1200" s="217">
        <v>0</v>
      </c>
      <c r="T1200" s="218">
        <f>S1200*H1200</f>
        <v>0</v>
      </c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R1200" s="219" t="s">
        <v>358</v>
      </c>
      <c r="AT1200" s="219" t="s">
        <v>245</v>
      </c>
      <c r="AU1200" s="219" t="s">
        <v>85</v>
      </c>
      <c r="AY1200" s="20" t="s">
        <v>147</v>
      </c>
      <c r="BE1200" s="220">
        <f>IF(N1200="základní",J1200,0)</f>
        <v>0</v>
      </c>
      <c r="BF1200" s="220">
        <f>IF(N1200="snížená",J1200,0)</f>
        <v>0</v>
      </c>
      <c r="BG1200" s="220">
        <f>IF(N1200="zákl. přenesená",J1200,0)</f>
        <v>0</v>
      </c>
      <c r="BH1200" s="220">
        <f>IF(N1200="sníž. přenesená",J1200,0)</f>
        <v>0</v>
      </c>
      <c r="BI1200" s="220">
        <f>IF(N1200="nulová",J1200,0)</f>
        <v>0</v>
      </c>
      <c r="BJ1200" s="20" t="s">
        <v>83</v>
      </c>
      <c r="BK1200" s="220">
        <f>ROUND(I1200*H1200,2)</f>
        <v>0</v>
      </c>
      <c r="BL1200" s="20" t="s">
        <v>244</v>
      </c>
      <c r="BM1200" s="219" t="s">
        <v>1980</v>
      </c>
    </row>
    <row r="1201" s="2" customFormat="1">
      <c r="A1201" s="41"/>
      <c r="B1201" s="42"/>
      <c r="C1201" s="43"/>
      <c r="D1201" s="228" t="s">
        <v>483</v>
      </c>
      <c r="E1201" s="43"/>
      <c r="F1201" s="269" t="s">
        <v>1922</v>
      </c>
      <c r="G1201" s="43"/>
      <c r="H1201" s="43"/>
      <c r="I1201" s="223"/>
      <c r="J1201" s="43"/>
      <c r="K1201" s="43"/>
      <c r="L1201" s="47"/>
      <c r="M1201" s="224"/>
      <c r="N1201" s="225"/>
      <c r="O1201" s="87"/>
      <c r="P1201" s="87"/>
      <c r="Q1201" s="87"/>
      <c r="R1201" s="87"/>
      <c r="S1201" s="87"/>
      <c r="T1201" s="88"/>
      <c r="U1201" s="41"/>
      <c r="V1201" s="41"/>
      <c r="W1201" s="41"/>
      <c r="X1201" s="41"/>
      <c r="Y1201" s="41"/>
      <c r="Z1201" s="41"/>
      <c r="AA1201" s="41"/>
      <c r="AB1201" s="41"/>
      <c r="AC1201" s="41"/>
      <c r="AD1201" s="41"/>
      <c r="AE1201" s="41"/>
      <c r="AT1201" s="20" t="s">
        <v>483</v>
      </c>
      <c r="AU1201" s="20" t="s">
        <v>85</v>
      </c>
    </row>
    <row r="1202" s="13" customFormat="1">
      <c r="A1202" s="13"/>
      <c r="B1202" s="226"/>
      <c r="C1202" s="227"/>
      <c r="D1202" s="228" t="s">
        <v>157</v>
      </c>
      <c r="E1202" s="229" t="s">
        <v>19</v>
      </c>
      <c r="F1202" s="230" t="s">
        <v>1965</v>
      </c>
      <c r="G1202" s="227"/>
      <c r="H1202" s="231">
        <v>28</v>
      </c>
      <c r="I1202" s="232"/>
      <c r="J1202" s="227"/>
      <c r="K1202" s="227"/>
      <c r="L1202" s="233"/>
      <c r="M1202" s="234"/>
      <c r="N1202" s="235"/>
      <c r="O1202" s="235"/>
      <c r="P1202" s="235"/>
      <c r="Q1202" s="235"/>
      <c r="R1202" s="235"/>
      <c r="S1202" s="235"/>
      <c r="T1202" s="236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7" t="s">
        <v>157</v>
      </c>
      <c r="AU1202" s="237" t="s">
        <v>85</v>
      </c>
      <c r="AV1202" s="13" t="s">
        <v>85</v>
      </c>
      <c r="AW1202" s="13" t="s">
        <v>36</v>
      </c>
      <c r="AX1202" s="13" t="s">
        <v>83</v>
      </c>
      <c r="AY1202" s="237" t="s">
        <v>147</v>
      </c>
    </row>
    <row r="1203" s="13" customFormat="1">
      <c r="A1203" s="13"/>
      <c r="B1203" s="226"/>
      <c r="C1203" s="227"/>
      <c r="D1203" s="228" t="s">
        <v>157</v>
      </c>
      <c r="E1203" s="227"/>
      <c r="F1203" s="230" t="s">
        <v>1981</v>
      </c>
      <c r="G1203" s="227"/>
      <c r="H1203" s="231">
        <v>3.0800000000000001</v>
      </c>
      <c r="I1203" s="232"/>
      <c r="J1203" s="227"/>
      <c r="K1203" s="227"/>
      <c r="L1203" s="233"/>
      <c r="M1203" s="234"/>
      <c r="N1203" s="235"/>
      <c r="O1203" s="235"/>
      <c r="P1203" s="235"/>
      <c r="Q1203" s="235"/>
      <c r="R1203" s="235"/>
      <c r="S1203" s="235"/>
      <c r="T1203" s="236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7" t="s">
        <v>157</v>
      </c>
      <c r="AU1203" s="237" t="s">
        <v>85</v>
      </c>
      <c r="AV1203" s="13" t="s">
        <v>85</v>
      </c>
      <c r="AW1203" s="13" t="s">
        <v>4</v>
      </c>
      <c r="AX1203" s="13" t="s">
        <v>83</v>
      </c>
      <c r="AY1203" s="237" t="s">
        <v>147</v>
      </c>
    </row>
    <row r="1204" s="2" customFormat="1" ht="24.15" customHeight="1">
      <c r="A1204" s="41"/>
      <c r="B1204" s="42"/>
      <c r="C1204" s="208" t="s">
        <v>1982</v>
      </c>
      <c r="D1204" s="208" t="s">
        <v>149</v>
      </c>
      <c r="E1204" s="209" t="s">
        <v>1983</v>
      </c>
      <c r="F1204" s="210" t="s">
        <v>1984</v>
      </c>
      <c r="G1204" s="211" t="s">
        <v>389</v>
      </c>
      <c r="H1204" s="212">
        <v>17.5</v>
      </c>
      <c r="I1204" s="213"/>
      <c r="J1204" s="214">
        <f>ROUND(I1204*H1204,2)</f>
        <v>0</v>
      </c>
      <c r="K1204" s="210" t="s">
        <v>152</v>
      </c>
      <c r="L1204" s="47"/>
      <c r="M1204" s="215" t="s">
        <v>19</v>
      </c>
      <c r="N1204" s="216" t="s">
        <v>46</v>
      </c>
      <c r="O1204" s="87"/>
      <c r="P1204" s="217">
        <f>O1204*H1204</f>
        <v>0</v>
      </c>
      <c r="Q1204" s="217">
        <v>0</v>
      </c>
      <c r="R1204" s="217">
        <f>Q1204*H1204</f>
        <v>0</v>
      </c>
      <c r="S1204" s="217">
        <v>0</v>
      </c>
      <c r="T1204" s="218">
        <f>S1204*H1204</f>
        <v>0</v>
      </c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R1204" s="219" t="s">
        <v>244</v>
      </c>
      <c r="AT1204" s="219" t="s">
        <v>149</v>
      </c>
      <c r="AU1204" s="219" t="s">
        <v>85</v>
      </c>
      <c r="AY1204" s="20" t="s">
        <v>147</v>
      </c>
      <c r="BE1204" s="220">
        <f>IF(N1204="základní",J1204,0)</f>
        <v>0</v>
      </c>
      <c r="BF1204" s="220">
        <f>IF(N1204="snížená",J1204,0)</f>
        <v>0</v>
      </c>
      <c r="BG1204" s="220">
        <f>IF(N1204="zákl. přenesená",J1204,0)</f>
        <v>0</v>
      </c>
      <c r="BH1204" s="220">
        <f>IF(N1204="sníž. přenesená",J1204,0)</f>
        <v>0</v>
      </c>
      <c r="BI1204" s="220">
        <f>IF(N1204="nulová",J1204,0)</f>
        <v>0</v>
      </c>
      <c r="BJ1204" s="20" t="s">
        <v>83</v>
      </c>
      <c r="BK1204" s="220">
        <f>ROUND(I1204*H1204,2)</f>
        <v>0</v>
      </c>
      <c r="BL1204" s="20" t="s">
        <v>244</v>
      </c>
      <c r="BM1204" s="219" t="s">
        <v>1985</v>
      </c>
    </row>
    <row r="1205" s="2" customFormat="1">
      <c r="A1205" s="41"/>
      <c r="B1205" s="42"/>
      <c r="C1205" s="43"/>
      <c r="D1205" s="221" t="s">
        <v>155</v>
      </c>
      <c r="E1205" s="43"/>
      <c r="F1205" s="222" t="s">
        <v>1986</v>
      </c>
      <c r="G1205" s="43"/>
      <c r="H1205" s="43"/>
      <c r="I1205" s="223"/>
      <c r="J1205" s="43"/>
      <c r="K1205" s="43"/>
      <c r="L1205" s="47"/>
      <c r="M1205" s="224"/>
      <c r="N1205" s="225"/>
      <c r="O1205" s="87"/>
      <c r="P1205" s="87"/>
      <c r="Q1205" s="87"/>
      <c r="R1205" s="87"/>
      <c r="S1205" s="87"/>
      <c r="T1205" s="88"/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T1205" s="20" t="s">
        <v>155</v>
      </c>
      <c r="AU1205" s="20" t="s">
        <v>85</v>
      </c>
    </row>
    <row r="1206" s="13" customFormat="1">
      <c r="A1206" s="13"/>
      <c r="B1206" s="226"/>
      <c r="C1206" s="227"/>
      <c r="D1206" s="228" t="s">
        <v>157</v>
      </c>
      <c r="E1206" s="229" t="s">
        <v>19</v>
      </c>
      <c r="F1206" s="230" t="s">
        <v>1987</v>
      </c>
      <c r="G1206" s="227"/>
      <c r="H1206" s="231">
        <v>15</v>
      </c>
      <c r="I1206" s="232"/>
      <c r="J1206" s="227"/>
      <c r="K1206" s="227"/>
      <c r="L1206" s="233"/>
      <c r="M1206" s="234"/>
      <c r="N1206" s="235"/>
      <c r="O1206" s="235"/>
      <c r="P1206" s="235"/>
      <c r="Q1206" s="235"/>
      <c r="R1206" s="235"/>
      <c r="S1206" s="235"/>
      <c r="T1206" s="236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7" t="s">
        <v>157</v>
      </c>
      <c r="AU1206" s="237" t="s">
        <v>85</v>
      </c>
      <c r="AV1206" s="13" t="s">
        <v>85</v>
      </c>
      <c r="AW1206" s="13" t="s">
        <v>36</v>
      </c>
      <c r="AX1206" s="13" t="s">
        <v>75</v>
      </c>
      <c r="AY1206" s="237" t="s">
        <v>147</v>
      </c>
    </row>
    <row r="1207" s="13" customFormat="1">
      <c r="A1207" s="13"/>
      <c r="B1207" s="226"/>
      <c r="C1207" s="227"/>
      <c r="D1207" s="228" t="s">
        <v>157</v>
      </c>
      <c r="E1207" s="229" t="s">
        <v>19</v>
      </c>
      <c r="F1207" s="230" t="s">
        <v>1988</v>
      </c>
      <c r="G1207" s="227"/>
      <c r="H1207" s="231">
        <v>2.5</v>
      </c>
      <c r="I1207" s="232"/>
      <c r="J1207" s="227"/>
      <c r="K1207" s="227"/>
      <c r="L1207" s="233"/>
      <c r="M1207" s="234"/>
      <c r="N1207" s="235"/>
      <c r="O1207" s="235"/>
      <c r="P1207" s="235"/>
      <c r="Q1207" s="235"/>
      <c r="R1207" s="235"/>
      <c r="S1207" s="235"/>
      <c r="T1207" s="236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7" t="s">
        <v>157</v>
      </c>
      <c r="AU1207" s="237" t="s">
        <v>85</v>
      </c>
      <c r="AV1207" s="13" t="s">
        <v>85</v>
      </c>
      <c r="AW1207" s="13" t="s">
        <v>36</v>
      </c>
      <c r="AX1207" s="13" t="s">
        <v>75</v>
      </c>
      <c r="AY1207" s="237" t="s">
        <v>147</v>
      </c>
    </row>
    <row r="1208" s="15" customFormat="1">
      <c r="A1208" s="15"/>
      <c r="B1208" s="248"/>
      <c r="C1208" s="249"/>
      <c r="D1208" s="228" t="s">
        <v>157</v>
      </c>
      <c r="E1208" s="250" t="s">
        <v>19</v>
      </c>
      <c r="F1208" s="251" t="s">
        <v>172</v>
      </c>
      <c r="G1208" s="249"/>
      <c r="H1208" s="252">
        <v>17.5</v>
      </c>
      <c r="I1208" s="253"/>
      <c r="J1208" s="249"/>
      <c r="K1208" s="249"/>
      <c r="L1208" s="254"/>
      <c r="M1208" s="255"/>
      <c r="N1208" s="256"/>
      <c r="O1208" s="256"/>
      <c r="P1208" s="256"/>
      <c r="Q1208" s="256"/>
      <c r="R1208" s="256"/>
      <c r="S1208" s="256"/>
      <c r="T1208" s="257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58" t="s">
        <v>157</v>
      </c>
      <c r="AU1208" s="258" t="s">
        <v>85</v>
      </c>
      <c r="AV1208" s="15" t="s">
        <v>153</v>
      </c>
      <c r="AW1208" s="15" t="s">
        <v>36</v>
      </c>
      <c r="AX1208" s="15" t="s">
        <v>83</v>
      </c>
      <c r="AY1208" s="258" t="s">
        <v>147</v>
      </c>
    </row>
    <row r="1209" s="2" customFormat="1" ht="21.75" customHeight="1">
      <c r="A1209" s="41"/>
      <c r="B1209" s="42"/>
      <c r="C1209" s="259" t="s">
        <v>1989</v>
      </c>
      <c r="D1209" s="259" t="s">
        <v>245</v>
      </c>
      <c r="E1209" s="260" t="s">
        <v>1990</v>
      </c>
      <c r="F1209" s="261" t="s">
        <v>1991</v>
      </c>
      <c r="G1209" s="262" t="s">
        <v>389</v>
      </c>
      <c r="H1209" s="263">
        <v>17.850000000000001</v>
      </c>
      <c r="I1209" s="264"/>
      <c r="J1209" s="265">
        <f>ROUND(I1209*H1209,2)</f>
        <v>0</v>
      </c>
      <c r="K1209" s="261" t="s">
        <v>152</v>
      </c>
      <c r="L1209" s="266"/>
      <c r="M1209" s="267" t="s">
        <v>19</v>
      </c>
      <c r="N1209" s="268" t="s">
        <v>46</v>
      </c>
      <c r="O1209" s="87"/>
      <c r="P1209" s="217">
        <f>O1209*H1209</f>
        <v>0</v>
      </c>
      <c r="Q1209" s="217">
        <v>0.00040000000000000002</v>
      </c>
      <c r="R1209" s="217">
        <f>Q1209*H1209</f>
        <v>0.0071400000000000005</v>
      </c>
      <c r="S1209" s="217">
        <v>0</v>
      </c>
      <c r="T1209" s="218">
        <f>S1209*H1209</f>
        <v>0</v>
      </c>
      <c r="U1209" s="41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R1209" s="219" t="s">
        <v>358</v>
      </c>
      <c r="AT1209" s="219" t="s">
        <v>245</v>
      </c>
      <c r="AU1209" s="219" t="s">
        <v>85</v>
      </c>
      <c r="AY1209" s="20" t="s">
        <v>147</v>
      </c>
      <c r="BE1209" s="220">
        <f>IF(N1209="základní",J1209,0)</f>
        <v>0</v>
      </c>
      <c r="BF1209" s="220">
        <f>IF(N1209="snížená",J1209,0)</f>
        <v>0</v>
      </c>
      <c r="BG1209" s="220">
        <f>IF(N1209="zákl. přenesená",J1209,0)</f>
        <v>0</v>
      </c>
      <c r="BH1209" s="220">
        <f>IF(N1209="sníž. přenesená",J1209,0)</f>
        <v>0</v>
      </c>
      <c r="BI1209" s="220">
        <f>IF(N1209="nulová",J1209,0)</f>
        <v>0</v>
      </c>
      <c r="BJ1209" s="20" t="s">
        <v>83</v>
      </c>
      <c r="BK1209" s="220">
        <f>ROUND(I1209*H1209,2)</f>
        <v>0</v>
      </c>
      <c r="BL1209" s="20" t="s">
        <v>244</v>
      </c>
      <c r="BM1209" s="219" t="s">
        <v>1992</v>
      </c>
    </row>
    <row r="1210" s="13" customFormat="1">
      <c r="A1210" s="13"/>
      <c r="B1210" s="226"/>
      <c r="C1210" s="227"/>
      <c r="D1210" s="228" t="s">
        <v>157</v>
      </c>
      <c r="E1210" s="227"/>
      <c r="F1210" s="230" t="s">
        <v>1993</v>
      </c>
      <c r="G1210" s="227"/>
      <c r="H1210" s="231">
        <v>17.850000000000001</v>
      </c>
      <c r="I1210" s="232"/>
      <c r="J1210" s="227"/>
      <c r="K1210" s="227"/>
      <c r="L1210" s="233"/>
      <c r="M1210" s="234"/>
      <c r="N1210" s="235"/>
      <c r="O1210" s="235"/>
      <c r="P1210" s="235"/>
      <c r="Q1210" s="235"/>
      <c r="R1210" s="235"/>
      <c r="S1210" s="235"/>
      <c r="T1210" s="236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7" t="s">
        <v>157</v>
      </c>
      <c r="AU1210" s="237" t="s">
        <v>85</v>
      </c>
      <c r="AV1210" s="13" t="s">
        <v>85</v>
      </c>
      <c r="AW1210" s="13" t="s">
        <v>4</v>
      </c>
      <c r="AX1210" s="13" t="s">
        <v>83</v>
      </c>
      <c r="AY1210" s="237" t="s">
        <v>147</v>
      </c>
    </row>
    <row r="1211" s="2" customFormat="1" ht="21.75" customHeight="1">
      <c r="A1211" s="41"/>
      <c r="B1211" s="42"/>
      <c r="C1211" s="208" t="s">
        <v>1994</v>
      </c>
      <c r="D1211" s="208" t="s">
        <v>149</v>
      </c>
      <c r="E1211" s="209" t="s">
        <v>1995</v>
      </c>
      <c r="F1211" s="210" t="s">
        <v>1996</v>
      </c>
      <c r="G1211" s="211" t="s">
        <v>99</v>
      </c>
      <c r="H1211" s="212">
        <v>4.1600000000000001</v>
      </c>
      <c r="I1211" s="213"/>
      <c r="J1211" s="214">
        <f>ROUND(I1211*H1211,2)</f>
        <v>0</v>
      </c>
      <c r="K1211" s="210" t="s">
        <v>152</v>
      </c>
      <c r="L1211" s="47"/>
      <c r="M1211" s="215" t="s">
        <v>19</v>
      </c>
      <c r="N1211" s="216" t="s">
        <v>46</v>
      </c>
      <c r="O1211" s="87"/>
      <c r="P1211" s="217">
        <f>O1211*H1211</f>
        <v>0</v>
      </c>
      <c r="Q1211" s="217">
        <v>0</v>
      </c>
      <c r="R1211" s="217">
        <f>Q1211*H1211</f>
        <v>0</v>
      </c>
      <c r="S1211" s="217">
        <v>0</v>
      </c>
      <c r="T1211" s="218">
        <f>S1211*H1211</f>
        <v>0</v>
      </c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R1211" s="219" t="s">
        <v>244</v>
      </c>
      <c r="AT1211" s="219" t="s">
        <v>149</v>
      </c>
      <c r="AU1211" s="219" t="s">
        <v>85</v>
      </c>
      <c r="AY1211" s="20" t="s">
        <v>147</v>
      </c>
      <c r="BE1211" s="220">
        <f>IF(N1211="základní",J1211,0)</f>
        <v>0</v>
      </c>
      <c r="BF1211" s="220">
        <f>IF(N1211="snížená",J1211,0)</f>
        <v>0</v>
      </c>
      <c r="BG1211" s="220">
        <f>IF(N1211="zákl. přenesená",J1211,0)</f>
        <v>0</v>
      </c>
      <c r="BH1211" s="220">
        <f>IF(N1211="sníž. přenesená",J1211,0)</f>
        <v>0</v>
      </c>
      <c r="BI1211" s="220">
        <f>IF(N1211="nulová",J1211,0)</f>
        <v>0</v>
      </c>
      <c r="BJ1211" s="20" t="s">
        <v>83</v>
      </c>
      <c r="BK1211" s="220">
        <f>ROUND(I1211*H1211,2)</f>
        <v>0</v>
      </c>
      <c r="BL1211" s="20" t="s">
        <v>244</v>
      </c>
      <c r="BM1211" s="219" t="s">
        <v>1997</v>
      </c>
    </row>
    <row r="1212" s="2" customFormat="1">
      <c r="A1212" s="41"/>
      <c r="B1212" s="42"/>
      <c r="C1212" s="43"/>
      <c r="D1212" s="221" t="s">
        <v>155</v>
      </c>
      <c r="E1212" s="43"/>
      <c r="F1212" s="222" t="s">
        <v>1998</v>
      </c>
      <c r="G1212" s="43"/>
      <c r="H1212" s="43"/>
      <c r="I1212" s="223"/>
      <c r="J1212" s="43"/>
      <c r="K1212" s="43"/>
      <c r="L1212" s="47"/>
      <c r="M1212" s="224"/>
      <c r="N1212" s="225"/>
      <c r="O1212" s="87"/>
      <c r="P1212" s="87"/>
      <c r="Q1212" s="87"/>
      <c r="R1212" s="87"/>
      <c r="S1212" s="87"/>
      <c r="T1212" s="88"/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T1212" s="20" t="s">
        <v>155</v>
      </c>
      <c r="AU1212" s="20" t="s">
        <v>85</v>
      </c>
    </row>
    <row r="1213" s="13" customFormat="1">
      <c r="A1213" s="13"/>
      <c r="B1213" s="226"/>
      <c r="C1213" s="227"/>
      <c r="D1213" s="228" t="s">
        <v>157</v>
      </c>
      <c r="E1213" s="229" t="s">
        <v>19</v>
      </c>
      <c r="F1213" s="230" t="s">
        <v>1999</v>
      </c>
      <c r="G1213" s="227"/>
      <c r="H1213" s="231">
        <v>4.1600000000000001</v>
      </c>
      <c r="I1213" s="232"/>
      <c r="J1213" s="227"/>
      <c r="K1213" s="227"/>
      <c r="L1213" s="233"/>
      <c r="M1213" s="234"/>
      <c r="N1213" s="235"/>
      <c r="O1213" s="235"/>
      <c r="P1213" s="235"/>
      <c r="Q1213" s="235"/>
      <c r="R1213" s="235"/>
      <c r="S1213" s="235"/>
      <c r="T1213" s="236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7" t="s">
        <v>157</v>
      </c>
      <c r="AU1213" s="237" t="s">
        <v>85</v>
      </c>
      <c r="AV1213" s="13" t="s">
        <v>85</v>
      </c>
      <c r="AW1213" s="13" t="s">
        <v>36</v>
      </c>
      <c r="AX1213" s="13" t="s">
        <v>83</v>
      </c>
      <c r="AY1213" s="237" t="s">
        <v>147</v>
      </c>
    </row>
    <row r="1214" s="2" customFormat="1" ht="24.15" customHeight="1">
      <c r="A1214" s="41"/>
      <c r="B1214" s="42"/>
      <c r="C1214" s="208" t="s">
        <v>2000</v>
      </c>
      <c r="D1214" s="208" t="s">
        <v>149</v>
      </c>
      <c r="E1214" s="209" t="s">
        <v>2001</v>
      </c>
      <c r="F1214" s="210" t="s">
        <v>2002</v>
      </c>
      <c r="G1214" s="211" t="s">
        <v>99</v>
      </c>
      <c r="H1214" s="212">
        <v>5.0999999999999996</v>
      </c>
      <c r="I1214" s="213"/>
      <c r="J1214" s="214">
        <f>ROUND(I1214*H1214,2)</f>
        <v>0</v>
      </c>
      <c r="K1214" s="210" t="s">
        <v>152</v>
      </c>
      <c r="L1214" s="47"/>
      <c r="M1214" s="215" t="s">
        <v>19</v>
      </c>
      <c r="N1214" s="216" t="s">
        <v>46</v>
      </c>
      <c r="O1214" s="87"/>
      <c r="P1214" s="217">
        <f>O1214*H1214</f>
        <v>0</v>
      </c>
      <c r="Q1214" s="217">
        <v>0.00050000000000000001</v>
      </c>
      <c r="R1214" s="217">
        <f>Q1214*H1214</f>
        <v>0.0025499999999999997</v>
      </c>
      <c r="S1214" s="217">
        <v>0</v>
      </c>
      <c r="T1214" s="218">
        <f>S1214*H1214</f>
        <v>0</v>
      </c>
      <c r="U1214" s="41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R1214" s="219" t="s">
        <v>244</v>
      </c>
      <c r="AT1214" s="219" t="s">
        <v>149</v>
      </c>
      <c r="AU1214" s="219" t="s">
        <v>85</v>
      </c>
      <c r="AY1214" s="20" t="s">
        <v>147</v>
      </c>
      <c r="BE1214" s="220">
        <f>IF(N1214="základní",J1214,0)</f>
        <v>0</v>
      </c>
      <c r="BF1214" s="220">
        <f>IF(N1214="snížená",J1214,0)</f>
        <v>0</v>
      </c>
      <c r="BG1214" s="220">
        <f>IF(N1214="zákl. přenesená",J1214,0)</f>
        <v>0</v>
      </c>
      <c r="BH1214" s="220">
        <f>IF(N1214="sníž. přenesená",J1214,0)</f>
        <v>0</v>
      </c>
      <c r="BI1214" s="220">
        <f>IF(N1214="nulová",J1214,0)</f>
        <v>0</v>
      </c>
      <c r="BJ1214" s="20" t="s">
        <v>83</v>
      </c>
      <c r="BK1214" s="220">
        <f>ROUND(I1214*H1214,2)</f>
        <v>0</v>
      </c>
      <c r="BL1214" s="20" t="s">
        <v>244</v>
      </c>
      <c r="BM1214" s="219" t="s">
        <v>2003</v>
      </c>
    </row>
    <row r="1215" s="2" customFormat="1">
      <c r="A1215" s="41"/>
      <c r="B1215" s="42"/>
      <c r="C1215" s="43"/>
      <c r="D1215" s="221" t="s">
        <v>155</v>
      </c>
      <c r="E1215" s="43"/>
      <c r="F1215" s="222" t="s">
        <v>2004</v>
      </c>
      <c r="G1215" s="43"/>
      <c r="H1215" s="43"/>
      <c r="I1215" s="223"/>
      <c r="J1215" s="43"/>
      <c r="K1215" s="43"/>
      <c r="L1215" s="47"/>
      <c r="M1215" s="224"/>
      <c r="N1215" s="225"/>
      <c r="O1215" s="87"/>
      <c r="P1215" s="87"/>
      <c r="Q1215" s="87"/>
      <c r="R1215" s="87"/>
      <c r="S1215" s="87"/>
      <c r="T1215" s="88"/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T1215" s="20" t="s">
        <v>155</v>
      </c>
      <c r="AU1215" s="20" t="s">
        <v>85</v>
      </c>
    </row>
    <row r="1216" s="13" customFormat="1">
      <c r="A1216" s="13"/>
      <c r="B1216" s="226"/>
      <c r="C1216" s="227"/>
      <c r="D1216" s="228" t="s">
        <v>157</v>
      </c>
      <c r="E1216" s="229" t="s">
        <v>19</v>
      </c>
      <c r="F1216" s="230" t="s">
        <v>1860</v>
      </c>
      <c r="G1216" s="227"/>
      <c r="H1216" s="231">
        <v>5.0999999999999996</v>
      </c>
      <c r="I1216" s="232"/>
      <c r="J1216" s="227"/>
      <c r="K1216" s="227"/>
      <c r="L1216" s="233"/>
      <c r="M1216" s="234"/>
      <c r="N1216" s="235"/>
      <c r="O1216" s="235"/>
      <c r="P1216" s="235"/>
      <c r="Q1216" s="235"/>
      <c r="R1216" s="235"/>
      <c r="S1216" s="235"/>
      <c r="T1216" s="236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7" t="s">
        <v>157</v>
      </c>
      <c r="AU1216" s="237" t="s">
        <v>85</v>
      </c>
      <c r="AV1216" s="13" t="s">
        <v>85</v>
      </c>
      <c r="AW1216" s="13" t="s">
        <v>36</v>
      </c>
      <c r="AX1216" s="13" t="s">
        <v>83</v>
      </c>
      <c r="AY1216" s="237" t="s">
        <v>147</v>
      </c>
    </row>
    <row r="1217" s="2" customFormat="1" ht="24.15" customHeight="1">
      <c r="A1217" s="41"/>
      <c r="B1217" s="42"/>
      <c r="C1217" s="259" t="s">
        <v>2005</v>
      </c>
      <c r="D1217" s="259" t="s">
        <v>245</v>
      </c>
      <c r="E1217" s="260" t="s">
        <v>1919</v>
      </c>
      <c r="F1217" s="261" t="s">
        <v>1920</v>
      </c>
      <c r="G1217" s="262" t="s">
        <v>99</v>
      </c>
      <c r="H1217" s="263">
        <v>5.6100000000000003</v>
      </c>
      <c r="I1217" s="264"/>
      <c r="J1217" s="265">
        <f>ROUND(I1217*H1217,2)</f>
        <v>0</v>
      </c>
      <c r="K1217" s="261" t="s">
        <v>19</v>
      </c>
      <c r="L1217" s="266"/>
      <c r="M1217" s="267" t="s">
        <v>19</v>
      </c>
      <c r="N1217" s="268" t="s">
        <v>46</v>
      </c>
      <c r="O1217" s="87"/>
      <c r="P1217" s="217">
        <f>O1217*H1217</f>
        <v>0</v>
      </c>
      <c r="Q1217" s="217">
        <v>0.0016000000000000001</v>
      </c>
      <c r="R1217" s="217">
        <f>Q1217*H1217</f>
        <v>0.0089760000000000013</v>
      </c>
      <c r="S1217" s="217">
        <v>0</v>
      </c>
      <c r="T1217" s="218">
        <f>S1217*H1217</f>
        <v>0</v>
      </c>
      <c r="U1217" s="41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R1217" s="219" t="s">
        <v>358</v>
      </c>
      <c r="AT1217" s="219" t="s">
        <v>245</v>
      </c>
      <c r="AU1217" s="219" t="s">
        <v>85</v>
      </c>
      <c r="AY1217" s="20" t="s">
        <v>147</v>
      </c>
      <c r="BE1217" s="220">
        <f>IF(N1217="základní",J1217,0)</f>
        <v>0</v>
      </c>
      <c r="BF1217" s="220">
        <f>IF(N1217="snížená",J1217,0)</f>
        <v>0</v>
      </c>
      <c r="BG1217" s="220">
        <f>IF(N1217="zákl. přenesená",J1217,0)</f>
        <v>0</v>
      </c>
      <c r="BH1217" s="220">
        <f>IF(N1217="sníž. přenesená",J1217,0)</f>
        <v>0</v>
      </c>
      <c r="BI1217" s="220">
        <f>IF(N1217="nulová",J1217,0)</f>
        <v>0</v>
      </c>
      <c r="BJ1217" s="20" t="s">
        <v>83</v>
      </c>
      <c r="BK1217" s="220">
        <f>ROUND(I1217*H1217,2)</f>
        <v>0</v>
      </c>
      <c r="BL1217" s="20" t="s">
        <v>244</v>
      </c>
      <c r="BM1217" s="219" t="s">
        <v>2006</v>
      </c>
    </row>
    <row r="1218" s="2" customFormat="1">
      <c r="A1218" s="41"/>
      <c r="B1218" s="42"/>
      <c r="C1218" s="43"/>
      <c r="D1218" s="228" t="s">
        <v>483</v>
      </c>
      <c r="E1218" s="43"/>
      <c r="F1218" s="269" t="s">
        <v>1922</v>
      </c>
      <c r="G1218" s="43"/>
      <c r="H1218" s="43"/>
      <c r="I1218" s="223"/>
      <c r="J1218" s="43"/>
      <c r="K1218" s="43"/>
      <c r="L1218" s="47"/>
      <c r="M1218" s="224"/>
      <c r="N1218" s="225"/>
      <c r="O1218" s="87"/>
      <c r="P1218" s="87"/>
      <c r="Q1218" s="87"/>
      <c r="R1218" s="87"/>
      <c r="S1218" s="87"/>
      <c r="T1218" s="88"/>
      <c r="U1218" s="41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T1218" s="20" t="s">
        <v>483</v>
      </c>
      <c r="AU1218" s="20" t="s">
        <v>85</v>
      </c>
    </row>
    <row r="1219" s="13" customFormat="1">
      <c r="A1219" s="13"/>
      <c r="B1219" s="226"/>
      <c r="C1219" s="227"/>
      <c r="D1219" s="228" t="s">
        <v>157</v>
      </c>
      <c r="E1219" s="227"/>
      <c r="F1219" s="230" t="s">
        <v>2007</v>
      </c>
      <c r="G1219" s="227"/>
      <c r="H1219" s="231">
        <v>5.6100000000000003</v>
      </c>
      <c r="I1219" s="232"/>
      <c r="J1219" s="227"/>
      <c r="K1219" s="227"/>
      <c r="L1219" s="233"/>
      <c r="M1219" s="234"/>
      <c r="N1219" s="235"/>
      <c r="O1219" s="235"/>
      <c r="P1219" s="235"/>
      <c r="Q1219" s="235"/>
      <c r="R1219" s="235"/>
      <c r="S1219" s="235"/>
      <c r="T1219" s="236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7" t="s">
        <v>157</v>
      </c>
      <c r="AU1219" s="237" t="s">
        <v>85</v>
      </c>
      <c r="AV1219" s="13" t="s">
        <v>85</v>
      </c>
      <c r="AW1219" s="13" t="s">
        <v>4</v>
      </c>
      <c r="AX1219" s="13" t="s">
        <v>83</v>
      </c>
      <c r="AY1219" s="237" t="s">
        <v>147</v>
      </c>
    </row>
    <row r="1220" s="2" customFormat="1" ht="49.05" customHeight="1">
      <c r="A1220" s="41"/>
      <c r="B1220" s="42"/>
      <c r="C1220" s="208" t="s">
        <v>2008</v>
      </c>
      <c r="D1220" s="208" t="s">
        <v>149</v>
      </c>
      <c r="E1220" s="209" t="s">
        <v>2009</v>
      </c>
      <c r="F1220" s="210" t="s">
        <v>2010</v>
      </c>
      <c r="G1220" s="211" t="s">
        <v>1065</v>
      </c>
      <c r="H1220" s="270"/>
      <c r="I1220" s="213"/>
      <c r="J1220" s="214">
        <f>ROUND(I1220*H1220,2)</f>
        <v>0</v>
      </c>
      <c r="K1220" s="210" t="s">
        <v>152</v>
      </c>
      <c r="L1220" s="47"/>
      <c r="M1220" s="215" t="s">
        <v>19</v>
      </c>
      <c r="N1220" s="216" t="s">
        <v>46</v>
      </c>
      <c r="O1220" s="87"/>
      <c r="P1220" s="217">
        <f>O1220*H1220</f>
        <v>0</v>
      </c>
      <c r="Q1220" s="217">
        <v>0</v>
      </c>
      <c r="R1220" s="217">
        <f>Q1220*H1220</f>
        <v>0</v>
      </c>
      <c r="S1220" s="217">
        <v>0</v>
      </c>
      <c r="T1220" s="218">
        <f>S1220*H1220</f>
        <v>0</v>
      </c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R1220" s="219" t="s">
        <v>244</v>
      </c>
      <c r="AT1220" s="219" t="s">
        <v>149</v>
      </c>
      <c r="AU1220" s="219" t="s">
        <v>85</v>
      </c>
      <c r="AY1220" s="20" t="s">
        <v>147</v>
      </c>
      <c r="BE1220" s="220">
        <f>IF(N1220="základní",J1220,0)</f>
        <v>0</v>
      </c>
      <c r="BF1220" s="220">
        <f>IF(N1220="snížená",J1220,0)</f>
        <v>0</v>
      </c>
      <c r="BG1220" s="220">
        <f>IF(N1220="zákl. přenesená",J1220,0)</f>
        <v>0</v>
      </c>
      <c r="BH1220" s="220">
        <f>IF(N1220="sníž. přenesená",J1220,0)</f>
        <v>0</v>
      </c>
      <c r="BI1220" s="220">
        <f>IF(N1220="nulová",J1220,0)</f>
        <v>0</v>
      </c>
      <c r="BJ1220" s="20" t="s">
        <v>83</v>
      </c>
      <c r="BK1220" s="220">
        <f>ROUND(I1220*H1220,2)</f>
        <v>0</v>
      </c>
      <c r="BL1220" s="20" t="s">
        <v>244</v>
      </c>
      <c r="BM1220" s="219" t="s">
        <v>2011</v>
      </c>
    </row>
    <row r="1221" s="2" customFormat="1">
      <c r="A1221" s="41"/>
      <c r="B1221" s="42"/>
      <c r="C1221" s="43"/>
      <c r="D1221" s="221" t="s">
        <v>155</v>
      </c>
      <c r="E1221" s="43"/>
      <c r="F1221" s="222" t="s">
        <v>2012</v>
      </c>
      <c r="G1221" s="43"/>
      <c r="H1221" s="43"/>
      <c r="I1221" s="223"/>
      <c r="J1221" s="43"/>
      <c r="K1221" s="43"/>
      <c r="L1221" s="47"/>
      <c r="M1221" s="224"/>
      <c r="N1221" s="225"/>
      <c r="O1221" s="87"/>
      <c r="P1221" s="87"/>
      <c r="Q1221" s="87"/>
      <c r="R1221" s="87"/>
      <c r="S1221" s="87"/>
      <c r="T1221" s="88"/>
      <c r="U1221" s="41"/>
      <c r="V1221" s="41"/>
      <c r="W1221" s="41"/>
      <c r="X1221" s="41"/>
      <c r="Y1221" s="41"/>
      <c r="Z1221" s="41"/>
      <c r="AA1221" s="41"/>
      <c r="AB1221" s="41"/>
      <c r="AC1221" s="41"/>
      <c r="AD1221" s="41"/>
      <c r="AE1221" s="41"/>
      <c r="AT1221" s="20" t="s">
        <v>155</v>
      </c>
      <c r="AU1221" s="20" t="s">
        <v>85</v>
      </c>
    </row>
    <row r="1222" s="2" customFormat="1" ht="66.75" customHeight="1">
      <c r="A1222" s="41"/>
      <c r="B1222" s="42"/>
      <c r="C1222" s="208" t="s">
        <v>2013</v>
      </c>
      <c r="D1222" s="208" t="s">
        <v>149</v>
      </c>
      <c r="E1222" s="209" t="s">
        <v>2014</v>
      </c>
      <c r="F1222" s="210" t="s">
        <v>2015</v>
      </c>
      <c r="G1222" s="211" t="s">
        <v>1065</v>
      </c>
      <c r="H1222" s="270"/>
      <c r="I1222" s="213"/>
      <c r="J1222" s="214">
        <f>ROUND(I1222*H1222,2)</f>
        <v>0</v>
      </c>
      <c r="K1222" s="210" t="s">
        <v>152</v>
      </c>
      <c r="L1222" s="47"/>
      <c r="M1222" s="215" t="s">
        <v>19</v>
      </c>
      <c r="N1222" s="216" t="s">
        <v>46</v>
      </c>
      <c r="O1222" s="87"/>
      <c r="P1222" s="217">
        <f>O1222*H1222</f>
        <v>0</v>
      </c>
      <c r="Q1222" s="217">
        <v>0</v>
      </c>
      <c r="R1222" s="217">
        <f>Q1222*H1222</f>
        <v>0</v>
      </c>
      <c r="S1222" s="217">
        <v>0</v>
      </c>
      <c r="T1222" s="218">
        <f>S1222*H1222</f>
        <v>0</v>
      </c>
      <c r="U1222" s="41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R1222" s="219" t="s">
        <v>244</v>
      </c>
      <c r="AT1222" s="219" t="s">
        <v>149</v>
      </c>
      <c r="AU1222" s="219" t="s">
        <v>85</v>
      </c>
      <c r="AY1222" s="20" t="s">
        <v>147</v>
      </c>
      <c r="BE1222" s="220">
        <f>IF(N1222="základní",J1222,0)</f>
        <v>0</v>
      </c>
      <c r="BF1222" s="220">
        <f>IF(N1222="snížená",J1222,0)</f>
        <v>0</v>
      </c>
      <c r="BG1222" s="220">
        <f>IF(N1222="zákl. přenesená",J1222,0)</f>
        <v>0</v>
      </c>
      <c r="BH1222" s="220">
        <f>IF(N1222="sníž. přenesená",J1222,0)</f>
        <v>0</v>
      </c>
      <c r="BI1222" s="220">
        <f>IF(N1222="nulová",J1222,0)</f>
        <v>0</v>
      </c>
      <c r="BJ1222" s="20" t="s">
        <v>83</v>
      </c>
      <c r="BK1222" s="220">
        <f>ROUND(I1222*H1222,2)</f>
        <v>0</v>
      </c>
      <c r="BL1222" s="20" t="s">
        <v>244</v>
      </c>
      <c r="BM1222" s="219" t="s">
        <v>2016</v>
      </c>
    </row>
    <row r="1223" s="2" customFormat="1">
      <c r="A1223" s="41"/>
      <c r="B1223" s="42"/>
      <c r="C1223" s="43"/>
      <c r="D1223" s="221" t="s">
        <v>155</v>
      </c>
      <c r="E1223" s="43"/>
      <c r="F1223" s="222" t="s">
        <v>2017</v>
      </c>
      <c r="G1223" s="43"/>
      <c r="H1223" s="43"/>
      <c r="I1223" s="223"/>
      <c r="J1223" s="43"/>
      <c r="K1223" s="43"/>
      <c r="L1223" s="47"/>
      <c r="M1223" s="224"/>
      <c r="N1223" s="225"/>
      <c r="O1223" s="87"/>
      <c r="P1223" s="87"/>
      <c r="Q1223" s="87"/>
      <c r="R1223" s="87"/>
      <c r="S1223" s="87"/>
      <c r="T1223" s="88"/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T1223" s="20" t="s">
        <v>155</v>
      </c>
      <c r="AU1223" s="20" t="s">
        <v>85</v>
      </c>
    </row>
    <row r="1224" s="12" customFormat="1" ht="22.8" customHeight="1">
      <c r="A1224" s="12"/>
      <c r="B1224" s="192"/>
      <c r="C1224" s="193"/>
      <c r="D1224" s="194" t="s">
        <v>74</v>
      </c>
      <c r="E1224" s="206" t="s">
        <v>2018</v>
      </c>
      <c r="F1224" s="206" t="s">
        <v>2019</v>
      </c>
      <c r="G1224" s="193"/>
      <c r="H1224" s="193"/>
      <c r="I1224" s="196"/>
      <c r="J1224" s="207">
        <f>BK1224</f>
        <v>0</v>
      </c>
      <c r="K1224" s="193"/>
      <c r="L1224" s="198"/>
      <c r="M1224" s="199"/>
      <c r="N1224" s="200"/>
      <c r="O1224" s="200"/>
      <c r="P1224" s="201">
        <f>SUM(P1225:P1247)</f>
        <v>0</v>
      </c>
      <c r="Q1224" s="200"/>
      <c r="R1224" s="201">
        <f>SUM(R1225:R1247)</f>
        <v>0.033142260000000007</v>
      </c>
      <c r="S1224" s="200"/>
      <c r="T1224" s="202">
        <f>SUM(T1225:T1247)</f>
        <v>0</v>
      </c>
      <c r="U1224" s="12"/>
      <c r="V1224" s="12"/>
      <c r="W1224" s="12"/>
      <c r="X1224" s="12"/>
      <c r="Y1224" s="12"/>
      <c r="Z1224" s="12"/>
      <c r="AA1224" s="12"/>
      <c r="AB1224" s="12"/>
      <c r="AC1224" s="12"/>
      <c r="AD1224" s="12"/>
      <c r="AE1224" s="12"/>
      <c r="AR1224" s="203" t="s">
        <v>85</v>
      </c>
      <c r="AT1224" s="204" t="s">
        <v>74</v>
      </c>
      <c r="AU1224" s="204" t="s">
        <v>83</v>
      </c>
      <c r="AY1224" s="203" t="s">
        <v>147</v>
      </c>
      <c r="BK1224" s="205">
        <f>SUM(BK1225:BK1247)</f>
        <v>0</v>
      </c>
    </row>
    <row r="1225" s="2" customFormat="1" ht="24.15" customHeight="1">
      <c r="A1225" s="41"/>
      <c r="B1225" s="42"/>
      <c r="C1225" s="208" t="s">
        <v>2020</v>
      </c>
      <c r="D1225" s="208" t="s">
        <v>149</v>
      </c>
      <c r="E1225" s="209" t="s">
        <v>2021</v>
      </c>
      <c r="F1225" s="210" t="s">
        <v>2022</v>
      </c>
      <c r="G1225" s="211" t="s">
        <v>99</v>
      </c>
      <c r="H1225" s="212">
        <v>40.704000000000001</v>
      </c>
      <c r="I1225" s="213"/>
      <c r="J1225" s="214">
        <f>ROUND(I1225*H1225,2)</f>
        <v>0</v>
      </c>
      <c r="K1225" s="210" t="s">
        <v>152</v>
      </c>
      <c r="L1225" s="47"/>
      <c r="M1225" s="215" t="s">
        <v>19</v>
      </c>
      <c r="N1225" s="216" t="s">
        <v>46</v>
      </c>
      <c r="O1225" s="87"/>
      <c r="P1225" s="217">
        <f>O1225*H1225</f>
        <v>0</v>
      </c>
      <c r="Q1225" s="217">
        <v>0.00017000000000000001</v>
      </c>
      <c r="R1225" s="217">
        <f>Q1225*H1225</f>
        <v>0.006919680000000001</v>
      </c>
      <c r="S1225" s="217">
        <v>0</v>
      </c>
      <c r="T1225" s="218">
        <f>S1225*H1225</f>
        <v>0</v>
      </c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R1225" s="219" t="s">
        <v>244</v>
      </c>
      <c r="AT1225" s="219" t="s">
        <v>149</v>
      </c>
      <c r="AU1225" s="219" t="s">
        <v>85</v>
      </c>
      <c r="AY1225" s="20" t="s">
        <v>147</v>
      </c>
      <c r="BE1225" s="220">
        <f>IF(N1225="základní",J1225,0)</f>
        <v>0</v>
      </c>
      <c r="BF1225" s="220">
        <f>IF(N1225="snížená",J1225,0)</f>
        <v>0</v>
      </c>
      <c r="BG1225" s="220">
        <f>IF(N1225="zákl. přenesená",J1225,0)</f>
        <v>0</v>
      </c>
      <c r="BH1225" s="220">
        <f>IF(N1225="sníž. přenesená",J1225,0)</f>
        <v>0</v>
      </c>
      <c r="BI1225" s="220">
        <f>IF(N1225="nulová",J1225,0)</f>
        <v>0</v>
      </c>
      <c r="BJ1225" s="20" t="s">
        <v>83</v>
      </c>
      <c r="BK1225" s="220">
        <f>ROUND(I1225*H1225,2)</f>
        <v>0</v>
      </c>
      <c r="BL1225" s="20" t="s">
        <v>244</v>
      </c>
      <c r="BM1225" s="219" t="s">
        <v>2023</v>
      </c>
    </row>
    <row r="1226" s="2" customFormat="1">
      <c r="A1226" s="41"/>
      <c r="B1226" s="42"/>
      <c r="C1226" s="43"/>
      <c r="D1226" s="221" t="s">
        <v>155</v>
      </c>
      <c r="E1226" s="43"/>
      <c r="F1226" s="222" t="s">
        <v>2024</v>
      </c>
      <c r="G1226" s="43"/>
      <c r="H1226" s="43"/>
      <c r="I1226" s="223"/>
      <c r="J1226" s="43"/>
      <c r="K1226" s="43"/>
      <c r="L1226" s="47"/>
      <c r="M1226" s="224"/>
      <c r="N1226" s="225"/>
      <c r="O1226" s="87"/>
      <c r="P1226" s="87"/>
      <c r="Q1226" s="87"/>
      <c r="R1226" s="87"/>
      <c r="S1226" s="87"/>
      <c r="T1226" s="88"/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T1226" s="20" t="s">
        <v>155</v>
      </c>
      <c r="AU1226" s="20" t="s">
        <v>85</v>
      </c>
    </row>
    <row r="1227" s="13" customFormat="1">
      <c r="A1227" s="13"/>
      <c r="B1227" s="226"/>
      <c r="C1227" s="227"/>
      <c r="D1227" s="228" t="s">
        <v>157</v>
      </c>
      <c r="E1227" s="229" t="s">
        <v>19</v>
      </c>
      <c r="F1227" s="230" t="s">
        <v>2025</v>
      </c>
      <c r="G1227" s="227"/>
      <c r="H1227" s="231">
        <v>1.637</v>
      </c>
      <c r="I1227" s="232"/>
      <c r="J1227" s="227"/>
      <c r="K1227" s="227"/>
      <c r="L1227" s="233"/>
      <c r="M1227" s="234"/>
      <c r="N1227" s="235"/>
      <c r="O1227" s="235"/>
      <c r="P1227" s="235"/>
      <c r="Q1227" s="235"/>
      <c r="R1227" s="235"/>
      <c r="S1227" s="235"/>
      <c r="T1227" s="236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7" t="s">
        <v>157</v>
      </c>
      <c r="AU1227" s="237" t="s">
        <v>85</v>
      </c>
      <c r="AV1227" s="13" t="s">
        <v>85</v>
      </c>
      <c r="AW1227" s="13" t="s">
        <v>36</v>
      </c>
      <c r="AX1227" s="13" t="s">
        <v>75</v>
      </c>
      <c r="AY1227" s="237" t="s">
        <v>147</v>
      </c>
    </row>
    <row r="1228" s="13" customFormat="1">
      <c r="A1228" s="13"/>
      <c r="B1228" s="226"/>
      <c r="C1228" s="227"/>
      <c r="D1228" s="228" t="s">
        <v>157</v>
      </c>
      <c r="E1228" s="229" t="s">
        <v>19</v>
      </c>
      <c r="F1228" s="230" t="s">
        <v>2026</v>
      </c>
      <c r="G1228" s="227"/>
      <c r="H1228" s="231">
        <v>15.147</v>
      </c>
      <c r="I1228" s="232"/>
      <c r="J1228" s="227"/>
      <c r="K1228" s="227"/>
      <c r="L1228" s="233"/>
      <c r="M1228" s="234"/>
      <c r="N1228" s="235"/>
      <c r="O1228" s="235"/>
      <c r="P1228" s="235"/>
      <c r="Q1228" s="235"/>
      <c r="R1228" s="235"/>
      <c r="S1228" s="235"/>
      <c r="T1228" s="236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7" t="s">
        <v>157</v>
      </c>
      <c r="AU1228" s="237" t="s">
        <v>85</v>
      </c>
      <c r="AV1228" s="13" t="s">
        <v>85</v>
      </c>
      <c r="AW1228" s="13" t="s">
        <v>36</v>
      </c>
      <c r="AX1228" s="13" t="s">
        <v>75</v>
      </c>
      <c r="AY1228" s="237" t="s">
        <v>147</v>
      </c>
    </row>
    <row r="1229" s="13" customFormat="1">
      <c r="A1229" s="13"/>
      <c r="B1229" s="226"/>
      <c r="C1229" s="227"/>
      <c r="D1229" s="228" t="s">
        <v>157</v>
      </c>
      <c r="E1229" s="229" t="s">
        <v>19</v>
      </c>
      <c r="F1229" s="230" t="s">
        <v>2027</v>
      </c>
      <c r="G1229" s="227"/>
      <c r="H1229" s="231">
        <v>4.0389999999999997</v>
      </c>
      <c r="I1229" s="232"/>
      <c r="J1229" s="227"/>
      <c r="K1229" s="227"/>
      <c r="L1229" s="233"/>
      <c r="M1229" s="234"/>
      <c r="N1229" s="235"/>
      <c r="O1229" s="235"/>
      <c r="P1229" s="235"/>
      <c r="Q1229" s="235"/>
      <c r="R1229" s="235"/>
      <c r="S1229" s="235"/>
      <c r="T1229" s="236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7" t="s">
        <v>157</v>
      </c>
      <c r="AU1229" s="237" t="s">
        <v>85</v>
      </c>
      <c r="AV1229" s="13" t="s">
        <v>85</v>
      </c>
      <c r="AW1229" s="13" t="s">
        <v>36</v>
      </c>
      <c r="AX1229" s="13" t="s">
        <v>75</v>
      </c>
      <c r="AY1229" s="237" t="s">
        <v>147</v>
      </c>
    </row>
    <row r="1230" s="13" customFormat="1">
      <c r="A1230" s="13"/>
      <c r="B1230" s="226"/>
      <c r="C1230" s="227"/>
      <c r="D1230" s="228" t="s">
        <v>157</v>
      </c>
      <c r="E1230" s="229" t="s">
        <v>19</v>
      </c>
      <c r="F1230" s="230" t="s">
        <v>2028</v>
      </c>
      <c r="G1230" s="227"/>
      <c r="H1230" s="231">
        <v>5.7679999999999998</v>
      </c>
      <c r="I1230" s="232"/>
      <c r="J1230" s="227"/>
      <c r="K1230" s="227"/>
      <c r="L1230" s="233"/>
      <c r="M1230" s="234"/>
      <c r="N1230" s="235"/>
      <c r="O1230" s="235"/>
      <c r="P1230" s="235"/>
      <c r="Q1230" s="235"/>
      <c r="R1230" s="235"/>
      <c r="S1230" s="235"/>
      <c r="T1230" s="236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7" t="s">
        <v>157</v>
      </c>
      <c r="AU1230" s="237" t="s">
        <v>85</v>
      </c>
      <c r="AV1230" s="13" t="s">
        <v>85</v>
      </c>
      <c r="AW1230" s="13" t="s">
        <v>36</v>
      </c>
      <c r="AX1230" s="13" t="s">
        <v>75</v>
      </c>
      <c r="AY1230" s="237" t="s">
        <v>147</v>
      </c>
    </row>
    <row r="1231" s="13" customFormat="1">
      <c r="A1231" s="13"/>
      <c r="B1231" s="226"/>
      <c r="C1231" s="227"/>
      <c r="D1231" s="228" t="s">
        <v>157</v>
      </c>
      <c r="E1231" s="229" t="s">
        <v>19</v>
      </c>
      <c r="F1231" s="230" t="s">
        <v>2029</v>
      </c>
      <c r="G1231" s="227"/>
      <c r="H1231" s="231">
        <v>2.2789999999999999</v>
      </c>
      <c r="I1231" s="232"/>
      <c r="J1231" s="227"/>
      <c r="K1231" s="227"/>
      <c r="L1231" s="233"/>
      <c r="M1231" s="234"/>
      <c r="N1231" s="235"/>
      <c r="O1231" s="235"/>
      <c r="P1231" s="235"/>
      <c r="Q1231" s="235"/>
      <c r="R1231" s="235"/>
      <c r="S1231" s="235"/>
      <c r="T1231" s="236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7" t="s">
        <v>157</v>
      </c>
      <c r="AU1231" s="237" t="s">
        <v>85</v>
      </c>
      <c r="AV1231" s="13" t="s">
        <v>85</v>
      </c>
      <c r="AW1231" s="13" t="s">
        <v>36</v>
      </c>
      <c r="AX1231" s="13" t="s">
        <v>75</v>
      </c>
      <c r="AY1231" s="237" t="s">
        <v>147</v>
      </c>
    </row>
    <row r="1232" s="13" customFormat="1">
      <c r="A1232" s="13"/>
      <c r="B1232" s="226"/>
      <c r="C1232" s="227"/>
      <c r="D1232" s="228" t="s">
        <v>157</v>
      </c>
      <c r="E1232" s="229" t="s">
        <v>19</v>
      </c>
      <c r="F1232" s="230" t="s">
        <v>2030</v>
      </c>
      <c r="G1232" s="227"/>
      <c r="H1232" s="231">
        <v>10.032</v>
      </c>
      <c r="I1232" s="232"/>
      <c r="J1232" s="227"/>
      <c r="K1232" s="227"/>
      <c r="L1232" s="233"/>
      <c r="M1232" s="234"/>
      <c r="N1232" s="235"/>
      <c r="O1232" s="235"/>
      <c r="P1232" s="235"/>
      <c r="Q1232" s="235"/>
      <c r="R1232" s="235"/>
      <c r="S1232" s="235"/>
      <c r="T1232" s="236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7" t="s">
        <v>157</v>
      </c>
      <c r="AU1232" s="237" t="s">
        <v>85</v>
      </c>
      <c r="AV1232" s="13" t="s">
        <v>85</v>
      </c>
      <c r="AW1232" s="13" t="s">
        <v>36</v>
      </c>
      <c r="AX1232" s="13" t="s">
        <v>75</v>
      </c>
      <c r="AY1232" s="237" t="s">
        <v>147</v>
      </c>
    </row>
    <row r="1233" s="13" customFormat="1">
      <c r="A1233" s="13"/>
      <c r="B1233" s="226"/>
      <c r="C1233" s="227"/>
      <c r="D1233" s="228" t="s">
        <v>157</v>
      </c>
      <c r="E1233" s="229" t="s">
        <v>19</v>
      </c>
      <c r="F1233" s="230" t="s">
        <v>2031</v>
      </c>
      <c r="G1233" s="227"/>
      <c r="H1233" s="231">
        <v>1.8020000000000001</v>
      </c>
      <c r="I1233" s="232"/>
      <c r="J1233" s="227"/>
      <c r="K1233" s="227"/>
      <c r="L1233" s="233"/>
      <c r="M1233" s="234"/>
      <c r="N1233" s="235"/>
      <c r="O1233" s="235"/>
      <c r="P1233" s="235"/>
      <c r="Q1233" s="235"/>
      <c r="R1233" s="235"/>
      <c r="S1233" s="235"/>
      <c r="T1233" s="236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7" t="s">
        <v>157</v>
      </c>
      <c r="AU1233" s="237" t="s">
        <v>85</v>
      </c>
      <c r="AV1233" s="13" t="s">
        <v>85</v>
      </c>
      <c r="AW1233" s="13" t="s">
        <v>36</v>
      </c>
      <c r="AX1233" s="13" t="s">
        <v>75</v>
      </c>
      <c r="AY1233" s="237" t="s">
        <v>147</v>
      </c>
    </row>
    <row r="1234" s="15" customFormat="1">
      <c r="A1234" s="15"/>
      <c r="B1234" s="248"/>
      <c r="C1234" s="249"/>
      <c r="D1234" s="228" t="s">
        <v>157</v>
      </c>
      <c r="E1234" s="250" t="s">
        <v>19</v>
      </c>
      <c r="F1234" s="251" t="s">
        <v>172</v>
      </c>
      <c r="G1234" s="249"/>
      <c r="H1234" s="252">
        <v>40.704000000000001</v>
      </c>
      <c r="I1234" s="253"/>
      <c r="J1234" s="249"/>
      <c r="K1234" s="249"/>
      <c r="L1234" s="254"/>
      <c r="M1234" s="255"/>
      <c r="N1234" s="256"/>
      <c r="O1234" s="256"/>
      <c r="P1234" s="256"/>
      <c r="Q1234" s="256"/>
      <c r="R1234" s="256"/>
      <c r="S1234" s="256"/>
      <c r="T1234" s="257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58" t="s">
        <v>157</v>
      </c>
      <c r="AU1234" s="258" t="s">
        <v>85</v>
      </c>
      <c r="AV1234" s="15" t="s">
        <v>153</v>
      </c>
      <c r="AW1234" s="15" t="s">
        <v>36</v>
      </c>
      <c r="AX1234" s="15" t="s">
        <v>83</v>
      </c>
      <c r="AY1234" s="258" t="s">
        <v>147</v>
      </c>
    </row>
    <row r="1235" s="2" customFormat="1" ht="24.15" customHeight="1">
      <c r="A1235" s="41"/>
      <c r="B1235" s="42"/>
      <c r="C1235" s="208" t="s">
        <v>2032</v>
      </c>
      <c r="D1235" s="208" t="s">
        <v>149</v>
      </c>
      <c r="E1235" s="209" t="s">
        <v>2033</v>
      </c>
      <c r="F1235" s="210" t="s">
        <v>2034</v>
      </c>
      <c r="G1235" s="211" t="s">
        <v>99</v>
      </c>
      <c r="H1235" s="212">
        <v>40.704000000000001</v>
      </c>
      <c r="I1235" s="213"/>
      <c r="J1235" s="214">
        <f>ROUND(I1235*H1235,2)</f>
        <v>0</v>
      </c>
      <c r="K1235" s="210" t="s">
        <v>152</v>
      </c>
      <c r="L1235" s="47"/>
      <c r="M1235" s="215" t="s">
        <v>19</v>
      </c>
      <c r="N1235" s="216" t="s">
        <v>46</v>
      </c>
      <c r="O1235" s="87"/>
      <c r="P1235" s="217">
        <f>O1235*H1235</f>
        <v>0</v>
      </c>
      <c r="Q1235" s="217">
        <v>0.00017000000000000001</v>
      </c>
      <c r="R1235" s="217">
        <f>Q1235*H1235</f>
        <v>0.006919680000000001</v>
      </c>
      <c r="S1235" s="217">
        <v>0</v>
      </c>
      <c r="T1235" s="218">
        <f>S1235*H1235</f>
        <v>0</v>
      </c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R1235" s="219" t="s">
        <v>244</v>
      </c>
      <c r="AT1235" s="219" t="s">
        <v>149</v>
      </c>
      <c r="AU1235" s="219" t="s">
        <v>85</v>
      </c>
      <c r="AY1235" s="20" t="s">
        <v>147</v>
      </c>
      <c r="BE1235" s="220">
        <f>IF(N1235="základní",J1235,0)</f>
        <v>0</v>
      </c>
      <c r="BF1235" s="220">
        <f>IF(N1235="snížená",J1235,0)</f>
        <v>0</v>
      </c>
      <c r="BG1235" s="220">
        <f>IF(N1235="zákl. přenesená",J1235,0)</f>
        <v>0</v>
      </c>
      <c r="BH1235" s="220">
        <f>IF(N1235="sníž. přenesená",J1235,0)</f>
        <v>0</v>
      </c>
      <c r="BI1235" s="220">
        <f>IF(N1235="nulová",J1235,0)</f>
        <v>0</v>
      </c>
      <c r="BJ1235" s="20" t="s">
        <v>83</v>
      </c>
      <c r="BK1235" s="220">
        <f>ROUND(I1235*H1235,2)</f>
        <v>0</v>
      </c>
      <c r="BL1235" s="20" t="s">
        <v>244</v>
      </c>
      <c r="BM1235" s="219" t="s">
        <v>2035</v>
      </c>
    </row>
    <row r="1236" s="2" customFormat="1">
      <c r="A1236" s="41"/>
      <c r="B1236" s="42"/>
      <c r="C1236" s="43"/>
      <c r="D1236" s="221" t="s">
        <v>155</v>
      </c>
      <c r="E1236" s="43"/>
      <c r="F1236" s="222" t="s">
        <v>2036</v>
      </c>
      <c r="G1236" s="43"/>
      <c r="H1236" s="43"/>
      <c r="I1236" s="223"/>
      <c r="J1236" s="43"/>
      <c r="K1236" s="43"/>
      <c r="L1236" s="47"/>
      <c r="M1236" s="224"/>
      <c r="N1236" s="225"/>
      <c r="O1236" s="87"/>
      <c r="P1236" s="87"/>
      <c r="Q1236" s="87"/>
      <c r="R1236" s="87"/>
      <c r="S1236" s="87"/>
      <c r="T1236" s="88"/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T1236" s="20" t="s">
        <v>155</v>
      </c>
      <c r="AU1236" s="20" t="s">
        <v>85</v>
      </c>
    </row>
    <row r="1237" s="2" customFormat="1" ht="37.8" customHeight="1">
      <c r="A1237" s="41"/>
      <c r="B1237" s="42"/>
      <c r="C1237" s="208" t="s">
        <v>2037</v>
      </c>
      <c r="D1237" s="208" t="s">
        <v>149</v>
      </c>
      <c r="E1237" s="209" t="s">
        <v>2038</v>
      </c>
      <c r="F1237" s="210" t="s">
        <v>2039</v>
      </c>
      <c r="G1237" s="211" t="s">
        <v>99</v>
      </c>
      <c r="H1237" s="212">
        <v>41.07</v>
      </c>
      <c r="I1237" s="213"/>
      <c r="J1237" s="214">
        <f>ROUND(I1237*H1237,2)</f>
        <v>0</v>
      </c>
      <c r="K1237" s="210" t="s">
        <v>152</v>
      </c>
      <c r="L1237" s="47"/>
      <c r="M1237" s="215" t="s">
        <v>19</v>
      </c>
      <c r="N1237" s="216" t="s">
        <v>46</v>
      </c>
      <c r="O1237" s="87"/>
      <c r="P1237" s="217">
        <f>O1237*H1237</f>
        <v>0</v>
      </c>
      <c r="Q1237" s="217">
        <v>0.00011</v>
      </c>
      <c r="R1237" s="217">
        <f>Q1237*H1237</f>
        <v>0.0045177000000000004</v>
      </c>
      <c r="S1237" s="217">
        <v>0</v>
      </c>
      <c r="T1237" s="218">
        <f>S1237*H1237</f>
        <v>0</v>
      </c>
      <c r="U1237" s="41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R1237" s="219" t="s">
        <v>244</v>
      </c>
      <c r="AT1237" s="219" t="s">
        <v>149</v>
      </c>
      <c r="AU1237" s="219" t="s">
        <v>85</v>
      </c>
      <c r="AY1237" s="20" t="s">
        <v>147</v>
      </c>
      <c r="BE1237" s="220">
        <f>IF(N1237="základní",J1237,0)</f>
        <v>0</v>
      </c>
      <c r="BF1237" s="220">
        <f>IF(N1237="snížená",J1237,0)</f>
        <v>0</v>
      </c>
      <c r="BG1237" s="220">
        <f>IF(N1237="zákl. přenesená",J1237,0)</f>
        <v>0</v>
      </c>
      <c r="BH1237" s="220">
        <f>IF(N1237="sníž. přenesená",J1237,0)</f>
        <v>0</v>
      </c>
      <c r="BI1237" s="220">
        <f>IF(N1237="nulová",J1237,0)</f>
        <v>0</v>
      </c>
      <c r="BJ1237" s="20" t="s">
        <v>83</v>
      </c>
      <c r="BK1237" s="220">
        <f>ROUND(I1237*H1237,2)</f>
        <v>0</v>
      </c>
      <c r="BL1237" s="20" t="s">
        <v>244</v>
      </c>
      <c r="BM1237" s="219" t="s">
        <v>2040</v>
      </c>
    </row>
    <row r="1238" s="2" customFormat="1">
      <c r="A1238" s="41"/>
      <c r="B1238" s="42"/>
      <c r="C1238" s="43"/>
      <c r="D1238" s="221" t="s">
        <v>155</v>
      </c>
      <c r="E1238" s="43"/>
      <c r="F1238" s="222" t="s">
        <v>2041</v>
      </c>
      <c r="G1238" s="43"/>
      <c r="H1238" s="43"/>
      <c r="I1238" s="223"/>
      <c r="J1238" s="43"/>
      <c r="K1238" s="43"/>
      <c r="L1238" s="47"/>
      <c r="M1238" s="224"/>
      <c r="N1238" s="225"/>
      <c r="O1238" s="87"/>
      <c r="P1238" s="87"/>
      <c r="Q1238" s="87"/>
      <c r="R1238" s="87"/>
      <c r="S1238" s="87"/>
      <c r="T1238" s="88"/>
      <c r="U1238" s="41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T1238" s="20" t="s">
        <v>155</v>
      </c>
      <c r="AU1238" s="20" t="s">
        <v>85</v>
      </c>
    </row>
    <row r="1239" s="14" customFormat="1">
      <c r="A1239" s="14"/>
      <c r="B1239" s="238"/>
      <c r="C1239" s="239"/>
      <c r="D1239" s="228" t="s">
        <v>157</v>
      </c>
      <c r="E1239" s="240" t="s">
        <v>19</v>
      </c>
      <c r="F1239" s="241" t="s">
        <v>327</v>
      </c>
      <c r="G1239" s="239"/>
      <c r="H1239" s="240" t="s">
        <v>19</v>
      </c>
      <c r="I1239" s="242"/>
      <c r="J1239" s="239"/>
      <c r="K1239" s="239"/>
      <c r="L1239" s="243"/>
      <c r="M1239" s="244"/>
      <c r="N1239" s="245"/>
      <c r="O1239" s="245"/>
      <c r="P1239" s="245"/>
      <c r="Q1239" s="245"/>
      <c r="R1239" s="245"/>
      <c r="S1239" s="245"/>
      <c r="T1239" s="246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47" t="s">
        <v>157</v>
      </c>
      <c r="AU1239" s="247" t="s">
        <v>85</v>
      </c>
      <c r="AV1239" s="14" t="s">
        <v>83</v>
      </c>
      <c r="AW1239" s="14" t="s">
        <v>36</v>
      </c>
      <c r="AX1239" s="14" t="s">
        <v>75</v>
      </c>
      <c r="AY1239" s="247" t="s">
        <v>147</v>
      </c>
    </row>
    <row r="1240" s="13" customFormat="1">
      <c r="A1240" s="13"/>
      <c r="B1240" s="226"/>
      <c r="C1240" s="227"/>
      <c r="D1240" s="228" t="s">
        <v>157</v>
      </c>
      <c r="E1240" s="229" t="s">
        <v>19</v>
      </c>
      <c r="F1240" s="230" t="s">
        <v>587</v>
      </c>
      <c r="G1240" s="227"/>
      <c r="H1240" s="231">
        <v>10.15</v>
      </c>
      <c r="I1240" s="232"/>
      <c r="J1240" s="227"/>
      <c r="K1240" s="227"/>
      <c r="L1240" s="233"/>
      <c r="M1240" s="234"/>
      <c r="N1240" s="235"/>
      <c r="O1240" s="235"/>
      <c r="P1240" s="235"/>
      <c r="Q1240" s="235"/>
      <c r="R1240" s="235"/>
      <c r="S1240" s="235"/>
      <c r="T1240" s="236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7" t="s">
        <v>157</v>
      </c>
      <c r="AU1240" s="237" t="s">
        <v>85</v>
      </c>
      <c r="AV1240" s="13" t="s">
        <v>85</v>
      </c>
      <c r="AW1240" s="13" t="s">
        <v>36</v>
      </c>
      <c r="AX1240" s="13" t="s">
        <v>75</v>
      </c>
      <c r="AY1240" s="237" t="s">
        <v>147</v>
      </c>
    </row>
    <row r="1241" s="13" customFormat="1">
      <c r="A1241" s="13"/>
      <c r="B1241" s="226"/>
      <c r="C1241" s="227"/>
      <c r="D1241" s="228" t="s">
        <v>157</v>
      </c>
      <c r="E1241" s="229" t="s">
        <v>19</v>
      </c>
      <c r="F1241" s="230" t="s">
        <v>588</v>
      </c>
      <c r="G1241" s="227"/>
      <c r="H1241" s="231">
        <v>17.920000000000002</v>
      </c>
      <c r="I1241" s="232"/>
      <c r="J1241" s="227"/>
      <c r="K1241" s="227"/>
      <c r="L1241" s="233"/>
      <c r="M1241" s="234"/>
      <c r="N1241" s="235"/>
      <c r="O1241" s="235"/>
      <c r="P1241" s="235"/>
      <c r="Q1241" s="235"/>
      <c r="R1241" s="235"/>
      <c r="S1241" s="235"/>
      <c r="T1241" s="236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7" t="s">
        <v>157</v>
      </c>
      <c r="AU1241" s="237" t="s">
        <v>85</v>
      </c>
      <c r="AV1241" s="13" t="s">
        <v>85</v>
      </c>
      <c r="AW1241" s="13" t="s">
        <v>36</v>
      </c>
      <c r="AX1241" s="13" t="s">
        <v>75</v>
      </c>
      <c r="AY1241" s="237" t="s">
        <v>147</v>
      </c>
    </row>
    <row r="1242" s="14" customFormat="1">
      <c r="A1242" s="14"/>
      <c r="B1242" s="238"/>
      <c r="C1242" s="239"/>
      <c r="D1242" s="228" t="s">
        <v>157</v>
      </c>
      <c r="E1242" s="240" t="s">
        <v>19</v>
      </c>
      <c r="F1242" s="241" t="s">
        <v>589</v>
      </c>
      <c r="G1242" s="239"/>
      <c r="H1242" s="240" t="s">
        <v>19</v>
      </c>
      <c r="I1242" s="242"/>
      <c r="J1242" s="239"/>
      <c r="K1242" s="239"/>
      <c r="L1242" s="243"/>
      <c r="M1242" s="244"/>
      <c r="N1242" s="245"/>
      <c r="O1242" s="245"/>
      <c r="P1242" s="245"/>
      <c r="Q1242" s="245"/>
      <c r="R1242" s="245"/>
      <c r="S1242" s="245"/>
      <c r="T1242" s="246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7" t="s">
        <v>157</v>
      </c>
      <c r="AU1242" s="247" t="s">
        <v>85</v>
      </c>
      <c r="AV1242" s="14" t="s">
        <v>83</v>
      </c>
      <c r="AW1242" s="14" t="s">
        <v>36</v>
      </c>
      <c r="AX1242" s="14" t="s">
        <v>75</v>
      </c>
      <c r="AY1242" s="247" t="s">
        <v>147</v>
      </c>
    </row>
    <row r="1243" s="13" customFormat="1">
      <c r="A1243" s="13"/>
      <c r="B1243" s="226"/>
      <c r="C1243" s="227"/>
      <c r="D1243" s="228" t="s">
        <v>157</v>
      </c>
      <c r="E1243" s="229" t="s">
        <v>19</v>
      </c>
      <c r="F1243" s="230" t="s">
        <v>590</v>
      </c>
      <c r="G1243" s="227"/>
      <c r="H1243" s="231">
        <v>4.7000000000000002</v>
      </c>
      <c r="I1243" s="232"/>
      <c r="J1243" s="227"/>
      <c r="K1243" s="227"/>
      <c r="L1243" s="233"/>
      <c r="M1243" s="234"/>
      <c r="N1243" s="235"/>
      <c r="O1243" s="235"/>
      <c r="P1243" s="235"/>
      <c r="Q1243" s="235"/>
      <c r="R1243" s="235"/>
      <c r="S1243" s="235"/>
      <c r="T1243" s="236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7" t="s">
        <v>157</v>
      </c>
      <c r="AU1243" s="237" t="s">
        <v>85</v>
      </c>
      <c r="AV1243" s="13" t="s">
        <v>85</v>
      </c>
      <c r="AW1243" s="13" t="s">
        <v>36</v>
      </c>
      <c r="AX1243" s="13" t="s">
        <v>75</v>
      </c>
      <c r="AY1243" s="237" t="s">
        <v>147</v>
      </c>
    </row>
    <row r="1244" s="13" customFormat="1">
      <c r="A1244" s="13"/>
      <c r="B1244" s="226"/>
      <c r="C1244" s="227"/>
      <c r="D1244" s="228" t="s">
        <v>157</v>
      </c>
      <c r="E1244" s="229" t="s">
        <v>19</v>
      </c>
      <c r="F1244" s="230" t="s">
        <v>591</v>
      </c>
      <c r="G1244" s="227"/>
      <c r="H1244" s="231">
        <v>8.3000000000000007</v>
      </c>
      <c r="I1244" s="232"/>
      <c r="J1244" s="227"/>
      <c r="K1244" s="227"/>
      <c r="L1244" s="233"/>
      <c r="M1244" s="234"/>
      <c r="N1244" s="235"/>
      <c r="O1244" s="235"/>
      <c r="P1244" s="235"/>
      <c r="Q1244" s="235"/>
      <c r="R1244" s="235"/>
      <c r="S1244" s="235"/>
      <c r="T1244" s="236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7" t="s">
        <v>157</v>
      </c>
      <c r="AU1244" s="237" t="s">
        <v>85</v>
      </c>
      <c r="AV1244" s="13" t="s">
        <v>85</v>
      </c>
      <c r="AW1244" s="13" t="s">
        <v>36</v>
      </c>
      <c r="AX1244" s="13" t="s">
        <v>75</v>
      </c>
      <c r="AY1244" s="237" t="s">
        <v>147</v>
      </c>
    </row>
    <row r="1245" s="15" customFormat="1">
      <c r="A1245" s="15"/>
      <c r="B1245" s="248"/>
      <c r="C1245" s="249"/>
      <c r="D1245" s="228" t="s">
        <v>157</v>
      </c>
      <c r="E1245" s="250" t="s">
        <v>19</v>
      </c>
      <c r="F1245" s="251" t="s">
        <v>172</v>
      </c>
      <c r="G1245" s="249"/>
      <c r="H1245" s="252">
        <v>41.07</v>
      </c>
      <c r="I1245" s="253"/>
      <c r="J1245" s="249"/>
      <c r="K1245" s="249"/>
      <c r="L1245" s="254"/>
      <c r="M1245" s="255"/>
      <c r="N1245" s="256"/>
      <c r="O1245" s="256"/>
      <c r="P1245" s="256"/>
      <c r="Q1245" s="256"/>
      <c r="R1245" s="256"/>
      <c r="S1245" s="256"/>
      <c r="T1245" s="257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58" t="s">
        <v>157</v>
      </c>
      <c r="AU1245" s="258" t="s">
        <v>85</v>
      </c>
      <c r="AV1245" s="15" t="s">
        <v>153</v>
      </c>
      <c r="AW1245" s="15" t="s">
        <v>36</v>
      </c>
      <c r="AX1245" s="15" t="s">
        <v>83</v>
      </c>
      <c r="AY1245" s="258" t="s">
        <v>147</v>
      </c>
    </row>
    <row r="1246" s="2" customFormat="1" ht="37.8" customHeight="1">
      <c r="A1246" s="41"/>
      <c r="B1246" s="42"/>
      <c r="C1246" s="208" t="s">
        <v>2042</v>
      </c>
      <c r="D1246" s="208" t="s">
        <v>149</v>
      </c>
      <c r="E1246" s="209" t="s">
        <v>2043</v>
      </c>
      <c r="F1246" s="210" t="s">
        <v>2044</v>
      </c>
      <c r="G1246" s="211" t="s">
        <v>99</v>
      </c>
      <c r="H1246" s="212">
        <v>41.07</v>
      </c>
      <c r="I1246" s="213"/>
      <c r="J1246" s="214">
        <f>ROUND(I1246*H1246,2)</f>
        <v>0</v>
      </c>
      <c r="K1246" s="210" t="s">
        <v>152</v>
      </c>
      <c r="L1246" s="47"/>
      <c r="M1246" s="215" t="s">
        <v>19</v>
      </c>
      <c r="N1246" s="216" t="s">
        <v>46</v>
      </c>
      <c r="O1246" s="87"/>
      <c r="P1246" s="217">
        <f>O1246*H1246</f>
        <v>0</v>
      </c>
      <c r="Q1246" s="217">
        <v>0.00036000000000000002</v>
      </c>
      <c r="R1246" s="217">
        <f>Q1246*H1246</f>
        <v>0.014785200000000002</v>
      </c>
      <c r="S1246" s="217">
        <v>0</v>
      </c>
      <c r="T1246" s="218">
        <f>S1246*H1246</f>
        <v>0</v>
      </c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R1246" s="219" t="s">
        <v>244</v>
      </c>
      <c r="AT1246" s="219" t="s">
        <v>149</v>
      </c>
      <c r="AU1246" s="219" t="s">
        <v>85</v>
      </c>
      <c r="AY1246" s="20" t="s">
        <v>147</v>
      </c>
      <c r="BE1246" s="220">
        <f>IF(N1246="základní",J1246,0)</f>
        <v>0</v>
      </c>
      <c r="BF1246" s="220">
        <f>IF(N1246="snížená",J1246,0)</f>
        <v>0</v>
      </c>
      <c r="BG1246" s="220">
        <f>IF(N1246="zákl. přenesená",J1246,0)</f>
        <v>0</v>
      </c>
      <c r="BH1246" s="220">
        <f>IF(N1246="sníž. přenesená",J1246,0)</f>
        <v>0</v>
      </c>
      <c r="BI1246" s="220">
        <f>IF(N1246="nulová",J1246,0)</f>
        <v>0</v>
      </c>
      <c r="BJ1246" s="20" t="s">
        <v>83</v>
      </c>
      <c r="BK1246" s="220">
        <f>ROUND(I1246*H1246,2)</f>
        <v>0</v>
      </c>
      <c r="BL1246" s="20" t="s">
        <v>244</v>
      </c>
      <c r="BM1246" s="219" t="s">
        <v>2045</v>
      </c>
    </row>
    <row r="1247" s="2" customFormat="1">
      <c r="A1247" s="41"/>
      <c r="B1247" s="42"/>
      <c r="C1247" s="43"/>
      <c r="D1247" s="221" t="s">
        <v>155</v>
      </c>
      <c r="E1247" s="43"/>
      <c r="F1247" s="222" t="s">
        <v>2046</v>
      </c>
      <c r="G1247" s="43"/>
      <c r="H1247" s="43"/>
      <c r="I1247" s="223"/>
      <c r="J1247" s="43"/>
      <c r="K1247" s="43"/>
      <c r="L1247" s="47"/>
      <c r="M1247" s="224"/>
      <c r="N1247" s="225"/>
      <c r="O1247" s="87"/>
      <c r="P1247" s="87"/>
      <c r="Q1247" s="87"/>
      <c r="R1247" s="87"/>
      <c r="S1247" s="87"/>
      <c r="T1247" s="88"/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T1247" s="20" t="s">
        <v>155</v>
      </c>
      <c r="AU1247" s="20" t="s">
        <v>85</v>
      </c>
    </row>
    <row r="1248" s="12" customFormat="1" ht="22.8" customHeight="1">
      <c r="A1248" s="12"/>
      <c r="B1248" s="192"/>
      <c r="C1248" s="193"/>
      <c r="D1248" s="194" t="s">
        <v>74</v>
      </c>
      <c r="E1248" s="206" t="s">
        <v>2047</v>
      </c>
      <c r="F1248" s="206" t="s">
        <v>2048</v>
      </c>
      <c r="G1248" s="193"/>
      <c r="H1248" s="193"/>
      <c r="I1248" s="196"/>
      <c r="J1248" s="207">
        <f>BK1248</f>
        <v>0</v>
      </c>
      <c r="K1248" s="193"/>
      <c r="L1248" s="198"/>
      <c r="M1248" s="199"/>
      <c r="N1248" s="200"/>
      <c r="O1248" s="200"/>
      <c r="P1248" s="201">
        <f>SUM(P1249:P1321)</f>
        <v>0</v>
      </c>
      <c r="Q1248" s="200"/>
      <c r="R1248" s="201">
        <f>SUM(R1249:R1321)</f>
        <v>0.15698880000000001</v>
      </c>
      <c r="S1248" s="200"/>
      <c r="T1248" s="202">
        <f>SUM(T1249:T1321)</f>
        <v>0.0041729999999999996</v>
      </c>
      <c r="U1248" s="12"/>
      <c r="V1248" s="12"/>
      <c r="W1248" s="12"/>
      <c r="X1248" s="12"/>
      <c r="Y1248" s="12"/>
      <c r="Z1248" s="12"/>
      <c r="AA1248" s="12"/>
      <c r="AB1248" s="12"/>
      <c r="AC1248" s="12"/>
      <c r="AD1248" s="12"/>
      <c r="AE1248" s="12"/>
      <c r="AR1248" s="203" t="s">
        <v>85</v>
      </c>
      <c r="AT1248" s="204" t="s">
        <v>74</v>
      </c>
      <c r="AU1248" s="204" t="s">
        <v>83</v>
      </c>
      <c r="AY1248" s="203" t="s">
        <v>147</v>
      </c>
      <c r="BK1248" s="205">
        <f>SUM(BK1249:BK1321)</f>
        <v>0</v>
      </c>
    </row>
    <row r="1249" s="2" customFormat="1" ht="24.15" customHeight="1">
      <c r="A1249" s="41"/>
      <c r="B1249" s="42"/>
      <c r="C1249" s="208" t="s">
        <v>2049</v>
      </c>
      <c r="D1249" s="208" t="s">
        <v>149</v>
      </c>
      <c r="E1249" s="209" t="s">
        <v>2050</v>
      </c>
      <c r="F1249" s="210" t="s">
        <v>2051</v>
      </c>
      <c r="G1249" s="211" t="s">
        <v>99</v>
      </c>
      <c r="H1249" s="212">
        <v>122.59999999999999</v>
      </c>
      <c r="I1249" s="213"/>
      <c r="J1249" s="214">
        <f>ROUND(I1249*H1249,2)</f>
        <v>0</v>
      </c>
      <c r="K1249" s="210" t="s">
        <v>152</v>
      </c>
      <c r="L1249" s="47"/>
      <c r="M1249" s="215" t="s">
        <v>19</v>
      </c>
      <c r="N1249" s="216" t="s">
        <v>46</v>
      </c>
      <c r="O1249" s="87"/>
      <c r="P1249" s="217">
        <f>O1249*H1249</f>
        <v>0</v>
      </c>
      <c r="Q1249" s="217">
        <v>0</v>
      </c>
      <c r="R1249" s="217">
        <f>Q1249*H1249</f>
        <v>0</v>
      </c>
      <c r="S1249" s="217">
        <v>3.0000000000000001E-05</v>
      </c>
      <c r="T1249" s="218">
        <f>S1249*H1249</f>
        <v>0.0036779999999999998</v>
      </c>
      <c r="U1249" s="41"/>
      <c r="V1249" s="41"/>
      <c r="W1249" s="41"/>
      <c r="X1249" s="41"/>
      <c r="Y1249" s="41"/>
      <c r="Z1249" s="41"/>
      <c r="AA1249" s="41"/>
      <c r="AB1249" s="41"/>
      <c r="AC1249" s="41"/>
      <c r="AD1249" s="41"/>
      <c r="AE1249" s="41"/>
      <c r="AR1249" s="219" t="s">
        <v>244</v>
      </c>
      <c r="AT1249" s="219" t="s">
        <v>149</v>
      </c>
      <c r="AU1249" s="219" t="s">
        <v>85</v>
      </c>
      <c r="AY1249" s="20" t="s">
        <v>147</v>
      </c>
      <c r="BE1249" s="220">
        <f>IF(N1249="základní",J1249,0)</f>
        <v>0</v>
      </c>
      <c r="BF1249" s="220">
        <f>IF(N1249="snížená",J1249,0)</f>
        <v>0</v>
      </c>
      <c r="BG1249" s="220">
        <f>IF(N1249="zákl. přenesená",J1249,0)</f>
        <v>0</v>
      </c>
      <c r="BH1249" s="220">
        <f>IF(N1249="sníž. přenesená",J1249,0)</f>
        <v>0</v>
      </c>
      <c r="BI1249" s="220">
        <f>IF(N1249="nulová",J1249,0)</f>
        <v>0</v>
      </c>
      <c r="BJ1249" s="20" t="s">
        <v>83</v>
      </c>
      <c r="BK1249" s="220">
        <f>ROUND(I1249*H1249,2)</f>
        <v>0</v>
      </c>
      <c r="BL1249" s="20" t="s">
        <v>244</v>
      </c>
      <c r="BM1249" s="219" t="s">
        <v>2052</v>
      </c>
    </row>
    <row r="1250" s="2" customFormat="1">
      <c r="A1250" s="41"/>
      <c r="B1250" s="42"/>
      <c r="C1250" s="43"/>
      <c r="D1250" s="221" t="s">
        <v>155</v>
      </c>
      <c r="E1250" s="43"/>
      <c r="F1250" s="222" t="s">
        <v>2053</v>
      </c>
      <c r="G1250" s="43"/>
      <c r="H1250" s="43"/>
      <c r="I1250" s="223"/>
      <c r="J1250" s="43"/>
      <c r="K1250" s="43"/>
      <c r="L1250" s="47"/>
      <c r="M1250" s="224"/>
      <c r="N1250" s="225"/>
      <c r="O1250" s="87"/>
      <c r="P1250" s="87"/>
      <c r="Q1250" s="87"/>
      <c r="R1250" s="87"/>
      <c r="S1250" s="87"/>
      <c r="T1250" s="88"/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T1250" s="20" t="s">
        <v>155</v>
      </c>
      <c r="AU1250" s="20" t="s">
        <v>85</v>
      </c>
    </row>
    <row r="1251" s="13" customFormat="1">
      <c r="A1251" s="13"/>
      <c r="B1251" s="226"/>
      <c r="C1251" s="227"/>
      <c r="D1251" s="228" t="s">
        <v>157</v>
      </c>
      <c r="E1251" s="229" t="s">
        <v>19</v>
      </c>
      <c r="F1251" s="230" t="s">
        <v>784</v>
      </c>
      <c r="G1251" s="227"/>
      <c r="H1251" s="231">
        <v>64.400000000000006</v>
      </c>
      <c r="I1251" s="232"/>
      <c r="J1251" s="227"/>
      <c r="K1251" s="227"/>
      <c r="L1251" s="233"/>
      <c r="M1251" s="234"/>
      <c r="N1251" s="235"/>
      <c r="O1251" s="235"/>
      <c r="P1251" s="235"/>
      <c r="Q1251" s="235"/>
      <c r="R1251" s="235"/>
      <c r="S1251" s="235"/>
      <c r="T1251" s="236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7" t="s">
        <v>157</v>
      </c>
      <c r="AU1251" s="237" t="s">
        <v>85</v>
      </c>
      <c r="AV1251" s="13" t="s">
        <v>85</v>
      </c>
      <c r="AW1251" s="13" t="s">
        <v>36</v>
      </c>
      <c r="AX1251" s="13" t="s">
        <v>75</v>
      </c>
      <c r="AY1251" s="237" t="s">
        <v>147</v>
      </c>
    </row>
    <row r="1252" s="13" customFormat="1">
      <c r="A1252" s="13"/>
      <c r="B1252" s="226"/>
      <c r="C1252" s="227"/>
      <c r="D1252" s="228" t="s">
        <v>157</v>
      </c>
      <c r="E1252" s="229" t="s">
        <v>19</v>
      </c>
      <c r="F1252" s="230" t="s">
        <v>785</v>
      </c>
      <c r="G1252" s="227"/>
      <c r="H1252" s="231">
        <v>13.9</v>
      </c>
      <c r="I1252" s="232"/>
      <c r="J1252" s="227"/>
      <c r="K1252" s="227"/>
      <c r="L1252" s="233"/>
      <c r="M1252" s="234"/>
      <c r="N1252" s="235"/>
      <c r="O1252" s="235"/>
      <c r="P1252" s="235"/>
      <c r="Q1252" s="235"/>
      <c r="R1252" s="235"/>
      <c r="S1252" s="235"/>
      <c r="T1252" s="236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7" t="s">
        <v>157</v>
      </c>
      <c r="AU1252" s="237" t="s">
        <v>85</v>
      </c>
      <c r="AV1252" s="13" t="s">
        <v>85</v>
      </c>
      <c r="AW1252" s="13" t="s">
        <v>36</v>
      </c>
      <c r="AX1252" s="13" t="s">
        <v>75</v>
      </c>
      <c r="AY1252" s="237" t="s">
        <v>147</v>
      </c>
    </row>
    <row r="1253" s="13" customFormat="1">
      <c r="A1253" s="13"/>
      <c r="B1253" s="226"/>
      <c r="C1253" s="227"/>
      <c r="D1253" s="228" t="s">
        <v>157</v>
      </c>
      <c r="E1253" s="229" t="s">
        <v>19</v>
      </c>
      <c r="F1253" s="230" t="s">
        <v>2054</v>
      </c>
      <c r="G1253" s="227"/>
      <c r="H1253" s="231">
        <v>44.299999999999997</v>
      </c>
      <c r="I1253" s="232"/>
      <c r="J1253" s="227"/>
      <c r="K1253" s="227"/>
      <c r="L1253" s="233"/>
      <c r="M1253" s="234"/>
      <c r="N1253" s="235"/>
      <c r="O1253" s="235"/>
      <c r="P1253" s="235"/>
      <c r="Q1253" s="235"/>
      <c r="R1253" s="235"/>
      <c r="S1253" s="235"/>
      <c r="T1253" s="236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7" t="s">
        <v>157</v>
      </c>
      <c r="AU1253" s="237" t="s">
        <v>85</v>
      </c>
      <c r="AV1253" s="13" t="s">
        <v>85</v>
      </c>
      <c r="AW1253" s="13" t="s">
        <v>36</v>
      </c>
      <c r="AX1253" s="13" t="s">
        <v>75</v>
      </c>
      <c r="AY1253" s="237" t="s">
        <v>147</v>
      </c>
    </row>
    <row r="1254" s="15" customFormat="1">
      <c r="A1254" s="15"/>
      <c r="B1254" s="248"/>
      <c r="C1254" s="249"/>
      <c r="D1254" s="228" t="s">
        <v>157</v>
      </c>
      <c r="E1254" s="250" t="s">
        <v>19</v>
      </c>
      <c r="F1254" s="251" t="s">
        <v>172</v>
      </c>
      <c r="G1254" s="249"/>
      <c r="H1254" s="252">
        <v>122.59999999999999</v>
      </c>
      <c r="I1254" s="253"/>
      <c r="J1254" s="249"/>
      <c r="K1254" s="249"/>
      <c r="L1254" s="254"/>
      <c r="M1254" s="255"/>
      <c r="N1254" s="256"/>
      <c r="O1254" s="256"/>
      <c r="P1254" s="256"/>
      <c r="Q1254" s="256"/>
      <c r="R1254" s="256"/>
      <c r="S1254" s="256"/>
      <c r="T1254" s="257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58" t="s">
        <v>157</v>
      </c>
      <c r="AU1254" s="258" t="s">
        <v>85</v>
      </c>
      <c r="AV1254" s="15" t="s">
        <v>153</v>
      </c>
      <c r="AW1254" s="15" t="s">
        <v>36</v>
      </c>
      <c r="AX1254" s="15" t="s">
        <v>83</v>
      </c>
      <c r="AY1254" s="258" t="s">
        <v>147</v>
      </c>
    </row>
    <row r="1255" s="2" customFormat="1" ht="16.5" customHeight="1">
      <c r="A1255" s="41"/>
      <c r="B1255" s="42"/>
      <c r="C1255" s="259" t="s">
        <v>2055</v>
      </c>
      <c r="D1255" s="259" t="s">
        <v>245</v>
      </c>
      <c r="E1255" s="260" t="s">
        <v>2056</v>
      </c>
      <c r="F1255" s="261" t="s">
        <v>2057</v>
      </c>
      <c r="G1255" s="262" t="s">
        <v>99</v>
      </c>
      <c r="H1255" s="263">
        <v>128.72999999999999</v>
      </c>
      <c r="I1255" s="264"/>
      <c r="J1255" s="265">
        <f>ROUND(I1255*H1255,2)</f>
        <v>0</v>
      </c>
      <c r="K1255" s="261" t="s">
        <v>152</v>
      </c>
      <c r="L1255" s="266"/>
      <c r="M1255" s="267" t="s">
        <v>19</v>
      </c>
      <c r="N1255" s="268" t="s">
        <v>46</v>
      </c>
      <c r="O1255" s="87"/>
      <c r="P1255" s="217">
        <f>O1255*H1255</f>
        <v>0</v>
      </c>
      <c r="Q1255" s="217">
        <v>0.00020000000000000001</v>
      </c>
      <c r="R1255" s="217">
        <f>Q1255*H1255</f>
        <v>0.025745999999999998</v>
      </c>
      <c r="S1255" s="217">
        <v>0</v>
      </c>
      <c r="T1255" s="218">
        <f>S1255*H1255</f>
        <v>0</v>
      </c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R1255" s="219" t="s">
        <v>358</v>
      </c>
      <c r="AT1255" s="219" t="s">
        <v>245</v>
      </c>
      <c r="AU1255" s="219" t="s">
        <v>85</v>
      </c>
      <c r="AY1255" s="20" t="s">
        <v>147</v>
      </c>
      <c r="BE1255" s="220">
        <f>IF(N1255="základní",J1255,0)</f>
        <v>0</v>
      </c>
      <c r="BF1255" s="220">
        <f>IF(N1255="snížená",J1255,0)</f>
        <v>0</v>
      </c>
      <c r="BG1255" s="220">
        <f>IF(N1255="zákl. přenesená",J1255,0)</f>
        <v>0</v>
      </c>
      <c r="BH1255" s="220">
        <f>IF(N1255="sníž. přenesená",J1255,0)</f>
        <v>0</v>
      </c>
      <c r="BI1255" s="220">
        <f>IF(N1255="nulová",J1255,0)</f>
        <v>0</v>
      </c>
      <c r="BJ1255" s="20" t="s">
        <v>83</v>
      </c>
      <c r="BK1255" s="220">
        <f>ROUND(I1255*H1255,2)</f>
        <v>0</v>
      </c>
      <c r="BL1255" s="20" t="s">
        <v>244</v>
      </c>
      <c r="BM1255" s="219" t="s">
        <v>2058</v>
      </c>
    </row>
    <row r="1256" s="13" customFormat="1">
      <c r="A1256" s="13"/>
      <c r="B1256" s="226"/>
      <c r="C1256" s="227"/>
      <c r="D1256" s="228" t="s">
        <v>157</v>
      </c>
      <c r="E1256" s="227"/>
      <c r="F1256" s="230" t="s">
        <v>2059</v>
      </c>
      <c r="G1256" s="227"/>
      <c r="H1256" s="231">
        <v>128.72999999999999</v>
      </c>
      <c r="I1256" s="232"/>
      <c r="J1256" s="227"/>
      <c r="K1256" s="227"/>
      <c r="L1256" s="233"/>
      <c r="M1256" s="234"/>
      <c r="N1256" s="235"/>
      <c r="O1256" s="235"/>
      <c r="P1256" s="235"/>
      <c r="Q1256" s="235"/>
      <c r="R1256" s="235"/>
      <c r="S1256" s="235"/>
      <c r="T1256" s="236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7" t="s">
        <v>157</v>
      </c>
      <c r="AU1256" s="237" t="s">
        <v>85</v>
      </c>
      <c r="AV1256" s="13" t="s">
        <v>85</v>
      </c>
      <c r="AW1256" s="13" t="s">
        <v>4</v>
      </c>
      <c r="AX1256" s="13" t="s">
        <v>83</v>
      </c>
      <c r="AY1256" s="237" t="s">
        <v>147</v>
      </c>
    </row>
    <row r="1257" s="2" customFormat="1" ht="44.25" customHeight="1">
      <c r="A1257" s="41"/>
      <c r="B1257" s="42"/>
      <c r="C1257" s="208" t="s">
        <v>2060</v>
      </c>
      <c r="D1257" s="208" t="s">
        <v>149</v>
      </c>
      <c r="E1257" s="209" t="s">
        <v>2061</v>
      </c>
      <c r="F1257" s="210" t="s">
        <v>2062</v>
      </c>
      <c r="G1257" s="211" t="s">
        <v>99</v>
      </c>
      <c r="H1257" s="212">
        <v>16.5</v>
      </c>
      <c r="I1257" s="213"/>
      <c r="J1257" s="214">
        <f>ROUND(I1257*H1257,2)</f>
        <v>0</v>
      </c>
      <c r="K1257" s="210" t="s">
        <v>152</v>
      </c>
      <c r="L1257" s="47"/>
      <c r="M1257" s="215" t="s">
        <v>19</v>
      </c>
      <c r="N1257" s="216" t="s">
        <v>46</v>
      </c>
      <c r="O1257" s="87"/>
      <c r="P1257" s="217">
        <f>O1257*H1257</f>
        <v>0</v>
      </c>
      <c r="Q1257" s="217">
        <v>0</v>
      </c>
      <c r="R1257" s="217">
        <f>Q1257*H1257</f>
        <v>0</v>
      </c>
      <c r="S1257" s="217">
        <v>3.0000000000000001E-05</v>
      </c>
      <c r="T1257" s="218">
        <f>S1257*H1257</f>
        <v>0.000495</v>
      </c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R1257" s="219" t="s">
        <v>244</v>
      </c>
      <c r="AT1257" s="219" t="s">
        <v>149</v>
      </c>
      <c r="AU1257" s="219" t="s">
        <v>85</v>
      </c>
      <c r="AY1257" s="20" t="s">
        <v>147</v>
      </c>
      <c r="BE1257" s="220">
        <f>IF(N1257="základní",J1257,0)</f>
        <v>0</v>
      </c>
      <c r="BF1257" s="220">
        <f>IF(N1257="snížená",J1257,0)</f>
        <v>0</v>
      </c>
      <c r="BG1257" s="220">
        <f>IF(N1257="zákl. přenesená",J1257,0)</f>
        <v>0</v>
      </c>
      <c r="BH1257" s="220">
        <f>IF(N1257="sníž. přenesená",J1257,0)</f>
        <v>0</v>
      </c>
      <c r="BI1257" s="220">
        <f>IF(N1257="nulová",J1257,0)</f>
        <v>0</v>
      </c>
      <c r="BJ1257" s="20" t="s">
        <v>83</v>
      </c>
      <c r="BK1257" s="220">
        <f>ROUND(I1257*H1257,2)</f>
        <v>0</v>
      </c>
      <c r="BL1257" s="20" t="s">
        <v>244</v>
      </c>
      <c r="BM1257" s="219" t="s">
        <v>2063</v>
      </c>
    </row>
    <row r="1258" s="2" customFormat="1">
      <c r="A1258" s="41"/>
      <c r="B1258" s="42"/>
      <c r="C1258" s="43"/>
      <c r="D1258" s="221" t="s">
        <v>155</v>
      </c>
      <c r="E1258" s="43"/>
      <c r="F1258" s="222" t="s">
        <v>2064</v>
      </c>
      <c r="G1258" s="43"/>
      <c r="H1258" s="43"/>
      <c r="I1258" s="223"/>
      <c r="J1258" s="43"/>
      <c r="K1258" s="43"/>
      <c r="L1258" s="47"/>
      <c r="M1258" s="224"/>
      <c r="N1258" s="225"/>
      <c r="O1258" s="87"/>
      <c r="P1258" s="87"/>
      <c r="Q1258" s="87"/>
      <c r="R1258" s="87"/>
      <c r="S1258" s="87"/>
      <c r="T1258" s="88"/>
      <c r="U1258" s="41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T1258" s="20" t="s">
        <v>155</v>
      </c>
      <c r="AU1258" s="20" t="s">
        <v>85</v>
      </c>
    </row>
    <row r="1259" s="13" customFormat="1">
      <c r="A1259" s="13"/>
      <c r="B1259" s="226"/>
      <c r="C1259" s="227"/>
      <c r="D1259" s="228" t="s">
        <v>157</v>
      </c>
      <c r="E1259" s="229" t="s">
        <v>19</v>
      </c>
      <c r="F1259" s="230" t="s">
        <v>2065</v>
      </c>
      <c r="G1259" s="227"/>
      <c r="H1259" s="231">
        <v>9.8200000000000003</v>
      </c>
      <c r="I1259" s="232"/>
      <c r="J1259" s="227"/>
      <c r="K1259" s="227"/>
      <c r="L1259" s="233"/>
      <c r="M1259" s="234"/>
      <c r="N1259" s="235"/>
      <c r="O1259" s="235"/>
      <c r="P1259" s="235"/>
      <c r="Q1259" s="235"/>
      <c r="R1259" s="235"/>
      <c r="S1259" s="235"/>
      <c r="T1259" s="236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7" t="s">
        <v>157</v>
      </c>
      <c r="AU1259" s="237" t="s">
        <v>85</v>
      </c>
      <c r="AV1259" s="13" t="s">
        <v>85</v>
      </c>
      <c r="AW1259" s="13" t="s">
        <v>36</v>
      </c>
      <c r="AX1259" s="13" t="s">
        <v>75</v>
      </c>
      <c r="AY1259" s="237" t="s">
        <v>147</v>
      </c>
    </row>
    <row r="1260" s="13" customFormat="1">
      <c r="A1260" s="13"/>
      <c r="B1260" s="226"/>
      <c r="C1260" s="227"/>
      <c r="D1260" s="228" t="s">
        <v>157</v>
      </c>
      <c r="E1260" s="229" t="s">
        <v>19</v>
      </c>
      <c r="F1260" s="230" t="s">
        <v>2066</v>
      </c>
      <c r="G1260" s="227"/>
      <c r="H1260" s="231">
        <v>2</v>
      </c>
      <c r="I1260" s="232"/>
      <c r="J1260" s="227"/>
      <c r="K1260" s="227"/>
      <c r="L1260" s="233"/>
      <c r="M1260" s="234"/>
      <c r="N1260" s="235"/>
      <c r="O1260" s="235"/>
      <c r="P1260" s="235"/>
      <c r="Q1260" s="235"/>
      <c r="R1260" s="235"/>
      <c r="S1260" s="235"/>
      <c r="T1260" s="236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7" t="s">
        <v>157</v>
      </c>
      <c r="AU1260" s="237" t="s">
        <v>85</v>
      </c>
      <c r="AV1260" s="13" t="s">
        <v>85</v>
      </c>
      <c r="AW1260" s="13" t="s">
        <v>36</v>
      </c>
      <c r="AX1260" s="13" t="s">
        <v>75</v>
      </c>
      <c r="AY1260" s="237" t="s">
        <v>147</v>
      </c>
    </row>
    <row r="1261" s="13" customFormat="1">
      <c r="A1261" s="13"/>
      <c r="B1261" s="226"/>
      <c r="C1261" s="227"/>
      <c r="D1261" s="228" t="s">
        <v>157</v>
      </c>
      <c r="E1261" s="229" t="s">
        <v>19</v>
      </c>
      <c r="F1261" s="230" t="s">
        <v>2067</v>
      </c>
      <c r="G1261" s="227"/>
      <c r="H1261" s="231">
        <v>4.6799999999999997</v>
      </c>
      <c r="I1261" s="232"/>
      <c r="J1261" s="227"/>
      <c r="K1261" s="227"/>
      <c r="L1261" s="233"/>
      <c r="M1261" s="234"/>
      <c r="N1261" s="235"/>
      <c r="O1261" s="235"/>
      <c r="P1261" s="235"/>
      <c r="Q1261" s="235"/>
      <c r="R1261" s="235"/>
      <c r="S1261" s="235"/>
      <c r="T1261" s="236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7" t="s">
        <v>157</v>
      </c>
      <c r="AU1261" s="237" t="s">
        <v>85</v>
      </c>
      <c r="AV1261" s="13" t="s">
        <v>85</v>
      </c>
      <c r="AW1261" s="13" t="s">
        <v>36</v>
      </c>
      <c r="AX1261" s="13" t="s">
        <v>75</v>
      </c>
      <c r="AY1261" s="237" t="s">
        <v>147</v>
      </c>
    </row>
    <row r="1262" s="15" customFormat="1">
      <c r="A1262" s="15"/>
      <c r="B1262" s="248"/>
      <c r="C1262" s="249"/>
      <c r="D1262" s="228" t="s">
        <v>157</v>
      </c>
      <c r="E1262" s="250" t="s">
        <v>19</v>
      </c>
      <c r="F1262" s="251" t="s">
        <v>172</v>
      </c>
      <c r="G1262" s="249"/>
      <c r="H1262" s="252">
        <v>16.5</v>
      </c>
      <c r="I1262" s="253"/>
      <c r="J1262" s="249"/>
      <c r="K1262" s="249"/>
      <c r="L1262" s="254"/>
      <c r="M1262" s="255"/>
      <c r="N1262" s="256"/>
      <c r="O1262" s="256"/>
      <c r="P1262" s="256"/>
      <c r="Q1262" s="256"/>
      <c r="R1262" s="256"/>
      <c r="S1262" s="256"/>
      <c r="T1262" s="257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58" t="s">
        <v>157</v>
      </c>
      <c r="AU1262" s="258" t="s">
        <v>85</v>
      </c>
      <c r="AV1262" s="15" t="s">
        <v>153</v>
      </c>
      <c r="AW1262" s="15" t="s">
        <v>36</v>
      </c>
      <c r="AX1262" s="15" t="s">
        <v>83</v>
      </c>
      <c r="AY1262" s="258" t="s">
        <v>147</v>
      </c>
    </row>
    <row r="1263" s="2" customFormat="1" ht="16.5" customHeight="1">
      <c r="A1263" s="41"/>
      <c r="B1263" s="42"/>
      <c r="C1263" s="259" t="s">
        <v>2068</v>
      </c>
      <c r="D1263" s="259" t="s">
        <v>245</v>
      </c>
      <c r="E1263" s="260" t="s">
        <v>2056</v>
      </c>
      <c r="F1263" s="261" t="s">
        <v>2057</v>
      </c>
      <c r="G1263" s="262" t="s">
        <v>99</v>
      </c>
      <c r="H1263" s="263">
        <v>17.324999999999999</v>
      </c>
      <c r="I1263" s="264"/>
      <c r="J1263" s="265">
        <f>ROUND(I1263*H1263,2)</f>
        <v>0</v>
      </c>
      <c r="K1263" s="261" t="s">
        <v>152</v>
      </c>
      <c r="L1263" s="266"/>
      <c r="M1263" s="267" t="s">
        <v>19</v>
      </c>
      <c r="N1263" s="268" t="s">
        <v>46</v>
      </c>
      <c r="O1263" s="87"/>
      <c r="P1263" s="217">
        <f>O1263*H1263</f>
        <v>0</v>
      </c>
      <c r="Q1263" s="217">
        <v>0.00020000000000000001</v>
      </c>
      <c r="R1263" s="217">
        <f>Q1263*H1263</f>
        <v>0.0034650000000000002</v>
      </c>
      <c r="S1263" s="217">
        <v>0</v>
      </c>
      <c r="T1263" s="218">
        <f>S1263*H1263</f>
        <v>0</v>
      </c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  <c r="AR1263" s="219" t="s">
        <v>358</v>
      </c>
      <c r="AT1263" s="219" t="s">
        <v>245</v>
      </c>
      <c r="AU1263" s="219" t="s">
        <v>85</v>
      </c>
      <c r="AY1263" s="20" t="s">
        <v>147</v>
      </c>
      <c r="BE1263" s="220">
        <f>IF(N1263="základní",J1263,0)</f>
        <v>0</v>
      </c>
      <c r="BF1263" s="220">
        <f>IF(N1263="snížená",J1263,0)</f>
        <v>0</v>
      </c>
      <c r="BG1263" s="220">
        <f>IF(N1263="zákl. přenesená",J1263,0)</f>
        <v>0</v>
      </c>
      <c r="BH1263" s="220">
        <f>IF(N1263="sníž. přenesená",J1263,0)</f>
        <v>0</v>
      </c>
      <c r="BI1263" s="220">
        <f>IF(N1263="nulová",J1263,0)</f>
        <v>0</v>
      </c>
      <c r="BJ1263" s="20" t="s">
        <v>83</v>
      </c>
      <c r="BK1263" s="220">
        <f>ROUND(I1263*H1263,2)</f>
        <v>0</v>
      </c>
      <c r="BL1263" s="20" t="s">
        <v>244</v>
      </c>
      <c r="BM1263" s="219" t="s">
        <v>2069</v>
      </c>
    </row>
    <row r="1264" s="13" customFormat="1">
      <c r="A1264" s="13"/>
      <c r="B1264" s="226"/>
      <c r="C1264" s="227"/>
      <c r="D1264" s="228" t="s">
        <v>157</v>
      </c>
      <c r="E1264" s="227"/>
      <c r="F1264" s="230" t="s">
        <v>2070</v>
      </c>
      <c r="G1264" s="227"/>
      <c r="H1264" s="231">
        <v>17.324999999999999</v>
      </c>
      <c r="I1264" s="232"/>
      <c r="J1264" s="227"/>
      <c r="K1264" s="227"/>
      <c r="L1264" s="233"/>
      <c r="M1264" s="234"/>
      <c r="N1264" s="235"/>
      <c r="O1264" s="235"/>
      <c r="P1264" s="235"/>
      <c r="Q1264" s="235"/>
      <c r="R1264" s="235"/>
      <c r="S1264" s="235"/>
      <c r="T1264" s="236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7" t="s">
        <v>157</v>
      </c>
      <c r="AU1264" s="237" t="s">
        <v>85</v>
      </c>
      <c r="AV1264" s="13" t="s">
        <v>85</v>
      </c>
      <c r="AW1264" s="13" t="s">
        <v>4</v>
      </c>
      <c r="AX1264" s="13" t="s">
        <v>83</v>
      </c>
      <c r="AY1264" s="237" t="s">
        <v>147</v>
      </c>
    </row>
    <row r="1265" s="2" customFormat="1" ht="33" customHeight="1">
      <c r="A1265" s="41"/>
      <c r="B1265" s="42"/>
      <c r="C1265" s="208" t="s">
        <v>2071</v>
      </c>
      <c r="D1265" s="208" t="s">
        <v>149</v>
      </c>
      <c r="E1265" s="209" t="s">
        <v>2072</v>
      </c>
      <c r="F1265" s="210" t="s">
        <v>2073</v>
      </c>
      <c r="G1265" s="211" t="s">
        <v>99</v>
      </c>
      <c r="H1265" s="212">
        <v>225.22999999999999</v>
      </c>
      <c r="I1265" s="213"/>
      <c r="J1265" s="214">
        <f>ROUND(I1265*H1265,2)</f>
        <v>0</v>
      </c>
      <c r="K1265" s="210" t="s">
        <v>152</v>
      </c>
      <c r="L1265" s="47"/>
      <c r="M1265" s="215" t="s">
        <v>19</v>
      </c>
      <c r="N1265" s="216" t="s">
        <v>46</v>
      </c>
      <c r="O1265" s="87"/>
      <c r="P1265" s="217">
        <f>O1265*H1265</f>
        <v>0</v>
      </c>
      <c r="Q1265" s="217">
        <v>0.00021000000000000001</v>
      </c>
      <c r="R1265" s="217">
        <f>Q1265*H1265</f>
        <v>0.047298300000000001</v>
      </c>
      <c r="S1265" s="217">
        <v>0</v>
      </c>
      <c r="T1265" s="218">
        <f>S1265*H1265</f>
        <v>0</v>
      </c>
      <c r="U1265" s="41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R1265" s="219" t="s">
        <v>244</v>
      </c>
      <c r="AT1265" s="219" t="s">
        <v>149</v>
      </c>
      <c r="AU1265" s="219" t="s">
        <v>85</v>
      </c>
      <c r="AY1265" s="20" t="s">
        <v>147</v>
      </c>
      <c r="BE1265" s="220">
        <f>IF(N1265="základní",J1265,0)</f>
        <v>0</v>
      </c>
      <c r="BF1265" s="220">
        <f>IF(N1265="snížená",J1265,0)</f>
        <v>0</v>
      </c>
      <c r="BG1265" s="220">
        <f>IF(N1265="zákl. přenesená",J1265,0)</f>
        <v>0</v>
      </c>
      <c r="BH1265" s="220">
        <f>IF(N1265="sníž. přenesená",J1265,0)</f>
        <v>0</v>
      </c>
      <c r="BI1265" s="220">
        <f>IF(N1265="nulová",J1265,0)</f>
        <v>0</v>
      </c>
      <c r="BJ1265" s="20" t="s">
        <v>83</v>
      </c>
      <c r="BK1265" s="220">
        <f>ROUND(I1265*H1265,2)</f>
        <v>0</v>
      </c>
      <c r="BL1265" s="20" t="s">
        <v>244</v>
      </c>
      <c r="BM1265" s="219" t="s">
        <v>2074</v>
      </c>
    </row>
    <row r="1266" s="2" customFormat="1">
      <c r="A1266" s="41"/>
      <c r="B1266" s="42"/>
      <c r="C1266" s="43"/>
      <c r="D1266" s="221" t="s">
        <v>155</v>
      </c>
      <c r="E1266" s="43"/>
      <c r="F1266" s="222" t="s">
        <v>2075</v>
      </c>
      <c r="G1266" s="43"/>
      <c r="H1266" s="43"/>
      <c r="I1266" s="223"/>
      <c r="J1266" s="43"/>
      <c r="K1266" s="43"/>
      <c r="L1266" s="47"/>
      <c r="M1266" s="224"/>
      <c r="N1266" s="225"/>
      <c r="O1266" s="87"/>
      <c r="P1266" s="87"/>
      <c r="Q1266" s="87"/>
      <c r="R1266" s="87"/>
      <c r="S1266" s="87"/>
      <c r="T1266" s="88"/>
      <c r="U1266" s="41"/>
      <c r="V1266" s="41"/>
      <c r="W1266" s="41"/>
      <c r="X1266" s="41"/>
      <c r="Y1266" s="41"/>
      <c r="Z1266" s="41"/>
      <c r="AA1266" s="41"/>
      <c r="AB1266" s="41"/>
      <c r="AC1266" s="41"/>
      <c r="AD1266" s="41"/>
      <c r="AE1266" s="41"/>
      <c r="AT1266" s="20" t="s">
        <v>155</v>
      </c>
      <c r="AU1266" s="20" t="s">
        <v>85</v>
      </c>
    </row>
    <row r="1267" s="14" customFormat="1">
      <c r="A1267" s="14"/>
      <c r="B1267" s="238"/>
      <c r="C1267" s="239"/>
      <c r="D1267" s="228" t="s">
        <v>157</v>
      </c>
      <c r="E1267" s="240" t="s">
        <v>19</v>
      </c>
      <c r="F1267" s="241" t="s">
        <v>2076</v>
      </c>
      <c r="G1267" s="239"/>
      <c r="H1267" s="240" t="s">
        <v>19</v>
      </c>
      <c r="I1267" s="242"/>
      <c r="J1267" s="239"/>
      <c r="K1267" s="239"/>
      <c r="L1267" s="243"/>
      <c r="M1267" s="244"/>
      <c r="N1267" s="245"/>
      <c r="O1267" s="245"/>
      <c r="P1267" s="245"/>
      <c r="Q1267" s="245"/>
      <c r="R1267" s="245"/>
      <c r="S1267" s="245"/>
      <c r="T1267" s="246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47" t="s">
        <v>157</v>
      </c>
      <c r="AU1267" s="247" t="s">
        <v>85</v>
      </c>
      <c r="AV1267" s="14" t="s">
        <v>83</v>
      </c>
      <c r="AW1267" s="14" t="s">
        <v>36</v>
      </c>
      <c r="AX1267" s="14" t="s">
        <v>75</v>
      </c>
      <c r="AY1267" s="247" t="s">
        <v>147</v>
      </c>
    </row>
    <row r="1268" s="14" customFormat="1">
      <c r="A1268" s="14"/>
      <c r="B1268" s="238"/>
      <c r="C1268" s="239"/>
      <c r="D1268" s="228" t="s">
        <v>157</v>
      </c>
      <c r="E1268" s="240" t="s">
        <v>19</v>
      </c>
      <c r="F1268" s="241" t="s">
        <v>509</v>
      </c>
      <c r="G1268" s="239"/>
      <c r="H1268" s="240" t="s">
        <v>19</v>
      </c>
      <c r="I1268" s="242"/>
      <c r="J1268" s="239"/>
      <c r="K1268" s="239"/>
      <c r="L1268" s="243"/>
      <c r="M1268" s="244"/>
      <c r="N1268" s="245"/>
      <c r="O1268" s="245"/>
      <c r="P1268" s="245"/>
      <c r="Q1268" s="245"/>
      <c r="R1268" s="245"/>
      <c r="S1268" s="245"/>
      <c r="T1268" s="246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47" t="s">
        <v>157</v>
      </c>
      <c r="AU1268" s="247" t="s">
        <v>85</v>
      </c>
      <c r="AV1268" s="14" t="s">
        <v>83</v>
      </c>
      <c r="AW1268" s="14" t="s">
        <v>36</v>
      </c>
      <c r="AX1268" s="14" t="s">
        <v>75</v>
      </c>
      <c r="AY1268" s="247" t="s">
        <v>147</v>
      </c>
    </row>
    <row r="1269" s="13" customFormat="1">
      <c r="A1269" s="13"/>
      <c r="B1269" s="226"/>
      <c r="C1269" s="227"/>
      <c r="D1269" s="228" t="s">
        <v>157</v>
      </c>
      <c r="E1269" s="229" t="s">
        <v>19</v>
      </c>
      <c r="F1269" s="230" t="s">
        <v>510</v>
      </c>
      <c r="G1269" s="227"/>
      <c r="H1269" s="231">
        <v>37.899999999999999</v>
      </c>
      <c r="I1269" s="232"/>
      <c r="J1269" s="227"/>
      <c r="K1269" s="227"/>
      <c r="L1269" s="233"/>
      <c r="M1269" s="234"/>
      <c r="N1269" s="235"/>
      <c r="O1269" s="235"/>
      <c r="P1269" s="235"/>
      <c r="Q1269" s="235"/>
      <c r="R1269" s="235"/>
      <c r="S1269" s="235"/>
      <c r="T1269" s="236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7" t="s">
        <v>157</v>
      </c>
      <c r="AU1269" s="237" t="s">
        <v>85</v>
      </c>
      <c r="AV1269" s="13" t="s">
        <v>85</v>
      </c>
      <c r="AW1269" s="13" t="s">
        <v>36</v>
      </c>
      <c r="AX1269" s="13" t="s">
        <v>75</v>
      </c>
      <c r="AY1269" s="237" t="s">
        <v>147</v>
      </c>
    </row>
    <row r="1270" s="13" customFormat="1">
      <c r="A1270" s="13"/>
      <c r="B1270" s="226"/>
      <c r="C1270" s="227"/>
      <c r="D1270" s="228" t="s">
        <v>157</v>
      </c>
      <c r="E1270" s="229" t="s">
        <v>19</v>
      </c>
      <c r="F1270" s="230" t="s">
        <v>511</v>
      </c>
      <c r="G1270" s="227"/>
      <c r="H1270" s="231">
        <v>8.3000000000000007</v>
      </c>
      <c r="I1270" s="232"/>
      <c r="J1270" s="227"/>
      <c r="K1270" s="227"/>
      <c r="L1270" s="233"/>
      <c r="M1270" s="234"/>
      <c r="N1270" s="235"/>
      <c r="O1270" s="235"/>
      <c r="P1270" s="235"/>
      <c r="Q1270" s="235"/>
      <c r="R1270" s="235"/>
      <c r="S1270" s="235"/>
      <c r="T1270" s="236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7" t="s">
        <v>157</v>
      </c>
      <c r="AU1270" s="237" t="s">
        <v>85</v>
      </c>
      <c r="AV1270" s="13" t="s">
        <v>85</v>
      </c>
      <c r="AW1270" s="13" t="s">
        <v>36</v>
      </c>
      <c r="AX1270" s="13" t="s">
        <v>75</v>
      </c>
      <c r="AY1270" s="237" t="s">
        <v>147</v>
      </c>
    </row>
    <row r="1271" s="14" customFormat="1">
      <c r="A1271" s="14"/>
      <c r="B1271" s="238"/>
      <c r="C1271" s="239"/>
      <c r="D1271" s="228" t="s">
        <v>157</v>
      </c>
      <c r="E1271" s="240" t="s">
        <v>19</v>
      </c>
      <c r="F1271" s="241" t="s">
        <v>2077</v>
      </c>
      <c r="G1271" s="239"/>
      <c r="H1271" s="240" t="s">
        <v>19</v>
      </c>
      <c r="I1271" s="242"/>
      <c r="J1271" s="239"/>
      <c r="K1271" s="239"/>
      <c r="L1271" s="243"/>
      <c r="M1271" s="244"/>
      <c r="N1271" s="245"/>
      <c r="O1271" s="245"/>
      <c r="P1271" s="245"/>
      <c r="Q1271" s="245"/>
      <c r="R1271" s="245"/>
      <c r="S1271" s="245"/>
      <c r="T1271" s="246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47" t="s">
        <v>157</v>
      </c>
      <c r="AU1271" s="247" t="s">
        <v>85</v>
      </c>
      <c r="AV1271" s="14" t="s">
        <v>83</v>
      </c>
      <c r="AW1271" s="14" t="s">
        <v>36</v>
      </c>
      <c r="AX1271" s="14" t="s">
        <v>75</v>
      </c>
      <c r="AY1271" s="247" t="s">
        <v>147</v>
      </c>
    </row>
    <row r="1272" s="14" customFormat="1">
      <c r="A1272" s="14"/>
      <c r="B1272" s="238"/>
      <c r="C1272" s="239"/>
      <c r="D1272" s="228" t="s">
        <v>157</v>
      </c>
      <c r="E1272" s="240" t="s">
        <v>19</v>
      </c>
      <c r="F1272" s="241" t="s">
        <v>327</v>
      </c>
      <c r="G1272" s="239"/>
      <c r="H1272" s="240" t="s">
        <v>19</v>
      </c>
      <c r="I1272" s="242"/>
      <c r="J1272" s="239"/>
      <c r="K1272" s="239"/>
      <c r="L1272" s="243"/>
      <c r="M1272" s="244"/>
      <c r="N1272" s="245"/>
      <c r="O1272" s="245"/>
      <c r="P1272" s="245"/>
      <c r="Q1272" s="245"/>
      <c r="R1272" s="245"/>
      <c r="S1272" s="245"/>
      <c r="T1272" s="246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47" t="s">
        <v>157</v>
      </c>
      <c r="AU1272" s="247" t="s">
        <v>85</v>
      </c>
      <c r="AV1272" s="14" t="s">
        <v>83</v>
      </c>
      <c r="AW1272" s="14" t="s">
        <v>36</v>
      </c>
      <c r="AX1272" s="14" t="s">
        <v>75</v>
      </c>
      <c r="AY1272" s="247" t="s">
        <v>147</v>
      </c>
    </row>
    <row r="1273" s="13" customFormat="1">
      <c r="A1273" s="13"/>
      <c r="B1273" s="226"/>
      <c r="C1273" s="227"/>
      <c r="D1273" s="228" t="s">
        <v>157</v>
      </c>
      <c r="E1273" s="229" t="s">
        <v>19</v>
      </c>
      <c r="F1273" s="230" t="s">
        <v>517</v>
      </c>
      <c r="G1273" s="227"/>
      <c r="H1273" s="231">
        <v>10</v>
      </c>
      <c r="I1273" s="232"/>
      <c r="J1273" s="227"/>
      <c r="K1273" s="227"/>
      <c r="L1273" s="233"/>
      <c r="M1273" s="234"/>
      <c r="N1273" s="235"/>
      <c r="O1273" s="235"/>
      <c r="P1273" s="235"/>
      <c r="Q1273" s="235"/>
      <c r="R1273" s="235"/>
      <c r="S1273" s="235"/>
      <c r="T1273" s="236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7" t="s">
        <v>157</v>
      </c>
      <c r="AU1273" s="237" t="s">
        <v>85</v>
      </c>
      <c r="AV1273" s="13" t="s">
        <v>85</v>
      </c>
      <c r="AW1273" s="13" t="s">
        <v>36</v>
      </c>
      <c r="AX1273" s="13" t="s">
        <v>75</v>
      </c>
      <c r="AY1273" s="237" t="s">
        <v>147</v>
      </c>
    </row>
    <row r="1274" s="13" customFormat="1">
      <c r="A1274" s="13"/>
      <c r="B1274" s="226"/>
      <c r="C1274" s="227"/>
      <c r="D1274" s="228" t="s">
        <v>157</v>
      </c>
      <c r="E1274" s="229" t="s">
        <v>19</v>
      </c>
      <c r="F1274" s="230" t="s">
        <v>518</v>
      </c>
      <c r="G1274" s="227"/>
      <c r="H1274" s="231">
        <v>21.5</v>
      </c>
      <c r="I1274" s="232"/>
      <c r="J1274" s="227"/>
      <c r="K1274" s="227"/>
      <c r="L1274" s="233"/>
      <c r="M1274" s="234"/>
      <c r="N1274" s="235"/>
      <c r="O1274" s="235"/>
      <c r="P1274" s="235"/>
      <c r="Q1274" s="235"/>
      <c r="R1274" s="235"/>
      <c r="S1274" s="235"/>
      <c r="T1274" s="236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7" t="s">
        <v>157</v>
      </c>
      <c r="AU1274" s="237" t="s">
        <v>85</v>
      </c>
      <c r="AV1274" s="13" t="s">
        <v>85</v>
      </c>
      <c r="AW1274" s="13" t="s">
        <v>36</v>
      </c>
      <c r="AX1274" s="13" t="s">
        <v>75</v>
      </c>
      <c r="AY1274" s="237" t="s">
        <v>147</v>
      </c>
    </row>
    <row r="1275" s="14" customFormat="1">
      <c r="A1275" s="14"/>
      <c r="B1275" s="238"/>
      <c r="C1275" s="239"/>
      <c r="D1275" s="228" t="s">
        <v>157</v>
      </c>
      <c r="E1275" s="240" t="s">
        <v>19</v>
      </c>
      <c r="F1275" s="241" t="s">
        <v>519</v>
      </c>
      <c r="G1275" s="239"/>
      <c r="H1275" s="240" t="s">
        <v>19</v>
      </c>
      <c r="I1275" s="242"/>
      <c r="J1275" s="239"/>
      <c r="K1275" s="239"/>
      <c r="L1275" s="243"/>
      <c r="M1275" s="244"/>
      <c r="N1275" s="245"/>
      <c r="O1275" s="245"/>
      <c r="P1275" s="245"/>
      <c r="Q1275" s="245"/>
      <c r="R1275" s="245"/>
      <c r="S1275" s="245"/>
      <c r="T1275" s="246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47" t="s">
        <v>157</v>
      </c>
      <c r="AU1275" s="247" t="s">
        <v>85</v>
      </c>
      <c r="AV1275" s="14" t="s">
        <v>83</v>
      </c>
      <c r="AW1275" s="14" t="s">
        <v>36</v>
      </c>
      <c r="AX1275" s="14" t="s">
        <v>75</v>
      </c>
      <c r="AY1275" s="247" t="s">
        <v>147</v>
      </c>
    </row>
    <row r="1276" s="13" customFormat="1">
      <c r="A1276" s="13"/>
      <c r="B1276" s="226"/>
      <c r="C1276" s="227"/>
      <c r="D1276" s="228" t="s">
        <v>157</v>
      </c>
      <c r="E1276" s="229" t="s">
        <v>19</v>
      </c>
      <c r="F1276" s="230" t="s">
        <v>520</v>
      </c>
      <c r="G1276" s="227"/>
      <c r="H1276" s="231">
        <v>31</v>
      </c>
      <c r="I1276" s="232"/>
      <c r="J1276" s="227"/>
      <c r="K1276" s="227"/>
      <c r="L1276" s="233"/>
      <c r="M1276" s="234"/>
      <c r="N1276" s="235"/>
      <c r="O1276" s="235"/>
      <c r="P1276" s="235"/>
      <c r="Q1276" s="235"/>
      <c r="R1276" s="235"/>
      <c r="S1276" s="235"/>
      <c r="T1276" s="236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7" t="s">
        <v>157</v>
      </c>
      <c r="AU1276" s="237" t="s">
        <v>85</v>
      </c>
      <c r="AV1276" s="13" t="s">
        <v>85</v>
      </c>
      <c r="AW1276" s="13" t="s">
        <v>36</v>
      </c>
      <c r="AX1276" s="13" t="s">
        <v>75</v>
      </c>
      <c r="AY1276" s="237" t="s">
        <v>147</v>
      </c>
    </row>
    <row r="1277" s="14" customFormat="1">
      <c r="A1277" s="14"/>
      <c r="B1277" s="238"/>
      <c r="C1277" s="239"/>
      <c r="D1277" s="228" t="s">
        <v>157</v>
      </c>
      <c r="E1277" s="240" t="s">
        <v>19</v>
      </c>
      <c r="F1277" s="241" t="s">
        <v>384</v>
      </c>
      <c r="G1277" s="239"/>
      <c r="H1277" s="240" t="s">
        <v>19</v>
      </c>
      <c r="I1277" s="242"/>
      <c r="J1277" s="239"/>
      <c r="K1277" s="239"/>
      <c r="L1277" s="243"/>
      <c r="M1277" s="244"/>
      <c r="N1277" s="245"/>
      <c r="O1277" s="245"/>
      <c r="P1277" s="245"/>
      <c r="Q1277" s="245"/>
      <c r="R1277" s="245"/>
      <c r="S1277" s="245"/>
      <c r="T1277" s="246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47" t="s">
        <v>157</v>
      </c>
      <c r="AU1277" s="247" t="s">
        <v>85</v>
      </c>
      <c r="AV1277" s="14" t="s">
        <v>83</v>
      </c>
      <c r="AW1277" s="14" t="s">
        <v>36</v>
      </c>
      <c r="AX1277" s="14" t="s">
        <v>75</v>
      </c>
      <c r="AY1277" s="247" t="s">
        <v>147</v>
      </c>
    </row>
    <row r="1278" s="13" customFormat="1">
      <c r="A1278" s="13"/>
      <c r="B1278" s="226"/>
      <c r="C1278" s="227"/>
      <c r="D1278" s="228" t="s">
        <v>157</v>
      </c>
      <c r="E1278" s="229" t="s">
        <v>19</v>
      </c>
      <c r="F1278" s="230" t="s">
        <v>521</v>
      </c>
      <c r="G1278" s="227"/>
      <c r="H1278" s="231">
        <v>6.8099999999999996</v>
      </c>
      <c r="I1278" s="232"/>
      <c r="J1278" s="227"/>
      <c r="K1278" s="227"/>
      <c r="L1278" s="233"/>
      <c r="M1278" s="234"/>
      <c r="N1278" s="235"/>
      <c r="O1278" s="235"/>
      <c r="P1278" s="235"/>
      <c r="Q1278" s="235"/>
      <c r="R1278" s="235"/>
      <c r="S1278" s="235"/>
      <c r="T1278" s="236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7" t="s">
        <v>157</v>
      </c>
      <c r="AU1278" s="237" t="s">
        <v>85</v>
      </c>
      <c r="AV1278" s="13" t="s">
        <v>85</v>
      </c>
      <c r="AW1278" s="13" t="s">
        <v>36</v>
      </c>
      <c r="AX1278" s="13" t="s">
        <v>75</v>
      </c>
      <c r="AY1278" s="237" t="s">
        <v>147</v>
      </c>
    </row>
    <row r="1279" s="14" customFormat="1">
      <c r="A1279" s="14"/>
      <c r="B1279" s="238"/>
      <c r="C1279" s="239"/>
      <c r="D1279" s="228" t="s">
        <v>157</v>
      </c>
      <c r="E1279" s="240" t="s">
        <v>19</v>
      </c>
      <c r="F1279" s="241" t="s">
        <v>377</v>
      </c>
      <c r="G1279" s="239"/>
      <c r="H1279" s="240" t="s">
        <v>19</v>
      </c>
      <c r="I1279" s="242"/>
      <c r="J1279" s="239"/>
      <c r="K1279" s="239"/>
      <c r="L1279" s="243"/>
      <c r="M1279" s="244"/>
      <c r="N1279" s="245"/>
      <c r="O1279" s="245"/>
      <c r="P1279" s="245"/>
      <c r="Q1279" s="245"/>
      <c r="R1279" s="245"/>
      <c r="S1279" s="245"/>
      <c r="T1279" s="246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47" t="s">
        <v>157</v>
      </c>
      <c r="AU1279" s="247" t="s">
        <v>85</v>
      </c>
      <c r="AV1279" s="14" t="s">
        <v>83</v>
      </c>
      <c r="AW1279" s="14" t="s">
        <v>36</v>
      </c>
      <c r="AX1279" s="14" t="s">
        <v>75</v>
      </c>
      <c r="AY1279" s="247" t="s">
        <v>147</v>
      </c>
    </row>
    <row r="1280" s="13" customFormat="1">
      <c r="A1280" s="13"/>
      <c r="B1280" s="226"/>
      <c r="C1280" s="227"/>
      <c r="D1280" s="228" t="s">
        <v>157</v>
      </c>
      <c r="E1280" s="229" t="s">
        <v>19</v>
      </c>
      <c r="F1280" s="230" t="s">
        <v>522</v>
      </c>
      <c r="G1280" s="227"/>
      <c r="H1280" s="231">
        <v>11.4</v>
      </c>
      <c r="I1280" s="232"/>
      <c r="J1280" s="227"/>
      <c r="K1280" s="227"/>
      <c r="L1280" s="233"/>
      <c r="M1280" s="234"/>
      <c r="N1280" s="235"/>
      <c r="O1280" s="235"/>
      <c r="P1280" s="235"/>
      <c r="Q1280" s="235"/>
      <c r="R1280" s="235"/>
      <c r="S1280" s="235"/>
      <c r="T1280" s="236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7" t="s">
        <v>157</v>
      </c>
      <c r="AU1280" s="237" t="s">
        <v>85</v>
      </c>
      <c r="AV1280" s="13" t="s">
        <v>85</v>
      </c>
      <c r="AW1280" s="13" t="s">
        <v>36</v>
      </c>
      <c r="AX1280" s="13" t="s">
        <v>75</v>
      </c>
      <c r="AY1280" s="237" t="s">
        <v>147</v>
      </c>
    </row>
    <row r="1281" s="14" customFormat="1">
      <c r="A1281" s="14"/>
      <c r="B1281" s="238"/>
      <c r="C1281" s="239"/>
      <c r="D1281" s="228" t="s">
        <v>157</v>
      </c>
      <c r="E1281" s="240" t="s">
        <v>19</v>
      </c>
      <c r="F1281" s="241" t="s">
        <v>540</v>
      </c>
      <c r="G1281" s="239"/>
      <c r="H1281" s="240" t="s">
        <v>19</v>
      </c>
      <c r="I1281" s="242"/>
      <c r="J1281" s="239"/>
      <c r="K1281" s="239"/>
      <c r="L1281" s="243"/>
      <c r="M1281" s="244"/>
      <c r="N1281" s="245"/>
      <c r="O1281" s="245"/>
      <c r="P1281" s="245"/>
      <c r="Q1281" s="245"/>
      <c r="R1281" s="245"/>
      <c r="S1281" s="245"/>
      <c r="T1281" s="246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47" t="s">
        <v>157</v>
      </c>
      <c r="AU1281" s="247" t="s">
        <v>85</v>
      </c>
      <c r="AV1281" s="14" t="s">
        <v>83</v>
      </c>
      <c r="AW1281" s="14" t="s">
        <v>36</v>
      </c>
      <c r="AX1281" s="14" t="s">
        <v>75</v>
      </c>
      <c r="AY1281" s="247" t="s">
        <v>147</v>
      </c>
    </row>
    <row r="1282" s="13" customFormat="1">
      <c r="A1282" s="13"/>
      <c r="B1282" s="226"/>
      <c r="C1282" s="227"/>
      <c r="D1282" s="228" t="s">
        <v>157</v>
      </c>
      <c r="E1282" s="229" t="s">
        <v>19</v>
      </c>
      <c r="F1282" s="230" t="s">
        <v>541</v>
      </c>
      <c r="G1282" s="227"/>
      <c r="H1282" s="231">
        <v>61.380000000000003</v>
      </c>
      <c r="I1282" s="232"/>
      <c r="J1282" s="227"/>
      <c r="K1282" s="227"/>
      <c r="L1282" s="233"/>
      <c r="M1282" s="234"/>
      <c r="N1282" s="235"/>
      <c r="O1282" s="235"/>
      <c r="P1282" s="235"/>
      <c r="Q1282" s="235"/>
      <c r="R1282" s="235"/>
      <c r="S1282" s="235"/>
      <c r="T1282" s="236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7" t="s">
        <v>157</v>
      </c>
      <c r="AU1282" s="237" t="s">
        <v>85</v>
      </c>
      <c r="AV1282" s="13" t="s">
        <v>85</v>
      </c>
      <c r="AW1282" s="13" t="s">
        <v>36</v>
      </c>
      <c r="AX1282" s="13" t="s">
        <v>75</v>
      </c>
      <c r="AY1282" s="237" t="s">
        <v>147</v>
      </c>
    </row>
    <row r="1283" s="13" customFormat="1">
      <c r="A1283" s="13"/>
      <c r="B1283" s="226"/>
      <c r="C1283" s="227"/>
      <c r="D1283" s="228" t="s">
        <v>157</v>
      </c>
      <c r="E1283" s="229" t="s">
        <v>19</v>
      </c>
      <c r="F1283" s="230" t="s">
        <v>542</v>
      </c>
      <c r="G1283" s="227"/>
      <c r="H1283" s="231">
        <v>7.8399999999999999</v>
      </c>
      <c r="I1283" s="232"/>
      <c r="J1283" s="227"/>
      <c r="K1283" s="227"/>
      <c r="L1283" s="233"/>
      <c r="M1283" s="234"/>
      <c r="N1283" s="235"/>
      <c r="O1283" s="235"/>
      <c r="P1283" s="235"/>
      <c r="Q1283" s="235"/>
      <c r="R1283" s="235"/>
      <c r="S1283" s="235"/>
      <c r="T1283" s="236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7" t="s">
        <v>157</v>
      </c>
      <c r="AU1283" s="237" t="s">
        <v>85</v>
      </c>
      <c r="AV1283" s="13" t="s">
        <v>85</v>
      </c>
      <c r="AW1283" s="13" t="s">
        <v>36</v>
      </c>
      <c r="AX1283" s="13" t="s">
        <v>75</v>
      </c>
      <c r="AY1283" s="237" t="s">
        <v>147</v>
      </c>
    </row>
    <row r="1284" s="13" customFormat="1">
      <c r="A1284" s="13"/>
      <c r="B1284" s="226"/>
      <c r="C1284" s="227"/>
      <c r="D1284" s="228" t="s">
        <v>157</v>
      </c>
      <c r="E1284" s="229" t="s">
        <v>19</v>
      </c>
      <c r="F1284" s="230" t="s">
        <v>543</v>
      </c>
      <c r="G1284" s="227"/>
      <c r="H1284" s="231">
        <v>29.100000000000001</v>
      </c>
      <c r="I1284" s="232"/>
      <c r="J1284" s="227"/>
      <c r="K1284" s="227"/>
      <c r="L1284" s="233"/>
      <c r="M1284" s="234"/>
      <c r="N1284" s="235"/>
      <c r="O1284" s="235"/>
      <c r="P1284" s="235"/>
      <c r="Q1284" s="235"/>
      <c r="R1284" s="235"/>
      <c r="S1284" s="235"/>
      <c r="T1284" s="236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7" t="s">
        <v>157</v>
      </c>
      <c r="AU1284" s="237" t="s">
        <v>85</v>
      </c>
      <c r="AV1284" s="13" t="s">
        <v>85</v>
      </c>
      <c r="AW1284" s="13" t="s">
        <v>36</v>
      </c>
      <c r="AX1284" s="13" t="s">
        <v>75</v>
      </c>
      <c r="AY1284" s="237" t="s">
        <v>147</v>
      </c>
    </row>
    <row r="1285" s="15" customFormat="1">
      <c r="A1285" s="15"/>
      <c r="B1285" s="248"/>
      <c r="C1285" s="249"/>
      <c r="D1285" s="228" t="s">
        <v>157</v>
      </c>
      <c r="E1285" s="250" t="s">
        <v>19</v>
      </c>
      <c r="F1285" s="251" t="s">
        <v>172</v>
      </c>
      <c r="G1285" s="249"/>
      <c r="H1285" s="252">
        <v>225.22999999999999</v>
      </c>
      <c r="I1285" s="253"/>
      <c r="J1285" s="249"/>
      <c r="K1285" s="249"/>
      <c r="L1285" s="254"/>
      <c r="M1285" s="255"/>
      <c r="N1285" s="256"/>
      <c r="O1285" s="256"/>
      <c r="P1285" s="256"/>
      <c r="Q1285" s="256"/>
      <c r="R1285" s="256"/>
      <c r="S1285" s="256"/>
      <c r="T1285" s="257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58" t="s">
        <v>157</v>
      </c>
      <c r="AU1285" s="258" t="s">
        <v>85</v>
      </c>
      <c r="AV1285" s="15" t="s">
        <v>153</v>
      </c>
      <c r="AW1285" s="15" t="s">
        <v>36</v>
      </c>
      <c r="AX1285" s="15" t="s">
        <v>83</v>
      </c>
      <c r="AY1285" s="258" t="s">
        <v>147</v>
      </c>
    </row>
    <row r="1286" s="2" customFormat="1" ht="37.8" customHeight="1">
      <c r="A1286" s="41"/>
      <c r="B1286" s="42"/>
      <c r="C1286" s="208" t="s">
        <v>2078</v>
      </c>
      <c r="D1286" s="208" t="s">
        <v>149</v>
      </c>
      <c r="E1286" s="209" t="s">
        <v>2079</v>
      </c>
      <c r="F1286" s="210" t="s">
        <v>2080</v>
      </c>
      <c r="G1286" s="211" t="s">
        <v>99</v>
      </c>
      <c r="H1286" s="212">
        <v>271.73000000000002</v>
      </c>
      <c r="I1286" s="213"/>
      <c r="J1286" s="214">
        <f>ROUND(I1286*H1286,2)</f>
        <v>0</v>
      </c>
      <c r="K1286" s="210" t="s">
        <v>152</v>
      </c>
      <c r="L1286" s="47"/>
      <c r="M1286" s="215" t="s">
        <v>19</v>
      </c>
      <c r="N1286" s="216" t="s">
        <v>46</v>
      </c>
      <c r="O1286" s="87"/>
      <c r="P1286" s="217">
        <f>O1286*H1286</f>
        <v>0</v>
      </c>
      <c r="Q1286" s="217">
        <v>0.00029</v>
      </c>
      <c r="R1286" s="217">
        <f>Q1286*H1286</f>
        <v>0.078801700000000002</v>
      </c>
      <c r="S1286" s="217">
        <v>0</v>
      </c>
      <c r="T1286" s="218">
        <f>S1286*H1286</f>
        <v>0</v>
      </c>
      <c r="U1286" s="41"/>
      <c r="V1286" s="41"/>
      <c r="W1286" s="41"/>
      <c r="X1286" s="41"/>
      <c r="Y1286" s="41"/>
      <c r="Z1286" s="41"/>
      <c r="AA1286" s="41"/>
      <c r="AB1286" s="41"/>
      <c r="AC1286" s="41"/>
      <c r="AD1286" s="41"/>
      <c r="AE1286" s="41"/>
      <c r="AR1286" s="219" t="s">
        <v>244</v>
      </c>
      <c r="AT1286" s="219" t="s">
        <v>149</v>
      </c>
      <c r="AU1286" s="219" t="s">
        <v>85</v>
      </c>
      <c r="AY1286" s="20" t="s">
        <v>147</v>
      </c>
      <c r="BE1286" s="220">
        <f>IF(N1286="základní",J1286,0)</f>
        <v>0</v>
      </c>
      <c r="BF1286" s="220">
        <f>IF(N1286="snížená",J1286,0)</f>
        <v>0</v>
      </c>
      <c r="BG1286" s="220">
        <f>IF(N1286="zákl. přenesená",J1286,0)</f>
        <v>0</v>
      </c>
      <c r="BH1286" s="220">
        <f>IF(N1286="sníž. přenesená",J1286,0)</f>
        <v>0</v>
      </c>
      <c r="BI1286" s="220">
        <f>IF(N1286="nulová",J1286,0)</f>
        <v>0</v>
      </c>
      <c r="BJ1286" s="20" t="s">
        <v>83</v>
      </c>
      <c r="BK1286" s="220">
        <f>ROUND(I1286*H1286,2)</f>
        <v>0</v>
      </c>
      <c r="BL1286" s="20" t="s">
        <v>244</v>
      </c>
      <c r="BM1286" s="219" t="s">
        <v>2081</v>
      </c>
    </row>
    <row r="1287" s="2" customFormat="1">
      <c r="A1287" s="41"/>
      <c r="B1287" s="42"/>
      <c r="C1287" s="43"/>
      <c r="D1287" s="221" t="s">
        <v>155</v>
      </c>
      <c r="E1287" s="43"/>
      <c r="F1287" s="222" t="s">
        <v>2082</v>
      </c>
      <c r="G1287" s="43"/>
      <c r="H1287" s="43"/>
      <c r="I1287" s="223"/>
      <c r="J1287" s="43"/>
      <c r="K1287" s="43"/>
      <c r="L1287" s="47"/>
      <c r="M1287" s="224"/>
      <c r="N1287" s="225"/>
      <c r="O1287" s="87"/>
      <c r="P1287" s="87"/>
      <c r="Q1287" s="87"/>
      <c r="R1287" s="87"/>
      <c r="S1287" s="87"/>
      <c r="T1287" s="88"/>
      <c r="U1287" s="41"/>
      <c r="V1287" s="41"/>
      <c r="W1287" s="41"/>
      <c r="X1287" s="41"/>
      <c r="Y1287" s="41"/>
      <c r="Z1287" s="41"/>
      <c r="AA1287" s="41"/>
      <c r="AB1287" s="41"/>
      <c r="AC1287" s="41"/>
      <c r="AD1287" s="41"/>
      <c r="AE1287" s="41"/>
      <c r="AT1287" s="20" t="s">
        <v>155</v>
      </c>
      <c r="AU1287" s="20" t="s">
        <v>85</v>
      </c>
    </row>
    <row r="1288" s="14" customFormat="1">
      <c r="A1288" s="14"/>
      <c r="B1288" s="238"/>
      <c r="C1288" s="239"/>
      <c r="D1288" s="228" t="s">
        <v>157</v>
      </c>
      <c r="E1288" s="240" t="s">
        <v>19</v>
      </c>
      <c r="F1288" s="241" t="s">
        <v>2076</v>
      </c>
      <c r="G1288" s="239"/>
      <c r="H1288" s="240" t="s">
        <v>19</v>
      </c>
      <c r="I1288" s="242"/>
      <c r="J1288" s="239"/>
      <c r="K1288" s="239"/>
      <c r="L1288" s="243"/>
      <c r="M1288" s="244"/>
      <c r="N1288" s="245"/>
      <c r="O1288" s="245"/>
      <c r="P1288" s="245"/>
      <c r="Q1288" s="245"/>
      <c r="R1288" s="245"/>
      <c r="S1288" s="245"/>
      <c r="T1288" s="246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47" t="s">
        <v>157</v>
      </c>
      <c r="AU1288" s="247" t="s">
        <v>85</v>
      </c>
      <c r="AV1288" s="14" t="s">
        <v>83</v>
      </c>
      <c r="AW1288" s="14" t="s">
        <v>36</v>
      </c>
      <c r="AX1288" s="14" t="s">
        <v>75</v>
      </c>
      <c r="AY1288" s="247" t="s">
        <v>147</v>
      </c>
    </row>
    <row r="1289" s="14" customFormat="1">
      <c r="A1289" s="14"/>
      <c r="B1289" s="238"/>
      <c r="C1289" s="239"/>
      <c r="D1289" s="228" t="s">
        <v>157</v>
      </c>
      <c r="E1289" s="240" t="s">
        <v>19</v>
      </c>
      <c r="F1289" s="241" t="s">
        <v>509</v>
      </c>
      <c r="G1289" s="239"/>
      <c r="H1289" s="240" t="s">
        <v>19</v>
      </c>
      <c r="I1289" s="242"/>
      <c r="J1289" s="239"/>
      <c r="K1289" s="239"/>
      <c r="L1289" s="243"/>
      <c r="M1289" s="244"/>
      <c r="N1289" s="245"/>
      <c r="O1289" s="245"/>
      <c r="P1289" s="245"/>
      <c r="Q1289" s="245"/>
      <c r="R1289" s="245"/>
      <c r="S1289" s="245"/>
      <c r="T1289" s="246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7" t="s">
        <v>157</v>
      </c>
      <c r="AU1289" s="247" t="s">
        <v>85</v>
      </c>
      <c r="AV1289" s="14" t="s">
        <v>83</v>
      </c>
      <c r="AW1289" s="14" t="s">
        <v>36</v>
      </c>
      <c r="AX1289" s="14" t="s">
        <v>75</v>
      </c>
      <c r="AY1289" s="247" t="s">
        <v>147</v>
      </c>
    </row>
    <row r="1290" s="13" customFormat="1">
      <c r="A1290" s="13"/>
      <c r="B1290" s="226"/>
      <c r="C1290" s="227"/>
      <c r="D1290" s="228" t="s">
        <v>157</v>
      </c>
      <c r="E1290" s="229" t="s">
        <v>19</v>
      </c>
      <c r="F1290" s="230" t="s">
        <v>510</v>
      </c>
      <c r="G1290" s="227"/>
      <c r="H1290" s="231">
        <v>37.899999999999999</v>
      </c>
      <c r="I1290" s="232"/>
      <c r="J1290" s="227"/>
      <c r="K1290" s="227"/>
      <c r="L1290" s="233"/>
      <c r="M1290" s="234"/>
      <c r="N1290" s="235"/>
      <c r="O1290" s="235"/>
      <c r="P1290" s="235"/>
      <c r="Q1290" s="235"/>
      <c r="R1290" s="235"/>
      <c r="S1290" s="235"/>
      <c r="T1290" s="236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7" t="s">
        <v>157</v>
      </c>
      <c r="AU1290" s="237" t="s">
        <v>85</v>
      </c>
      <c r="AV1290" s="13" t="s">
        <v>85</v>
      </c>
      <c r="AW1290" s="13" t="s">
        <v>36</v>
      </c>
      <c r="AX1290" s="13" t="s">
        <v>75</v>
      </c>
      <c r="AY1290" s="237" t="s">
        <v>147</v>
      </c>
    </row>
    <row r="1291" s="13" customFormat="1">
      <c r="A1291" s="13"/>
      <c r="B1291" s="226"/>
      <c r="C1291" s="227"/>
      <c r="D1291" s="228" t="s">
        <v>157</v>
      </c>
      <c r="E1291" s="229" t="s">
        <v>19</v>
      </c>
      <c r="F1291" s="230" t="s">
        <v>511</v>
      </c>
      <c r="G1291" s="227"/>
      <c r="H1291" s="231">
        <v>8.3000000000000007</v>
      </c>
      <c r="I1291" s="232"/>
      <c r="J1291" s="227"/>
      <c r="K1291" s="227"/>
      <c r="L1291" s="233"/>
      <c r="M1291" s="234"/>
      <c r="N1291" s="235"/>
      <c r="O1291" s="235"/>
      <c r="P1291" s="235"/>
      <c r="Q1291" s="235"/>
      <c r="R1291" s="235"/>
      <c r="S1291" s="235"/>
      <c r="T1291" s="236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7" t="s">
        <v>157</v>
      </c>
      <c r="AU1291" s="237" t="s">
        <v>85</v>
      </c>
      <c r="AV1291" s="13" t="s">
        <v>85</v>
      </c>
      <c r="AW1291" s="13" t="s">
        <v>36</v>
      </c>
      <c r="AX1291" s="13" t="s">
        <v>75</v>
      </c>
      <c r="AY1291" s="237" t="s">
        <v>147</v>
      </c>
    </row>
    <row r="1292" s="14" customFormat="1">
      <c r="A1292" s="14"/>
      <c r="B1292" s="238"/>
      <c r="C1292" s="239"/>
      <c r="D1292" s="228" t="s">
        <v>157</v>
      </c>
      <c r="E1292" s="240" t="s">
        <v>19</v>
      </c>
      <c r="F1292" s="241" t="s">
        <v>1355</v>
      </c>
      <c r="G1292" s="239"/>
      <c r="H1292" s="240" t="s">
        <v>19</v>
      </c>
      <c r="I1292" s="242"/>
      <c r="J1292" s="239"/>
      <c r="K1292" s="239"/>
      <c r="L1292" s="243"/>
      <c r="M1292" s="244"/>
      <c r="N1292" s="245"/>
      <c r="O1292" s="245"/>
      <c r="P1292" s="245"/>
      <c r="Q1292" s="245"/>
      <c r="R1292" s="245"/>
      <c r="S1292" s="245"/>
      <c r="T1292" s="246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47" t="s">
        <v>157</v>
      </c>
      <c r="AU1292" s="247" t="s">
        <v>85</v>
      </c>
      <c r="AV1292" s="14" t="s">
        <v>83</v>
      </c>
      <c r="AW1292" s="14" t="s">
        <v>36</v>
      </c>
      <c r="AX1292" s="14" t="s">
        <v>75</v>
      </c>
      <c r="AY1292" s="247" t="s">
        <v>147</v>
      </c>
    </row>
    <row r="1293" s="13" customFormat="1">
      <c r="A1293" s="13"/>
      <c r="B1293" s="226"/>
      <c r="C1293" s="227"/>
      <c r="D1293" s="228" t="s">
        <v>157</v>
      </c>
      <c r="E1293" s="229" t="s">
        <v>19</v>
      </c>
      <c r="F1293" s="230" t="s">
        <v>1356</v>
      </c>
      <c r="G1293" s="227"/>
      <c r="H1293" s="231">
        <v>26.5</v>
      </c>
      <c r="I1293" s="232"/>
      <c r="J1293" s="227"/>
      <c r="K1293" s="227"/>
      <c r="L1293" s="233"/>
      <c r="M1293" s="234"/>
      <c r="N1293" s="235"/>
      <c r="O1293" s="235"/>
      <c r="P1293" s="235"/>
      <c r="Q1293" s="235"/>
      <c r="R1293" s="235"/>
      <c r="S1293" s="235"/>
      <c r="T1293" s="236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7" t="s">
        <v>157</v>
      </c>
      <c r="AU1293" s="237" t="s">
        <v>85</v>
      </c>
      <c r="AV1293" s="13" t="s">
        <v>85</v>
      </c>
      <c r="AW1293" s="13" t="s">
        <v>36</v>
      </c>
      <c r="AX1293" s="13" t="s">
        <v>75</v>
      </c>
      <c r="AY1293" s="237" t="s">
        <v>147</v>
      </c>
    </row>
    <row r="1294" s="13" customFormat="1">
      <c r="A1294" s="13"/>
      <c r="B1294" s="226"/>
      <c r="C1294" s="227"/>
      <c r="D1294" s="228" t="s">
        <v>157</v>
      </c>
      <c r="E1294" s="229" t="s">
        <v>19</v>
      </c>
      <c r="F1294" s="230" t="s">
        <v>1357</v>
      </c>
      <c r="G1294" s="227"/>
      <c r="H1294" s="231">
        <v>5.5999999999999996</v>
      </c>
      <c r="I1294" s="232"/>
      <c r="J1294" s="227"/>
      <c r="K1294" s="227"/>
      <c r="L1294" s="233"/>
      <c r="M1294" s="234"/>
      <c r="N1294" s="235"/>
      <c r="O1294" s="235"/>
      <c r="P1294" s="235"/>
      <c r="Q1294" s="235"/>
      <c r="R1294" s="235"/>
      <c r="S1294" s="235"/>
      <c r="T1294" s="236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7" t="s">
        <v>157</v>
      </c>
      <c r="AU1294" s="237" t="s">
        <v>85</v>
      </c>
      <c r="AV1294" s="13" t="s">
        <v>85</v>
      </c>
      <c r="AW1294" s="13" t="s">
        <v>36</v>
      </c>
      <c r="AX1294" s="13" t="s">
        <v>75</v>
      </c>
      <c r="AY1294" s="237" t="s">
        <v>147</v>
      </c>
    </row>
    <row r="1295" s="14" customFormat="1">
      <c r="A1295" s="14"/>
      <c r="B1295" s="238"/>
      <c r="C1295" s="239"/>
      <c r="D1295" s="228" t="s">
        <v>157</v>
      </c>
      <c r="E1295" s="240" t="s">
        <v>19</v>
      </c>
      <c r="F1295" s="241" t="s">
        <v>2077</v>
      </c>
      <c r="G1295" s="239"/>
      <c r="H1295" s="240" t="s">
        <v>19</v>
      </c>
      <c r="I1295" s="242"/>
      <c r="J1295" s="239"/>
      <c r="K1295" s="239"/>
      <c r="L1295" s="243"/>
      <c r="M1295" s="244"/>
      <c r="N1295" s="245"/>
      <c r="O1295" s="245"/>
      <c r="P1295" s="245"/>
      <c r="Q1295" s="245"/>
      <c r="R1295" s="245"/>
      <c r="S1295" s="245"/>
      <c r="T1295" s="246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7" t="s">
        <v>157</v>
      </c>
      <c r="AU1295" s="247" t="s">
        <v>85</v>
      </c>
      <c r="AV1295" s="14" t="s">
        <v>83</v>
      </c>
      <c r="AW1295" s="14" t="s">
        <v>36</v>
      </c>
      <c r="AX1295" s="14" t="s">
        <v>75</v>
      </c>
      <c r="AY1295" s="247" t="s">
        <v>147</v>
      </c>
    </row>
    <row r="1296" s="14" customFormat="1">
      <c r="A1296" s="14"/>
      <c r="B1296" s="238"/>
      <c r="C1296" s="239"/>
      <c r="D1296" s="228" t="s">
        <v>157</v>
      </c>
      <c r="E1296" s="240" t="s">
        <v>19</v>
      </c>
      <c r="F1296" s="241" t="s">
        <v>327</v>
      </c>
      <c r="G1296" s="239"/>
      <c r="H1296" s="240" t="s">
        <v>19</v>
      </c>
      <c r="I1296" s="242"/>
      <c r="J1296" s="239"/>
      <c r="K1296" s="239"/>
      <c r="L1296" s="243"/>
      <c r="M1296" s="244"/>
      <c r="N1296" s="245"/>
      <c r="O1296" s="245"/>
      <c r="P1296" s="245"/>
      <c r="Q1296" s="245"/>
      <c r="R1296" s="245"/>
      <c r="S1296" s="245"/>
      <c r="T1296" s="246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47" t="s">
        <v>157</v>
      </c>
      <c r="AU1296" s="247" t="s">
        <v>85</v>
      </c>
      <c r="AV1296" s="14" t="s">
        <v>83</v>
      </c>
      <c r="AW1296" s="14" t="s">
        <v>36</v>
      </c>
      <c r="AX1296" s="14" t="s">
        <v>75</v>
      </c>
      <c r="AY1296" s="247" t="s">
        <v>147</v>
      </c>
    </row>
    <row r="1297" s="13" customFormat="1">
      <c r="A1297" s="13"/>
      <c r="B1297" s="226"/>
      <c r="C1297" s="227"/>
      <c r="D1297" s="228" t="s">
        <v>157</v>
      </c>
      <c r="E1297" s="229" t="s">
        <v>19</v>
      </c>
      <c r="F1297" s="230" t="s">
        <v>517</v>
      </c>
      <c r="G1297" s="227"/>
      <c r="H1297" s="231">
        <v>10</v>
      </c>
      <c r="I1297" s="232"/>
      <c r="J1297" s="227"/>
      <c r="K1297" s="227"/>
      <c r="L1297" s="233"/>
      <c r="M1297" s="234"/>
      <c r="N1297" s="235"/>
      <c r="O1297" s="235"/>
      <c r="P1297" s="235"/>
      <c r="Q1297" s="235"/>
      <c r="R1297" s="235"/>
      <c r="S1297" s="235"/>
      <c r="T1297" s="236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7" t="s">
        <v>157</v>
      </c>
      <c r="AU1297" s="237" t="s">
        <v>85</v>
      </c>
      <c r="AV1297" s="13" t="s">
        <v>85</v>
      </c>
      <c r="AW1297" s="13" t="s">
        <v>36</v>
      </c>
      <c r="AX1297" s="13" t="s">
        <v>75</v>
      </c>
      <c r="AY1297" s="237" t="s">
        <v>147</v>
      </c>
    </row>
    <row r="1298" s="13" customFormat="1">
      <c r="A1298" s="13"/>
      <c r="B1298" s="226"/>
      <c r="C1298" s="227"/>
      <c r="D1298" s="228" t="s">
        <v>157</v>
      </c>
      <c r="E1298" s="229" t="s">
        <v>19</v>
      </c>
      <c r="F1298" s="230" t="s">
        <v>518</v>
      </c>
      <c r="G1298" s="227"/>
      <c r="H1298" s="231">
        <v>21.5</v>
      </c>
      <c r="I1298" s="232"/>
      <c r="J1298" s="227"/>
      <c r="K1298" s="227"/>
      <c r="L1298" s="233"/>
      <c r="M1298" s="234"/>
      <c r="N1298" s="235"/>
      <c r="O1298" s="235"/>
      <c r="P1298" s="235"/>
      <c r="Q1298" s="235"/>
      <c r="R1298" s="235"/>
      <c r="S1298" s="235"/>
      <c r="T1298" s="236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7" t="s">
        <v>157</v>
      </c>
      <c r="AU1298" s="237" t="s">
        <v>85</v>
      </c>
      <c r="AV1298" s="13" t="s">
        <v>85</v>
      </c>
      <c r="AW1298" s="13" t="s">
        <v>36</v>
      </c>
      <c r="AX1298" s="13" t="s">
        <v>75</v>
      </c>
      <c r="AY1298" s="237" t="s">
        <v>147</v>
      </c>
    </row>
    <row r="1299" s="14" customFormat="1">
      <c r="A1299" s="14"/>
      <c r="B1299" s="238"/>
      <c r="C1299" s="239"/>
      <c r="D1299" s="228" t="s">
        <v>157</v>
      </c>
      <c r="E1299" s="240" t="s">
        <v>19</v>
      </c>
      <c r="F1299" s="241" t="s">
        <v>519</v>
      </c>
      <c r="G1299" s="239"/>
      <c r="H1299" s="240" t="s">
        <v>19</v>
      </c>
      <c r="I1299" s="242"/>
      <c r="J1299" s="239"/>
      <c r="K1299" s="239"/>
      <c r="L1299" s="243"/>
      <c r="M1299" s="244"/>
      <c r="N1299" s="245"/>
      <c r="O1299" s="245"/>
      <c r="P1299" s="245"/>
      <c r="Q1299" s="245"/>
      <c r="R1299" s="245"/>
      <c r="S1299" s="245"/>
      <c r="T1299" s="246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47" t="s">
        <v>157</v>
      </c>
      <c r="AU1299" s="247" t="s">
        <v>85</v>
      </c>
      <c r="AV1299" s="14" t="s">
        <v>83</v>
      </c>
      <c r="AW1299" s="14" t="s">
        <v>36</v>
      </c>
      <c r="AX1299" s="14" t="s">
        <v>75</v>
      </c>
      <c r="AY1299" s="247" t="s">
        <v>147</v>
      </c>
    </row>
    <row r="1300" s="13" customFormat="1">
      <c r="A1300" s="13"/>
      <c r="B1300" s="226"/>
      <c r="C1300" s="227"/>
      <c r="D1300" s="228" t="s">
        <v>157</v>
      </c>
      <c r="E1300" s="229" t="s">
        <v>19</v>
      </c>
      <c r="F1300" s="230" t="s">
        <v>520</v>
      </c>
      <c r="G1300" s="227"/>
      <c r="H1300" s="231">
        <v>31</v>
      </c>
      <c r="I1300" s="232"/>
      <c r="J1300" s="227"/>
      <c r="K1300" s="227"/>
      <c r="L1300" s="233"/>
      <c r="M1300" s="234"/>
      <c r="N1300" s="235"/>
      <c r="O1300" s="235"/>
      <c r="P1300" s="235"/>
      <c r="Q1300" s="235"/>
      <c r="R1300" s="235"/>
      <c r="S1300" s="235"/>
      <c r="T1300" s="236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7" t="s">
        <v>157</v>
      </c>
      <c r="AU1300" s="237" t="s">
        <v>85</v>
      </c>
      <c r="AV1300" s="13" t="s">
        <v>85</v>
      </c>
      <c r="AW1300" s="13" t="s">
        <v>36</v>
      </c>
      <c r="AX1300" s="13" t="s">
        <v>75</v>
      </c>
      <c r="AY1300" s="237" t="s">
        <v>147</v>
      </c>
    </row>
    <row r="1301" s="14" customFormat="1">
      <c r="A1301" s="14"/>
      <c r="B1301" s="238"/>
      <c r="C1301" s="239"/>
      <c r="D1301" s="228" t="s">
        <v>157</v>
      </c>
      <c r="E1301" s="240" t="s">
        <v>19</v>
      </c>
      <c r="F1301" s="241" t="s">
        <v>384</v>
      </c>
      <c r="G1301" s="239"/>
      <c r="H1301" s="240" t="s">
        <v>19</v>
      </c>
      <c r="I1301" s="242"/>
      <c r="J1301" s="239"/>
      <c r="K1301" s="239"/>
      <c r="L1301" s="243"/>
      <c r="M1301" s="244"/>
      <c r="N1301" s="245"/>
      <c r="O1301" s="245"/>
      <c r="P1301" s="245"/>
      <c r="Q1301" s="245"/>
      <c r="R1301" s="245"/>
      <c r="S1301" s="245"/>
      <c r="T1301" s="246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47" t="s">
        <v>157</v>
      </c>
      <c r="AU1301" s="247" t="s">
        <v>85</v>
      </c>
      <c r="AV1301" s="14" t="s">
        <v>83</v>
      </c>
      <c r="AW1301" s="14" t="s">
        <v>36</v>
      </c>
      <c r="AX1301" s="14" t="s">
        <v>75</v>
      </c>
      <c r="AY1301" s="247" t="s">
        <v>147</v>
      </c>
    </row>
    <row r="1302" s="13" customFormat="1">
      <c r="A1302" s="13"/>
      <c r="B1302" s="226"/>
      <c r="C1302" s="227"/>
      <c r="D1302" s="228" t="s">
        <v>157</v>
      </c>
      <c r="E1302" s="229" t="s">
        <v>19</v>
      </c>
      <c r="F1302" s="230" t="s">
        <v>521</v>
      </c>
      <c r="G1302" s="227"/>
      <c r="H1302" s="231">
        <v>6.8099999999999996</v>
      </c>
      <c r="I1302" s="232"/>
      <c r="J1302" s="227"/>
      <c r="K1302" s="227"/>
      <c r="L1302" s="233"/>
      <c r="M1302" s="234"/>
      <c r="N1302" s="235"/>
      <c r="O1302" s="235"/>
      <c r="P1302" s="235"/>
      <c r="Q1302" s="235"/>
      <c r="R1302" s="235"/>
      <c r="S1302" s="235"/>
      <c r="T1302" s="236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7" t="s">
        <v>157</v>
      </c>
      <c r="AU1302" s="237" t="s">
        <v>85</v>
      </c>
      <c r="AV1302" s="13" t="s">
        <v>85</v>
      </c>
      <c r="AW1302" s="13" t="s">
        <v>36</v>
      </c>
      <c r="AX1302" s="13" t="s">
        <v>75</v>
      </c>
      <c r="AY1302" s="237" t="s">
        <v>147</v>
      </c>
    </row>
    <row r="1303" s="14" customFormat="1">
      <c r="A1303" s="14"/>
      <c r="B1303" s="238"/>
      <c r="C1303" s="239"/>
      <c r="D1303" s="228" t="s">
        <v>157</v>
      </c>
      <c r="E1303" s="240" t="s">
        <v>19</v>
      </c>
      <c r="F1303" s="241" t="s">
        <v>377</v>
      </c>
      <c r="G1303" s="239"/>
      <c r="H1303" s="240" t="s">
        <v>19</v>
      </c>
      <c r="I1303" s="242"/>
      <c r="J1303" s="239"/>
      <c r="K1303" s="239"/>
      <c r="L1303" s="243"/>
      <c r="M1303" s="244"/>
      <c r="N1303" s="245"/>
      <c r="O1303" s="245"/>
      <c r="P1303" s="245"/>
      <c r="Q1303" s="245"/>
      <c r="R1303" s="245"/>
      <c r="S1303" s="245"/>
      <c r="T1303" s="246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7" t="s">
        <v>157</v>
      </c>
      <c r="AU1303" s="247" t="s">
        <v>85</v>
      </c>
      <c r="AV1303" s="14" t="s">
        <v>83</v>
      </c>
      <c r="AW1303" s="14" t="s">
        <v>36</v>
      </c>
      <c r="AX1303" s="14" t="s">
        <v>75</v>
      </c>
      <c r="AY1303" s="247" t="s">
        <v>147</v>
      </c>
    </row>
    <row r="1304" s="13" customFormat="1">
      <c r="A1304" s="13"/>
      <c r="B1304" s="226"/>
      <c r="C1304" s="227"/>
      <c r="D1304" s="228" t="s">
        <v>157</v>
      </c>
      <c r="E1304" s="229" t="s">
        <v>19</v>
      </c>
      <c r="F1304" s="230" t="s">
        <v>522</v>
      </c>
      <c r="G1304" s="227"/>
      <c r="H1304" s="231">
        <v>11.4</v>
      </c>
      <c r="I1304" s="232"/>
      <c r="J1304" s="227"/>
      <c r="K1304" s="227"/>
      <c r="L1304" s="233"/>
      <c r="M1304" s="234"/>
      <c r="N1304" s="235"/>
      <c r="O1304" s="235"/>
      <c r="P1304" s="235"/>
      <c r="Q1304" s="235"/>
      <c r="R1304" s="235"/>
      <c r="S1304" s="235"/>
      <c r="T1304" s="236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7" t="s">
        <v>157</v>
      </c>
      <c r="AU1304" s="237" t="s">
        <v>85</v>
      </c>
      <c r="AV1304" s="13" t="s">
        <v>85</v>
      </c>
      <c r="AW1304" s="13" t="s">
        <v>36</v>
      </c>
      <c r="AX1304" s="13" t="s">
        <v>75</v>
      </c>
      <c r="AY1304" s="237" t="s">
        <v>147</v>
      </c>
    </row>
    <row r="1305" s="14" customFormat="1">
      <c r="A1305" s="14"/>
      <c r="B1305" s="238"/>
      <c r="C1305" s="239"/>
      <c r="D1305" s="228" t="s">
        <v>157</v>
      </c>
      <c r="E1305" s="240" t="s">
        <v>19</v>
      </c>
      <c r="F1305" s="241" t="s">
        <v>540</v>
      </c>
      <c r="G1305" s="239"/>
      <c r="H1305" s="240" t="s">
        <v>19</v>
      </c>
      <c r="I1305" s="242"/>
      <c r="J1305" s="239"/>
      <c r="K1305" s="239"/>
      <c r="L1305" s="243"/>
      <c r="M1305" s="244"/>
      <c r="N1305" s="245"/>
      <c r="O1305" s="245"/>
      <c r="P1305" s="245"/>
      <c r="Q1305" s="245"/>
      <c r="R1305" s="245"/>
      <c r="S1305" s="245"/>
      <c r="T1305" s="246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47" t="s">
        <v>157</v>
      </c>
      <c r="AU1305" s="247" t="s">
        <v>85</v>
      </c>
      <c r="AV1305" s="14" t="s">
        <v>83</v>
      </c>
      <c r="AW1305" s="14" t="s">
        <v>36</v>
      </c>
      <c r="AX1305" s="14" t="s">
        <v>75</v>
      </c>
      <c r="AY1305" s="247" t="s">
        <v>147</v>
      </c>
    </row>
    <row r="1306" s="13" customFormat="1">
      <c r="A1306" s="13"/>
      <c r="B1306" s="226"/>
      <c r="C1306" s="227"/>
      <c r="D1306" s="228" t="s">
        <v>157</v>
      </c>
      <c r="E1306" s="229" t="s">
        <v>19</v>
      </c>
      <c r="F1306" s="230" t="s">
        <v>541</v>
      </c>
      <c r="G1306" s="227"/>
      <c r="H1306" s="231">
        <v>61.380000000000003</v>
      </c>
      <c r="I1306" s="232"/>
      <c r="J1306" s="227"/>
      <c r="K1306" s="227"/>
      <c r="L1306" s="233"/>
      <c r="M1306" s="234"/>
      <c r="N1306" s="235"/>
      <c r="O1306" s="235"/>
      <c r="P1306" s="235"/>
      <c r="Q1306" s="235"/>
      <c r="R1306" s="235"/>
      <c r="S1306" s="235"/>
      <c r="T1306" s="236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7" t="s">
        <v>157</v>
      </c>
      <c r="AU1306" s="237" t="s">
        <v>85</v>
      </c>
      <c r="AV1306" s="13" t="s">
        <v>85</v>
      </c>
      <c r="AW1306" s="13" t="s">
        <v>36</v>
      </c>
      <c r="AX1306" s="13" t="s">
        <v>75</v>
      </c>
      <c r="AY1306" s="237" t="s">
        <v>147</v>
      </c>
    </row>
    <row r="1307" s="13" customFormat="1">
      <c r="A1307" s="13"/>
      <c r="B1307" s="226"/>
      <c r="C1307" s="227"/>
      <c r="D1307" s="228" t="s">
        <v>157</v>
      </c>
      <c r="E1307" s="229" t="s">
        <v>19</v>
      </c>
      <c r="F1307" s="230" t="s">
        <v>542</v>
      </c>
      <c r="G1307" s="227"/>
      <c r="H1307" s="231">
        <v>7.8399999999999999</v>
      </c>
      <c r="I1307" s="232"/>
      <c r="J1307" s="227"/>
      <c r="K1307" s="227"/>
      <c r="L1307" s="233"/>
      <c r="M1307" s="234"/>
      <c r="N1307" s="235"/>
      <c r="O1307" s="235"/>
      <c r="P1307" s="235"/>
      <c r="Q1307" s="235"/>
      <c r="R1307" s="235"/>
      <c r="S1307" s="235"/>
      <c r="T1307" s="236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7" t="s">
        <v>157</v>
      </c>
      <c r="AU1307" s="237" t="s">
        <v>85</v>
      </c>
      <c r="AV1307" s="13" t="s">
        <v>85</v>
      </c>
      <c r="AW1307" s="13" t="s">
        <v>36</v>
      </c>
      <c r="AX1307" s="13" t="s">
        <v>75</v>
      </c>
      <c r="AY1307" s="237" t="s">
        <v>147</v>
      </c>
    </row>
    <row r="1308" s="13" customFormat="1">
      <c r="A1308" s="13"/>
      <c r="B1308" s="226"/>
      <c r="C1308" s="227"/>
      <c r="D1308" s="228" t="s">
        <v>157</v>
      </c>
      <c r="E1308" s="229" t="s">
        <v>19</v>
      </c>
      <c r="F1308" s="230" t="s">
        <v>543</v>
      </c>
      <c r="G1308" s="227"/>
      <c r="H1308" s="231">
        <v>29.100000000000001</v>
      </c>
      <c r="I1308" s="232"/>
      <c r="J1308" s="227"/>
      <c r="K1308" s="227"/>
      <c r="L1308" s="233"/>
      <c r="M1308" s="234"/>
      <c r="N1308" s="235"/>
      <c r="O1308" s="235"/>
      <c r="P1308" s="235"/>
      <c r="Q1308" s="235"/>
      <c r="R1308" s="235"/>
      <c r="S1308" s="235"/>
      <c r="T1308" s="236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7" t="s">
        <v>157</v>
      </c>
      <c r="AU1308" s="237" t="s">
        <v>85</v>
      </c>
      <c r="AV1308" s="13" t="s">
        <v>85</v>
      </c>
      <c r="AW1308" s="13" t="s">
        <v>36</v>
      </c>
      <c r="AX1308" s="13" t="s">
        <v>75</v>
      </c>
      <c r="AY1308" s="237" t="s">
        <v>147</v>
      </c>
    </row>
    <row r="1309" s="14" customFormat="1">
      <c r="A1309" s="14"/>
      <c r="B1309" s="238"/>
      <c r="C1309" s="239"/>
      <c r="D1309" s="228" t="s">
        <v>157</v>
      </c>
      <c r="E1309" s="240" t="s">
        <v>19</v>
      </c>
      <c r="F1309" s="241" t="s">
        <v>1301</v>
      </c>
      <c r="G1309" s="239"/>
      <c r="H1309" s="240" t="s">
        <v>19</v>
      </c>
      <c r="I1309" s="242"/>
      <c r="J1309" s="239"/>
      <c r="K1309" s="239"/>
      <c r="L1309" s="243"/>
      <c r="M1309" s="244"/>
      <c r="N1309" s="245"/>
      <c r="O1309" s="245"/>
      <c r="P1309" s="245"/>
      <c r="Q1309" s="245"/>
      <c r="R1309" s="245"/>
      <c r="S1309" s="245"/>
      <c r="T1309" s="246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7" t="s">
        <v>157</v>
      </c>
      <c r="AU1309" s="247" t="s">
        <v>85</v>
      </c>
      <c r="AV1309" s="14" t="s">
        <v>83</v>
      </c>
      <c r="AW1309" s="14" t="s">
        <v>36</v>
      </c>
      <c r="AX1309" s="14" t="s">
        <v>75</v>
      </c>
      <c r="AY1309" s="247" t="s">
        <v>147</v>
      </c>
    </row>
    <row r="1310" s="13" customFormat="1">
      <c r="A1310" s="13"/>
      <c r="B1310" s="226"/>
      <c r="C1310" s="227"/>
      <c r="D1310" s="228" t="s">
        <v>157</v>
      </c>
      <c r="E1310" s="229" t="s">
        <v>19</v>
      </c>
      <c r="F1310" s="230" t="s">
        <v>1328</v>
      </c>
      <c r="G1310" s="227"/>
      <c r="H1310" s="231">
        <v>14.4</v>
      </c>
      <c r="I1310" s="232"/>
      <c r="J1310" s="227"/>
      <c r="K1310" s="227"/>
      <c r="L1310" s="233"/>
      <c r="M1310" s="234"/>
      <c r="N1310" s="235"/>
      <c r="O1310" s="235"/>
      <c r="P1310" s="235"/>
      <c r="Q1310" s="235"/>
      <c r="R1310" s="235"/>
      <c r="S1310" s="235"/>
      <c r="T1310" s="236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7" t="s">
        <v>157</v>
      </c>
      <c r="AU1310" s="237" t="s">
        <v>85</v>
      </c>
      <c r="AV1310" s="13" t="s">
        <v>85</v>
      </c>
      <c r="AW1310" s="13" t="s">
        <v>36</v>
      </c>
      <c r="AX1310" s="13" t="s">
        <v>75</v>
      </c>
      <c r="AY1310" s="237" t="s">
        <v>147</v>
      </c>
    </row>
    <row r="1311" s="15" customFormat="1">
      <c r="A1311" s="15"/>
      <c r="B1311" s="248"/>
      <c r="C1311" s="249"/>
      <c r="D1311" s="228" t="s">
        <v>157</v>
      </c>
      <c r="E1311" s="250" t="s">
        <v>19</v>
      </c>
      <c r="F1311" s="251" t="s">
        <v>172</v>
      </c>
      <c r="G1311" s="249"/>
      <c r="H1311" s="252">
        <v>271.73000000000002</v>
      </c>
      <c r="I1311" s="253"/>
      <c r="J1311" s="249"/>
      <c r="K1311" s="249"/>
      <c r="L1311" s="254"/>
      <c r="M1311" s="255"/>
      <c r="N1311" s="256"/>
      <c r="O1311" s="256"/>
      <c r="P1311" s="256"/>
      <c r="Q1311" s="256"/>
      <c r="R1311" s="256"/>
      <c r="S1311" s="256"/>
      <c r="T1311" s="257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58" t="s">
        <v>157</v>
      </c>
      <c r="AU1311" s="258" t="s">
        <v>85</v>
      </c>
      <c r="AV1311" s="15" t="s">
        <v>153</v>
      </c>
      <c r="AW1311" s="15" t="s">
        <v>36</v>
      </c>
      <c r="AX1311" s="15" t="s">
        <v>83</v>
      </c>
      <c r="AY1311" s="258" t="s">
        <v>147</v>
      </c>
    </row>
    <row r="1312" s="2" customFormat="1" ht="37.8" customHeight="1">
      <c r="A1312" s="41"/>
      <c r="B1312" s="42"/>
      <c r="C1312" s="208" t="s">
        <v>2083</v>
      </c>
      <c r="D1312" s="208" t="s">
        <v>149</v>
      </c>
      <c r="E1312" s="209" t="s">
        <v>2084</v>
      </c>
      <c r="F1312" s="210" t="s">
        <v>2085</v>
      </c>
      <c r="G1312" s="211" t="s">
        <v>99</v>
      </c>
      <c r="H1312" s="212">
        <v>167.78</v>
      </c>
      <c r="I1312" s="213"/>
      <c r="J1312" s="214">
        <f>ROUND(I1312*H1312,2)</f>
        <v>0</v>
      </c>
      <c r="K1312" s="210" t="s">
        <v>152</v>
      </c>
      <c r="L1312" s="47"/>
      <c r="M1312" s="215" t="s">
        <v>19</v>
      </c>
      <c r="N1312" s="216" t="s">
        <v>46</v>
      </c>
      <c r="O1312" s="87"/>
      <c r="P1312" s="217">
        <f>O1312*H1312</f>
        <v>0</v>
      </c>
      <c r="Q1312" s="217">
        <v>1.0000000000000001E-05</v>
      </c>
      <c r="R1312" s="217">
        <f>Q1312*H1312</f>
        <v>0.0016778000000000001</v>
      </c>
      <c r="S1312" s="217">
        <v>0</v>
      </c>
      <c r="T1312" s="218">
        <f>S1312*H1312</f>
        <v>0</v>
      </c>
      <c r="U1312" s="41"/>
      <c r="V1312" s="41"/>
      <c r="W1312" s="41"/>
      <c r="X1312" s="41"/>
      <c r="Y1312" s="41"/>
      <c r="Z1312" s="41"/>
      <c r="AA1312" s="41"/>
      <c r="AB1312" s="41"/>
      <c r="AC1312" s="41"/>
      <c r="AD1312" s="41"/>
      <c r="AE1312" s="41"/>
      <c r="AR1312" s="219" t="s">
        <v>244</v>
      </c>
      <c r="AT1312" s="219" t="s">
        <v>149</v>
      </c>
      <c r="AU1312" s="219" t="s">
        <v>85</v>
      </c>
      <c r="AY1312" s="20" t="s">
        <v>147</v>
      </c>
      <c r="BE1312" s="220">
        <f>IF(N1312="základní",J1312,0)</f>
        <v>0</v>
      </c>
      <c r="BF1312" s="220">
        <f>IF(N1312="snížená",J1312,0)</f>
        <v>0</v>
      </c>
      <c r="BG1312" s="220">
        <f>IF(N1312="zákl. přenesená",J1312,0)</f>
        <v>0</v>
      </c>
      <c r="BH1312" s="220">
        <f>IF(N1312="sníž. přenesená",J1312,0)</f>
        <v>0</v>
      </c>
      <c r="BI1312" s="220">
        <f>IF(N1312="nulová",J1312,0)</f>
        <v>0</v>
      </c>
      <c r="BJ1312" s="20" t="s">
        <v>83</v>
      </c>
      <c r="BK1312" s="220">
        <f>ROUND(I1312*H1312,2)</f>
        <v>0</v>
      </c>
      <c r="BL1312" s="20" t="s">
        <v>244</v>
      </c>
      <c r="BM1312" s="219" t="s">
        <v>2086</v>
      </c>
    </row>
    <row r="1313" s="2" customFormat="1">
      <c r="A1313" s="41"/>
      <c r="B1313" s="42"/>
      <c r="C1313" s="43"/>
      <c r="D1313" s="221" t="s">
        <v>155</v>
      </c>
      <c r="E1313" s="43"/>
      <c r="F1313" s="222" t="s">
        <v>2087</v>
      </c>
      <c r="G1313" s="43"/>
      <c r="H1313" s="43"/>
      <c r="I1313" s="223"/>
      <c r="J1313" s="43"/>
      <c r="K1313" s="43"/>
      <c r="L1313" s="47"/>
      <c r="M1313" s="224"/>
      <c r="N1313" s="225"/>
      <c r="O1313" s="87"/>
      <c r="P1313" s="87"/>
      <c r="Q1313" s="87"/>
      <c r="R1313" s="87"/>
      <c r="S1313" s="87"/>
      <c r="T1313" s="88"/>
      <c r="U1313" s="41"/>
      <c r="V1313" s="41"/>
      <c r="W1313" s="41"/>
      <c r="X1313" s="41"/>
      <c r="Y1313" s="41"/>
      <c r="Z1313" s="41"/>
      <c r="AA1313" s="41"/>
      <c r="AB1313" s="41"/>
      <c r="AC1313" s="41"/>
      <c r="AD1313" s="41"/>
      <c r="AE1313" s="41"/>
      <c r="AT1313" s="20" t="s">
        <v>155</v>
      </c>
      <c r="AU1313" s="20" t="s">
        <v>85</v>
      </c>
    </row>
    <row r="1314" s="14" customFormat="1">
      <c r="A1314" s="14"/>
      <c r="B1314" s="238"/>
      <c r="C1314" s="239"/>
      <c r="D1314" s="228" t="s">
        <v>157</v>
      </c>
      <c r="E1314" s="240" t="s">
        <v>19</v>
      </c>
      <c r="F1314" s="241" t="s">
        <v>2076</v>
      </c>
      <c r="G1314" s="239"/>
      <c r="H1314" s="240" t="s">
        <v>19</v>
      </c>
      <c r="I1314" s="242"/>
      <c r="J1314" s="239"/>
      <c r="K1314" s="239"/>
      <c r="L1314" s="243"/>
      <c r="M1314" s="244"/>
      <c r="N1314" s="245"/>
      <c r="O1314" s="245"/>
      <c r="P1314" s="245"/>
      <c r="Q1314" s="245"/>
      <c r="R1314" s="245"/>
      <c r="S1314" s="245"/>
      <c r="T1314" s="246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47" t="s">
        <v>157</v>
      </c>
      <c r="AU1314" s="247" t="s">
        <v>85</v>
      </c>
      <c r="AV1314" s="14" t="s">
        <v>83</v>
      </c>
      <c r="AW1314" s="14" t="s">
        <v>36</v>
      </c>
      <c r="AX1314" s="14" t="s">
        <v>75</v>
      </c>
      <c r="AY1314" s="247" t="s">
        <v>147</v>
      </c>
    </row>
    <row r="1315" s="14" customFormat="1">
      <c r="A1315" s="14"/>
      <c r="B1315" s="238"/>
      <c r="C1315" s="239"/>
      <c r="D1315" s="228" t="s">
        <v>157</v>
      </c>
      <c r="E1315" s="240" t="s">
        <v>19</v>
      </c>
      <c r="F1315" s="241" t="s">
        <v>509</v>
      </c>
      <c r="G1315" s="239"/>
      <c r="H1315" s="240" t="s">
        <v>19</v>
      </c>
      <c r="I1315" s="242"/>
      <c r="J1315" s="239"/>
      <c r="K1315" s="239"/>
      <c r="L1315" s="243"/>
      <c r="M1315" s="244"/>
      <c r="N1315" s="245"/>
      <c r="O1315" s="245"/>
      <c r="P1315" s="245"/>
      <c r="Q1315" s="245"/>
      <c r="R1315" s="245"/>
      <c r="S1315" s="245"/>
      <c r="T1315" s="246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47" t="s">
        <v>157</v>
      </c>
      <c r="AU1315" s="247" t="s">
        <v>85</v>
      </c>
      <c r="AV1315" s="14" t="s">
        <v>83</v>
      </c>
      <c r="AW1315" s="14" t="s">
        <v>36</v>
      </c>
      <c r="AX1315" s="14" t="s">
        <v>75</v>
      </c>
      <c r="AY1315" s="247" t="s">
        <v>147</v>
      </c>
    </row>
    <row r="1316" s="13" customFormat="1">
      <c r="A1316" s="13"/>
      <c r="B1316" s="226"/>
      <c r="C1316" s="227"/>
      <c r="D1316" s="228" t="s">
        <v>157</v>
      </c>
      <c r="E1316" s="229" t="s">
        <v>19</v>
      </c>
      <c r="F1316" s="230" t="s">
        <v>510</v>
      </c>
      <c r="G1316" s="227"/>
      <c r="H1316" s="231">
        <v>37.899999999999999</v>
      </c>
      <c r="I1316" s="232"/>
      <c r="J1316" s="227"/>
      <c r="K1316" s="227"/>
      <c r="L1316" s="233"/>
      <c r="M1316" s="234"/>
      <c r="N1316" s="235"/>
      <c r="O1316" s="235"/>
      <c r="P1316" s="235"/>
      <c r="Q1316" s="235"/>
      <c r="R1316" s="235"/>
      <c r="S1316" s="235"/>
      <c r="T1316" s="236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7" t="s">
        <v>157</v>
      </c>
      <c r="AU1316" s="237" t="s">
        <v>85</v>
      </c>
      <c r="AV1316" s="13" t="s">
        <v>85</v>
      </c>
      <c r="AW1316" s="13" t="s">
        <v>36</v>
      </c>
      <c r="AX1316" s="13" t="s">
        <v>75</v>
      </c>
      <c r="AY1316" s="237" t="s">
        <v>147</v>
      </c>
    </row>
    <row r="1317" s="14" customFormat="1">
      <c r="A1317" s="14"/>
      <c r="B1317" s="238"/>
      <c r="C1317" s="239"/>
      <c r="D1317" s="228" t="s">
        <v>157</v>
      </c>
      <c r="E1317" s="240" t="s">
        <v>19</v>
      </c>
      <c r="F1317" s="241" t="s">
        <v>1355</v>
      </c>
      <c r="G1317" s="239"/>
      <c r="H1317" s="240" t="s">
        <v>19</v>
      </c>
      <c r="I1317" s="242"/>
      <c r="J1317" s="239"/>
      <c r="K1317" s="239"/>
      <c r="L1317" s="243"/>
      <c r="M1317" s="244"/>
      <c r="N1317" s="245"/>
      <c r="O1317" s="245"/>
      <c r="P1317" s="245"/>
      <c r="Q1317" s="245"/>
      <c r="R1317" s="245"/>
      <c r="S1317" s="245"/>
      <c r="T1317" s="246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7" t="s">
        <v>157</v>
      </c>
      <c r="AU1317" s="247" t="s">
        <v>85</v>
      </c>
      <c r="AV1317" s="14" t="s">
        <v>83</v>
      </c>
      <c r="AW1317" s="14" t="s">
        <v>36</v>
      </c>
      <c r="AX1317" s="14" t="s">
        <v>75</v>
      </c>
      <c r="AY1317" s="247" t="s">
        <v>147</v>
      </c>
    </row>
    <row r="1318" s="13" customFormat="1">
      <c r="A1318" s="13"/>
      <c r="B1318" s="226"/>
      <c r="C1318" s="227"/>
      <c r="D1318" s="228" t="s">
        <v>157</v>
      </c>
      <c r="E1318" s="229" t="s">
        <v>19</v>
      </c>
      <c r="F1318" s="230" t="s">
        <v>1356</v>
      </c>
      <c r="G1318" s="227"/>
      <c r="H1318" s="231">
        <v>26.5</v>
      </c>
      <c r="I1318" s="232"/>
      <c r="J1318" s="227"/>
      <c r="K1318" s="227"/>
      <c r="L1318" s="233"/>
      <c r="M1318" s="234"/>
      <c r="N1318" s="235"/>
      <c r="O1318" s="235"/>
      <c r="P1318" s="235"/>
      <c r="Q1318" s="235"/>
      <c r="R1318" s="235"/>
      <c r="S1318" s="235"/>
      <c r="T1318" s="23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7" t="s">
        <v>157</v>
      </c>
      <c r="AU1318" s="237" t="s">
        <v>85</v>
      </c>
      <c r="AV1318" s="13" t="s">
        <v>85</v>
      </c>
      <c r="AW1318" s="13" t="s">
        <v>36</v>
      </c>
      <c r="AX1318" s="13" t="s">
        <v>75</v>
      </c>
      <c r="AY1318" s="237" t="s">
        <v>147</v>
      </c>
    </row>
    <row r="1319" s="14" customFormat="1">
      <c r="A1319" s="14"/>
      <c r="B1319" s="238"/>
      <c r="C1319" s="239"/>
      <c r="D1319" s="228" t="s">
        <v>157</v>
      </c>
      <c r="E1319" s="240" t="s">
        <v>19</v>
      </c>
      <c r="F1319" s="241" t="s">
        <v>2077</v>
      </c>
      <c r="G1319" s="239"/>
      <c r="H1319" s="240" t="s">
        <v>19</v>
      </c>
      <c r="I1319" s="242"/>
      <c r="J1319" s="239"/>
      <c r="K1319" s="239"/>
      <c r="L1319" s="243"/>
      <c r="M1319" s="244"/>
      <c r="N1319" s="245"/>
      <c r="O1319" s="245"/>
      <c r="P1319" s="245"/>
      <c r="Q1319" s="245"/>
      <c r="R1319" s="245"/>
      <c r="S1319" s="245"/>
      <c r="T1319" s="246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7" t="s">
        <v>157</v>
      </c>
      <c r="AU1319" s="247" t="s">
        <v>85</v>
      </c>
      <c r="AV1319" s="14" t="s">
        <v>83</v>
      </c>
      <c r="AW1319" s="14" t="s">
        <v>36</v>
      </c>
      <c r="AX1319" s="14" t="s">
        <v>75</v>
      </c>
      <c r="AY1319" s="247" t="s">
        <v>147</v>
      </c>
    </row>
    <row r="1320" s="13" customFormat="1">
      <c r="A1320" s="13"/>
      <c r="B1320" s="226"/>
      <c r="C1320" s="227"/>
      <c r="D1320" s="228" t="s">
        <v>157</v>
      </c>
      <c r="E1320" s="229" t="s">
        <v>19</v>
      </c>
      <c r="F1320" s="230" t="s">
        <v>2088</v>
      </c>
      <c r="G1320" s="227"/>
      <c r="H1320" s="231">
        <v>103.38</v>
      </c>
      <c r="I1320" s="232"/>
      <c r="J1320" s="227"/>
      <c r="K1320" s="227"/>
      <c r="L1320" s="233"/>
      <c r="M1320" s="234"/>
      <c r="N1320" s="235"/>
      <c r="O1320" s="235"/>
      <c r="P1320" s="235"/>
      <c r="Q1320" s="235"/>
      <c r="R1320" s="235"/>
      <c r="S1320" s="235"/>
      <c r="T1320" s="236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7" t="s">
        <v>157</v>
      </c>
      <c r="AU1320" s="237" t="s">
        <v>85</v>
      </c>
      <c r="AV1320" s="13" t="s">
        <v>85</v>
      </c>
      <c r="AW1320" s="13" t="s">
        <v>36</v>
      </c>
      <c r="AX1320" s="13" t="s">
        <v>75</v>
      </c>
      <c r="AY1320" s="237" t="s">
        <v>147</v>
      </c>
    </row>
    <row r="1321" s="15" customFormat="1">
      <c r="A1321" s="15"/>
      <c r="B1321" s="248"/>
      <c r="C1321" s="249"/>
      <c r="D1321" s="228" t="s">
        <v>157</v>
      </c>
      <c r="E1321" s="250" t="s">
        <v>19</v>
      </c>
      <c r="F1321" s="251" t="s">
        <v>172</v>
      </c>
      <c r="G1321" s="249"/>
      <c r="H1321" s="252">
        <v>167.78</v>
      </c>
      <c r="I1321" s="253"/>
      <c r="J1321" s="249"/>
      <c r="K1321" s="249"/>
      <c r="L1321" s="254"/>
      <c r="M1321" s="271"/>
      <c r="N1321" s="272"/>
      <c r="O1321" s="272"/>
      <c r="P1321" s="272"/>
      <c r="Q1321" s="272"/>
      <c r="R1321" s="272"/>
      <c r="S1321" s="272"/>
      <c r="T1321" s="273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58" t="s">
        <v>157</v>
      </c>
      <c r="AU1321" s="258" t="s">
        <v>85</v>
      </c>
      <c r="AV1321" s="15" t="s">
        <v>153</v>
      </c>
      <c r="AW1321" s="15" t="s">
        <v>36</v>
      </c>
      <c r="AX1321" s="15" t="s">
        <v>83</v>
      </c>
      <c r="AY1321" s="258" t="s">
        <v>147</v>
      </c>
    </row>
    <row r="1322" s="2" customFormat="1" ht="6.96" customHeight="1">
      <c r="A1322" s="41"/>
      <c r="B1322" s="62"/>
      <c r="C1322" s="63"/>
      <c r="D1322" s="63"/>
      <c r="E1322" s="63"/>
      <c r="F1322" s="63"/>
      <c r="G1322" s="63"/>
      <c r="H1322" s="63"/>
      <c r="I1322" s="63"/>
      <c r="J1322" s="63"/>
      <c r="K1322" s="63"/>
      <c r="L1322" s="47"/>
      <c r="M1322" s="41"/>
      <c r="O1322" s="41"/>
      <c r="P1322" s="41"/>
      <c r="Q1322" s="41"/>
      <c r="R1322" s="41"/>
      <c r="S1322" s="41"/>
      <c r="T1322" s="41"/>
      <c r="U1322" s="41"/>
      <c r="V1322" s="41"/>
      <c r="W1322" s="41"/>
      <c r="X1322" s="41"/>
      <c r="Y1322" s="41"/>
      <c r="Z1322" s="41"/>
      <c r="AA1322" s="41"/>
      <c r="AB1322" s="41"/>
      <c r="AC1322" s="41"/>
      <c r="AD1322" s="41"/>
      <c r="AE1322" s="41"/>
    </row>
  </sheetData>
  <sheetProtection sheet="1" autoFilter="0" formatColumns="0" formatRows="0" objects="1" scenarios="1" spinCount="100000" saltValue="xT2wbVQSiu0jVK/CspH/k+786D3v0/gFp51aR89DpY0Jklnh/9+qzuxOC8+mbIxW7RADmCDNQrV5wwNOyCNvmA==" hashValue="jVXUoKBUJpHB5MvhPf3BeQhb/eaShIzuwfvSowPGf7oCpUWE6P0RRGlcKTFYGYqxGmvKqUDK5LZa5xoq87H9lA==" algorithmName="SHA-512" password="CBFB"/>
  <autoFilter ref="C102:K1321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7" r:id="rId1" display="https://podminky.urs.cz/item/CS_URS_2024_02/113107122"/>
    <hyperlink ref="F110" r:id="rId2" display="https://podminky.urs.cz/item/CS_URS_2024_02/113107131"/>
    <hyperlink ref="F113" r:id="rId3" display="https://podminky.urs.cz/item/CS_URS_2024_02/131213701"/>
    <hyperlink ref="F119" r:id="rId4" display="https://podminky.urs.cz/item/CS_URS_2024_02/132212121"/>
    <hyperlink ref="F122" r:id="rId5" display="https://podminky.urs.cz/item/CS_URS_2024_02/132212131"/>
    <hyperlink ref="F127" r:id="rId6" display="https://podminky.urs.cz/item/CS_URS_2024_02/139711111"/>
    <hyperlink ref="F131" r:id="rId7" display="https://podminky.urs.cz/item/CS_URS_2024_02/151101101"/>
    <hyperlink ref="F134" r:id="rId8" display="https://podminky.urs.cz/item/CS_URS_2024_02/151101111"/>
    <hyperlink ref="F136" r:id="rId9" display="https://podminky.urs.cz/item/CS_URS_2024_02/162211311"/>
    <hyperlink ref="F141" r:id="rId10" display="https://podminky.urs.cz/item/CS_URS_2024_02/162211319"/>
    <hyperlink ref="F144" r:id="rId11" display="https://podminky.urs.cz/item/CS_URS_2024_02/162751117"/>
    <hyperlink ref="F146" r:id="rId12" display="https://podminky.urs.cz/item/CS_URS_2024_02/162751119"/>
    <hyperlink ref="F149" r:id="rId13" display="https://podminky.urs.cz/item/CS_URS_2024_02/167111101"/>
    <hyperlink ref="F151" r:id="rId14" display="https://podminky.urs.cz/item/CS_URS_2024_02/171201231"/>
    <hyperlink ref="F154" r:id="rId15" display="https://podminky.urs.cz/item/CS_URS_2024_02/174111101"/>
    <hyperlink ref="F162" r:id="rId16" display="https://podminky.urs.cz/item/CS_URS_2024_02/174111109"/>
    <hyperlink ref="F166" r:id="rId17" display="https://podminky.urs.cz/item/CS_URS_2024_02/273313511"/>
    <hyperlink ref="F172" r:id="rId18" display="https://podminky.urs.cz/item/CS_URS_2024_02/273313811"/>
    <hyperlink ref="F179" r:id="rId19" display="https://podminky.urs.cz/item/CS_URS_2024_02/273351121"/>
    <hyperlink ref="F183" r:id="rId20" display="https://podminky.urs.cz/item/CS_URS_2024_02/273351122"/>
    <hyperlink ref="F185" r:id="rId21" display="https://podminky.urs.cz/item/CS_URS_2024_02/279113154"/>
    <hyperlink ref="F191" r:id="rId22" display="https://podminky.urs.cz/item/CS_URS_2024_02/279361821"/>
    <hyperlink ref="F198" r:id="rId23" display="https://podminky.urs.cz/item/CS_URS_2024_02/310231051"/>
    <hyperlink ref="F202" r:id="rId24" display="https://podminky.urs.cz/item/CS_URS_2024_02/310237251"/>
    <hyperlink ref="F205" r:id="rId25" display="https://podminky.urs.cz/item/CS_URS_2024_02/311113151"/>
    <hyperlink ref="F209" r:id="rId26" display="https://podminky.urs.cz/item/CS_URS_2024_02/311237110"/>
    <hyperlink ref="F215" r:id="rId27" display="https://podminky.urs.cz/item/CS_URS_2024_02/311361821"/>
    <hyperlink ref="F219" r:id="rId28" display="https://podminky.urs.cz/item/CS_URS_2024_02/317168013"/>
    <hyperlink ref="F222" r:id="rId29" display="https://podminky.urs.cz/item/CS_URS_2024_02/317234410"/>
    <hyperlink ref="F228" r:id="rId30" display="https://podminky.urs.cz/item/CS_URS_2024_02/317944321"/>
    <hyperlink ref="F234" r:id="rId31" display="https://podminky.urs.cz/item/CS_URS_2024_02/317944323"/>
    <hyperlink ref="F238" r:id="rId32" display="https://podminky.urs.cz/item/CS_URS_2024_02/317944325"/>
    <hyperlink ref="F242" r:id="rId33" display="https://podminky.urs.cz/item/CS_URS_2024_02/342244111"/>
    <hyperlink ref="F246" r:id="rId34" display="https://podminky.urs.cz/item/CS_URS_2024_02/342244301"/>
    <hyperlink ref="F250" r:id="rId35" display="https://podminky.urs.cz/item/CS_URS_2024_02/342291121"/>
    <hyperlink ref="F257" r:id="rId36" display="https://podminky.urs.cz/item/CS_URS_2024_02/346244381"/>
    <hyperlink ref="F263" r:id="rId37" display="https://podminky.urs.cz/item/CS_URS_2024_02/346481121"/>
    <hyperlink ref="F270" r:id="rId38" display="https://podminky.urs.cz/item/CS_URS_2024_02/411354219"/>
    <hyperlink ref="F274" r:id="rId39" display="https://podminky.urs.cz/item/CS_URS_2024_02/413232211"/>
    <hyperlink ref="F279" r:id="rId40" display="https://podminky.urs.cz/item/CS_URS_2024_02/413941123"/>
    <hyperlink ref="F286" r:id="rId41" display="https://podminky.urs.cz/item/CS_URS_2024_02/417321515"/>
    <hyperlink ref="F292" r:id="rId42" display="https://podminky.urs.cz/item/CS_URS_2024_02/417351115"/>
    <hyperlink ref="F298" r:id="rId43" display="https://podminky.urs.cz/item/CS_URS_2024_02/417351116"/>
    <hyperlink ref="F300" r:id="rId44" display="https://podminky.urs.cz/item/CS_URS_2024_02/417361821"/>
    <hyperlink ref="F307" r:id="rId45" display="https://podminky.urs.cz/item/CS_URS_2024_02/441171111"/>
    <hyperlink ref="F312" r:id="rId46" display="https://podminky.urs.cz/item/CS_URS_2024_02/451579777"/>
    <hyperlink ref="F318" r:id="rId47" display="https://podminky.urs.cz/item/CS_URS_2024_02/564871011"/>
    <hyperlink ref="F321" r:id="rId48" display="https://podminky.urs.cz/item/CS_URS_2024_02/596811121"/>
    <hyperlink ref="F327" r:id="rId49" display="https://podminky.urs.cz/item/CS_URS_2024_02/611315422"/>
    <hyperlink ref="F333" r:id="rId50" display="https://podminky.urs.cz/item/CS_URS_2024_02/612131300"/>
    <hyperlink ref="F345" r:id="rId51" display="https://podminky.urs.cz/item/CS_URS_2024_02/612311141"/>
    <hyperlink ref="F357" r:id="rId52" display="https://podminky.urs.cz/item/CS_URS_2024_02/612311191"/>
    <hyperlink ref="F361" r:id="rId53" display="https://podminky.urs.cz/item/CS_URS_2024_02/612315422"/>
    <hyperlink ref="F368" r:id="rId54" display="https://podminky.urs.cz/item/CS_URS_2024_02/612325222"/>
    <hyperlink ref="F371" r:id="rId55" display="https://podminky.urs.cz/item/CS_URS_2024_02/619995001"/>
    <hyperlink ref="F376" r:id="rId56" display="https://podminky.urs.cz/item/CS_URS_2024_02/619996107"/>
    <hyperlink ref="F381" r:id="rId57" display="https://podminky.urs.cz/item/CS_URS_2024_02/619996117"/>
    <hyperlink ref="F386" r:id="rId58" display="https://podminky.urs.cz/item/CS_URS_2024_02/619996127"/>
    <hyperlink ref="F391" r:id="rId59" display="https://podminky.urs.cz/item/CS_URS_2024_02/619996145"/>
    <hyperlink ref="F398" r:id="rId60" display="https://podminky.urs.cz/item/CS_URS_2024_02/622131301"/>
    <hyperlink ref="F407" r:id="rId61" display="https://podminky.urs.cz/item/CS_URS_2024_02/622211011"/>
    <hyperlink ref="F416" r:id="rId62" display="https://podminky.urs.cz/item/CS_URS_2024_02/622212001"/>
    <hyperlink ref="F421" r:id="rId63" display="https://podminky.urs.cz/item/CS_URS_2024_02/622215112"/>
    <hyperlink ref="F424" r:id="rId64" display="https://podminky.urs.cz/item/CS_URS_2024_02/622221021"/>
    <hyperlink ref="F432" r:id="rId65" display="https://podminky.urs.cz/item/CS_URS_2024_02/622222001"/>
    <hyperlink ref="F437" r:id="rId66" display="https://podminky.urs.cz/item/CS_URS_2024_02/622252001"/>
    <hyperlink ref="F445" r:id="rId67" display="https://podminky.urs.cz/item/CS_URS_2024_02/622252002"/>
    <hyperlink ref="F464" r:id="rId68" display="https://podminky.urs.cz/item/CS_URS_2024_02/622321341"/>
    <hyperlink ref="F473" r:id="rId69" display="https://podminky.urs.cz/item/CS_URS_2024_02/622321391"/>
    <hyperlink ref="F477" r:id="rId70" display="https://podminky.urs.cz/item/CS_URS_2024_02/631311114"/>
    <hyperlink ref="F480" r:id="rId71" display="https://podminky.urs.cz/item/CS_URS_2024_02/631311126"/>
    <hyperlink ref="F489" r:id="rId72" display="https://podminky.urs.cz/item/CS_URS_2024_02/631362021"/>
    <hyperlink ref="F504" r:id="rId73" display="https://podminky.urs.cz/item/CS_URS_2024_02/935113111"/>
    <hyperlink ref="F513" r:id="rId74" display="https://podminky.urs.cz/item/CS_URS_2024_02/935923216"/>
    <hyperlink ref="F517" r:id="rId75" display="https://podminky.urs.cz/item/CS_URS_2024_02/941211111"/>
    <hyperlink ref="F520" r:id="rId76" display="https://podminky.urs.cz/item/CS_URS_2024_02/941211211"/>
    <hyperlink ref="F523" r:id="rId77" display="https://podminky.urs.cz/item/CS_URS_2024_02/941211811"/>
    <hyperlink ref="F525" r:id="rId78" display="https://podminky.urs.cz/item/CS_URS_2024_02/949101111"/>
    <hyperlink ref="F530" r:id="rId79" display="https://podminky.urs.cz/item/CS_URS_2024_02/949411111"/>
    <hyperlink ref="F533" r:id="rId80" display="https://podminky.urs.cz/item/CS_URS_2024_02/949411211"/>
    <hyperlink ref="F536" r:id="rId81" display="https://podminky.urs.cz/item/CS_URS_2024_02/949411811"/>
    <hyperlink ref="F538" r:id="rId82" display="https://podminky.urs.cz/item/CS_URS_2024_02/952901111"/>
    <hyperlink ref="F547" r:id="rId83" display="https://podminky.urs.cz/item/CS_URS_2024_02/953943211"/>
    <hyperlink ref="F551" r:id="rId84" display="https://podminky.urs.cz/item/CS_URS_2024_02/953993321"/>
    <hyperlink ref="F555" r:id="rId85" display="https://podminky.urs.cz/item/CS_URS_2024_02/961044111"/>
    <hyperlink ref="F561" r:id="rId86" display="https://podminky.urs.cz/item/CS_URS_2024_02/962032231"/>
    <hyperlink ref="F567" r:id="rId87" display="https://podminky.urs.cz/item/CS_URS_2024_02/965042131"/>
    <hyperlink ref="F570" r:id="rId88" display="https://podminky.urs.cz/item/CS_URS_2024_02/965042141"/>
    <hyperlink ref="F573" r:id="rId89" display="https://podminky.urs.cz/item/CS_URS_2024_02/965049111"/>
    <hyperlink ref="F578" r:id="rId90" display="https://podminky.urs.cz/item/CS_URS_2024_02/966080103"/>
    <hyperlink ref="F583" r:id="rId91" display="https://podminky.urs.cz/item/CS_URS_2024_02/968062455"/>
    <hyperlink ref="F586" r:id="rId92" display="https://podminky.urs.cz/item/CS_URS_2024_02/968062456"/>
    <hyperlink ref="F589" r:id="rId93" display="https://podminky.urs.cz/item/CS_URS_2024_02/971033451"/>
    <hyperlink ref="F592" r:id="rId94" display="https://podminky.urs.cz/item/CS_URS_2024_02/973031324"/>
    <hyperlink ref="F597" r:id="rId95" display="https://podminky.urs.cz/item/CS_URS_2024_02/974031664"/>
    <hyperlink ref="F600" r:id="rId96" display="https://podminky.urs.cz/item/CS_URS_2024_02/974031666"/>
    <hyperlink ref="F603" r:id="rId97" display="https://podminky.urs.cz/item/CS_URS_2024_02/974031668"/>
    <hyperlink ref="F606" r:id="rId98" display="https://podminky.urs.cz/item/CS_URS_2024_02/975043121"/>
    <hyperlink ref="F612" r:id="rId99" display="https://podminky.urs.cz/item/CS_URS_2024_02/977151132"/>
    <hyperlink ref="F616" r:id="rId100" display="https://podminky.urs.cz/item/CS_URS_2024_02/997013211"/>
    <hyperlink ref="F618" r:id="rId101" display="https://podminky.urs.cz/item/CS_URS_2024_02/997013219"/>
    <hyperlink ref="F620" r:id="rId102" display="https://podminky.urs.cz/item/CS_URS_2024_02/997013501"/>
    <hyperlink ref="F622" r:id="rId103" display="https://podminky.urs.cz/item/CS_URS_2024_02/997013509"/>
    <hyperlink ref="F625" r:id="rId104" display="https://podminky.urs.cz/item/CS_URS_2024_02/997013861"/>
    <hyperlink ref="F627" r:id="rId105" display="https://podminky.urs.cz/item/CS_URS_2024_02/997013862"/>
    <hyperlink ref="F629" r:id="rId106" display="https://podminky.urs.cz/item/CS_URS_2024_02/997013863"/>
    <hyperlink ref="F631" r:id="rId107" display="https://podminky.urs.cz/item/CS_URS_2024_02/997013631"/>
    <hyperlink ref="F633" r:id="rId108" display="https://podminky.urs.cz/item/CS_URS_2024_02/997013873"/>
    <hyperlink ref="F636" r:id="rId109" display="https://podminky.urs.cz/item/CS_URS_2024_02/998018001"/>
    <hyperlink ref="F640" r:id="rId110" display="https://podminky.urs.cz/item/CS_URS_2024_02/711111001"/>
    <hyperlink ref="F648" r:id="rId111" display="https://podminky.urs.cz/item/CS_URS_2024_02/711112001"/>
    <hyperlink ref="F659" r:id="rId112" display="https://podminky.urs.cz/item/CS_URS_2024_02/711141559"/>
    <hyperlink ref="F667" r:id="rId113" display="https://podminky.urs.cz/item/CS_URS_2024_02/711141811"/>
    <hyperlink ref="F670" r:id="rId114" display="https://podminky.urs.cz/item/CS_URS_2024_02/711142559"/>
    <hyperlink ref="F681" r:id="rId115" display="https://podminky.urs.cz/item/CS_URS_2024_02/711161212"/>
    <hyperlink ref="F686" r:id="rId116" display="https://podminky.urs.cz/item/CS_URS_2024_02/711161384"/>
    <hyperlink ref="F688" r:id="rId117" display="https://podminky.urs.cz/item/CS_URS_2024_02/711745567"/>
    <hyperlink ref="F699" r:id="rId118" display="https://podminky.urs.cz/item/CS_URS_2024_02/998711311"/>
    <hyperlink ref="F701" r:id="rId119" display="https://podminky.urs.cz/item/CS_URS_2024_02/998711319"/>
    <hyperlink ref="F704" r:id="rId120" display="https://podminky.urs.cz/item/CS_URS_2024_02/712311101"/>
    <hyperlink ref="F711" r:id="rId121" display="https://podminky.urs.cz/item/CS_URS_2024_02/712341559"/>
    <hyperlink ref="F716" r:id="rId122" display="https://podminky.urs.cz/item/CS_URS_2024_02/712363612"/>
    <hyperlink ref="F721" r:id="rId123" display="https://podminky.urs.cz/item/CS_URS_2024_02/712841559"/>
    <hyperlink ref="F727" r:id="rId124" display="https://podminky.urs.cz/item/CS_URS_2024_02/712861703"/>
    <hyperlink ref="F733" r:id="rId125" display="https://podminky.urs.cz/item/CS_URS_2024_02/712964703"/>
    <hyperlink ref="F741" r:id="rId126" display="https://podminky.urs.cz/item/CS_URS_2024_02/998712311"/>
    <hyperlink ref="F743" r:id="rId127" display="https://podminky.urs.cz/item/CS_URS_2024_02/998712319"/>
    <hyperlink ref="F746" r:id="rId128" display="https://podminky.urs.cz/item/CS_URS_2024_02/713120811"/>
    <hyperlink ref="F751" r:id="rId129" display="https://podminky.urs.cz/item/CS_URS_2024_02/713121111"/>
    <hyperlink ref="F766" r:id="rId130" display="https://podminky.urs.cz/item/CS_URS_2024_02/713121112"/>
    <hyperlink ref="F771" r:id="rId131" display="https://podminky.urs.cz/item/CS_URS_2024_02/713121211"/>
    <hyperlink ref="F780" r:id="rId132" display="https://podminky.urs.cz/item/CS_URS_2024_02/713141136"/>
    <hyperlink ref="F785" r:id="rId133" display="https://podminky.urs.cz/item/CS_URS_2024_02/713141356"/>
    <hyperlink ref="F791" r:id="rId134" display="https://podminky.urs.cz/item/CS_URS_2024_02/713141396"/>
    <hyperlink ref="F797" r:id="rId135" display="https://podminky.urs.cz/item/CS_URS_2024_02/713191133"/>
    <hyperlink ref="F809" r:id="rId136" display="https://podminky.urs.cz/item/CS_URS_2024_02/998713311"/>
    <hyperlink ref="F811" r:id="rId137" display="https://podminky.urs.cz/item/CS_URS_2024_02/998713319"/>
    <hyperlink ref="F814" r:id="rId138" display="https://podminky.urs.cz/item/CS_URS_2024_02/741110512"/>
    <hyperlink ref="F821" r:id="rId139" display="https://podminky.urs.cz/item/CS_URS_2024_02/998741311"/>
    <hyperlink ref="F823" r:id="rId140" display="https://podminky.urs.cz/item/CS_URS_2024_02/998741319"/>
    <hyperlink ref="F826" r:id="rId141" display="https://podminky.urs.cz/item/CS_URS_2024_02/762341046"/>
    <hyperlink ref="F829" r:id="rId142" display="https://podminky.urs.cz/item/CS_URS_2024_02/998762311"/>
    <hyperlink ref="F831" r:id="rId143" display="https://podminky.urs.cz/item/CS_URS_2024_02/998762319"/>
    <hyperlink ref="F834" r:id="rId144" display="https://podminky.urs.cz/item/CS_URS_2024_02/763111726"/>
    <hyperlink ref="F838" r:id="rId145" display="https://podminky.urs.cz/item/CS_URS_2024_02/763111742"/>
    <hyperlink ref="F844" r:id="rId146" display="https://podminky.urs.cz/item/CS_URS_2024_02/763121612"/>
    <hyperlink ref="F852" r:id="rId147" display="https://podminky.urs.cz/item/CS_URS_2024_02/763121621"/>
    <hyperlink ref="F858" r:id="rId148" display="https://podminky.urs.cz/item/CS_URS_2024_02/763121713"/>
    <hyperlink ref="F862" r:id="rId149" display="https://podminky.urs.cz/item/CS_URS_2024_02/763121714"/>
    <hyperlink ref="F866" r:id="rId150" display="https://podminky.urs.cz/item/CS_URS_2024_02/763121751"/>
    <hyperlink ref="F870" r:id="rId151" display="https://podminky.urs.cz/item/CS_URS_2024_02/763131432"/>
    <hyperlink ref="F876" r:id="rId152" display="https://podminky.urs.cz/item/CS_URS_2024_02/763131712"/>
    <hyperlink ref="F879" r:id="rId153" display="https://podminky.urs.cz/item/CS_URS_2024_02/763131714"/>
    <hyperlink ref="F881" r:id="rId154" display="https://podminky.urs.cz/item/CS_URS_2024_02/763131822"/>
    <hyperlink ref="F884" r:id="rId155" display="https://podminky.urs.cz/item/CS_URS_2024_02/763164636"/>
    <hyperlink ref="F887" r:id="rId156" display="https://podminky.urs.cz/item/CS_URS_2024_02/763721201"/>
    <hyperlink ref="F896" r:id="rId157" display="https://podminky.urs.cz/item/CS_URS_2024_02/998763511"/>
    <hyperlink ref="F898" r:id="rId158" display="https://podminky.urs.cz/item/CS_URS_2024_02/998763519"/>
    <hyperlink ref="F901" r:id="rId159" display="https://podminky.urs.cz/item/CS_URS_2024_02/764001901"/>
    <hyperlink ref="F909" r:id="rId160" display="https://podminky.urs.cz/item/CS_URS_2024_02/764004801"/>
    <hyperlink ref="F912" r:id="rId161" display="https://podminky.urs.cz/item/CS_URS_2024_02/764004861"/>
    <hyperlink ref="F915" r:id="rId162" display="https://podminky.urs.cz/item/CS_URS_2024_02/764212436"/>
    <hyperlink ref="F920" r:id="rId163" display="https://podminky.urs.cz/item/CS_URS_2024_02/764214605"/>
    <hyperlink ref="F931" r:id="rId164" display="https://podminky.urs.cz/item/CS_URS_2024_02/764216R01"/>
    <hyperlink ref="F935" r:id="rId165" display="https://podminky.urs.cz/item/CS_URS_2024_02/764511404"/>
    <hyperlink ref="F942" r:id="rId166" display="https://podminky.urs.cz/item/CS_URS_2024_02/764511444"/>
    <hyperlink ref="F944" r:id="rId167" display="https://podminky.urs.cz/item/CS_URS_2024_02/764518422"/>
    <hyperlink ref="F953" r:id="rId168" display="https://podminky.urs.cz/item/CS_URS_2024_02/998764311"/>
    <hyperlink ref="F955" r:id="rId169" display="https://podminky.urs.cz/item/CS_URS_2024_02/998764319"/>
    <hyperlink ref="F958" r:id="rId170" display="https://podminky.urs.cz/item/CS_URS_2024_02/766416243"/>
    <hyperlink ref="F966" r:id="rId171" display="https://podminky.urs.cz/item/CS_URS_2024_02/766623953"/>
    <hyperlink ref="F973" r:id="rId172" display="https://podminky.urs.cz/item/CS_URS_2024_02/766660172"/>
    <hyperlink ref="F981" r:id="rId173" display="https://podminky.urs.cz/item/CS_URS_2024_02/766660182"/>
    <hyperlink ref="F986" r:id="rId174" display="https://podminky.urs.cz/item/CS_URS_2024_02/766660411"/>
    <hyperlink ref="F995" r:id="rId175" display="https://podminky.urs.cz/item/CS_URS_2024_02/766682111"/>
    <hyperlink ref="F998" r:id="rId176" display="https://podminky.urs.cz/item/CS_URS_2024_02/766682113"/>
    <hyperlink ref="F1001" r:id="rId177" display="https://podminky.urs.cz/item/CS_URS_2024_02/766682211"/>
    <hyperlink ref="F1004" r:id="rId178" display="https://podminky.urs.cz/item/CS_URS_2024_02/766694116"/>
    <hyperlink ref="F1010" r:id="rId179" display="https://podminky.urs.cz/item/CS_URS_2024_02/766695213"/>
    <hyperlink ref="F1017" r:id="rId180" display="https://podminky.urs.cz/item/CS_URS_2024_02/766825R01"/>
    <hyperlink ref="F1029" r:id="rId181" display="https://podminky.urs.cz/item/CS_URS_2024_02/998766311"/>
    <hyperlink ref="F1031" r:id="rId182" display="https://podminky.urs.cz/item/CS_URS_2024_02/998766319"/>
    <hyperlink ref="F1034" r:id="rId183" display="https://podminky.urs.cz/item/CS_URS_2024_02/767161841"/>
    <hyperlink ref="F1037" r:id="rId184" display="https://podminky.urs.cz/item/CS_URS_2024_02/767223221"/>
    <hyperlink ref="F1041" r:id="rId185" display="https://podminky.urs.cz/item/CS_URS_2024_02/767646411"/>
    <hyperlink ref="F1046" r:id="rId186" display="https://podminky.urs.cz/item/CS_URS_2024_02/767661800"/>
    <hyperlink ref="F1049" r:id="rId187" display="https://podminky.urs.cz/item/CS_URS_2024_02/767881118"/>
    <hyperlink ref="F1053" r:id="rId188" display="https://podminky.urs.cz/item/CS_URS_2024_02/767881161"/>
    <hyperlink ref="F1056" r:id="rId189" display="https://podminky.urs.cz/item/CS_URS_2024_02/767995111"/>
    <hyperlink ref="F1065" r:id="rId190" display="https://podminky.urs.cz/item/CS_URS_2024_02/767995112"/>
    <hyperlink ref="F1071" r:id="rId191" display="https://podminky.urs.cz/item/CS_URS_2024_02/767995113"/>
    <hyperlink ref="F1076" r:id="rId192" display="https://podminky.urs.cz/item/CS_URS_2024_02/767995115"/>
    <hyperlink ref="F1087" r:id="rId193" display="https://podminky.urs.cz/item/CS_URS_2024_02/998767311"/>
    <hyperlink ref="F1089" r:id="rId194" display="https://podminky.urs.cz/item/CS_URS_2024_02/998767319"/>
    <hyperlink ref="F1092" r:id="rId195" display="https://podminky.urs.cz/item/CS_URS_2024_02/775111112"/>
    <hyperlink ref="F1098" r:id="rId196" display="https://podminky.urs.cz/item/CS_URS_2024_02/775111311"/>
    <hyperlink ref="F1100" r:id="rId197" display="https://podminky.urs.cz/item/CS_URS_2024_02/775121321"/>
    <hyperlink ref="F1102" r:id="rId198" display="https://podminky.urs.cz/item/CS_URS_2024_02/775141122"/>
    <hyperlink ref="F1104" r:id="rId199" display="https://podminky.urs.cz/item/CS_URS_2024_02/775413401"/>
    <hyperlink ref="F1109" r:id="rId200" display="https://podminky.urs.cz/item/CS_URS_2024_02/775530023"/>
    <hyperlink ref="F1117" r:id="rId201" display="https://podminky.urs.cz/item/CS_URS_2024_02/775591311"/>
    <hyperlink ref="F1119" r:id="rId202" display="https://podminky.urs.cz/item/CS_URS_2024_02/775591314"/>
    <hyperlink ref="F1121" r:id="rId203" display="https://podminky.urs.cz/item/CS_URS_2024_02/998775311"/>
    <hyperlink ref="F1123" r:id="rId204" display="https://podminky.urs.cz/item/CS_URS_2024_02/998775319"/>
    <hyperlink ref="F1126" r:id="rId205" display="https://podminky.urs.cz/item/CS_URS_2024_02/776111112"/>
    <hyperlink ref="F1133" r:id="rId206" display="https://podminky.urs.cz/item/CS_URS_2024_02/776111126"/>
    <hyperlink ref="F1136" r:id="rId207" display="https://podminky.urs.cz/item/CS_URS_2024_02/776111131"/>
    <hyperlink ref="F1139" r:id="rId208" display="https://podminky.urs.cz/item/CS_URS_2024_02/776111311"/>
    <hyperlink ref="F1141" r:id="rId209" display="https://podminky.urs.cz/item/CS_URS_2024_02/776111323"/>
    <hyperlink ref="F1143" r:id="rId210" display="https://podminky.urs.cz/item/CS_URS_2024_02/776111331"/>
    <hyperlink ref="F1145" r:id="rId211" display="https://podminky.urs.cz/item/CS_URS_2024_02/776121112"/>
    <hyperlink ref="F1147" r:id="rId212" display="https://podminky.urs.cz/item/CS_URS_2024_02/776121113"/>
    <hyperlink ref="F1149" r:id="rId213" display="https://podminky.urs.cz/item/CS_URS_2024_02/776121114"/>
    <hyperlink ref="F1151" r:id="rId214" display="https://podminky.urs.cz/item/CS_URS_2024_02/776141122"/>
    <hyperlink ref="F1153" r:id="rId215" display="https://podminky.urs.cz/item/CS_URS_2024_02/776141221"/>
    <hyperlink ref="F1155" r:id="rId216" display="https://podminky.urs.cz/item/CS_URS_2024_02/776143131"/>
    <hyperlink ref="F1157" r:id="rId217" display="https://podminky.urs.cz/item/CS_URS_2024_02/776201813"/>
    <hyperlink ref="F1162" r:id="rId218" display="https://podminky.urs.cz/item/CS_URS_2024_02/776211131"/>
    <hyperlink ref="F1169" r:id="rId219" display="https://podminky.urs.cz/item/CS_URS_2024_02/776251311"/>
    <hyperlink ref="F1175" r:id="rId220" display="https://podminky.urs.cz/item/CS_URS_2024_02/776251411"/>
    <hyperlink ref="F1178" r:id="rId221" display="https://podminky.urs.cz/item/CS_URS_2024_02/776311111"/>
    <hyperlink ref="F1184" r:id="rId222" display="https://podminky.urs.cz/item/CS_URS_2024_02/776311211"/>
    <hyperlink ref="F1190" r:id="rId223" display="https://podminky.urs.cz/item/CS_URS_2024_02/776421111"/>
    <hyperlink ref="F1197" r:id="rId224" display="https://podminky.urs.cz/item/CS_URS_2024_02/776421711"/>
    <hyperlink ref="F1205" r:id="rId225" display="https://podminky.urs.cz/item/CS_URS_2024_02/776431211"/>
    <hyperlink ref="F1212" r:id="rId226" display="https://podminky.urs.cz/item/CS_URS_2024_02/776501811"/>
    <hyperlink ref="F1215" r:id="rId227" display="https://podminky.urs.cz/item/CS_URS_2024_02/776511111"/>
    <hyperlink ref="F1221" r:id="rId228" display="https://podminky.urs.cz/item/CS_URS_2024_02/998776311"/>
    <hyperlink ref="F1223" r:id="rId229" display="https://podminky.urs.cz/item/CS_URS_2024_02/998776319"/>
    <hyperlink ref="F1226" r:id="rId230" display="https://podminky.urs.cz/item/CS_URS_2024_02/783324101"/>
    <hyperlink ref="F1236" r:id="rId231" display="https://podminky.urs.cz/item/CS_URS_2024_02/783327101"/>
    <hyperlink ref="F1238" r:id="rId232" display="https://podminky.urs.cz/item/CS_URS_2024_02/783823133"/>
    <hyperlink ref="F1247" r:id="rId233" display="https://podminky.urs.cz/item/CS_URS_2024_02/783827123"/>
    <hyperlink ref="F1250" r:id="rId234" display="https://podminky.urs.cz/item/CS_URS_2024_02/784171101"/>
    <hyperlink ref="F1258" r:id="rId235" display="https://podminky.urs.cz/item/CS_URS_2024_02/784171111"/>
    <hyperlink ref="F1266" r:id="rId236" display="https://podminky.urs.cz/item/CS_URS_2024_02/784181111"/>
    <hyperlink ref="F1287" r:id="rId237" display="https://podminky.urs.cz/item/CS_URS_2024_02/784221101"/>
    <hyperlink ref="F1313" r:id="rId238" display="https://podminky.urs.cz/item/CS_URS_2024_02/78422115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  <c r="AZ2" s="131" t="s">
        <v>2089</v>
      </c>
      <c r="BA2" s="131" t="s">
        <v>2090</v>
      </c>
      <c r="BB2" s="131" t="s">
        <v>166</v>
      </c>
      <c r="BC2" s="131" t="s">
        <v>2091</v>
      </c>
      <c r="BD2" s="131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  <c r="AZ3" s="131" t="s">
        <v>2092</v>
      </c>
      <c r="BA3" s="131" t="s">
        <v>2093</v>
      </c>
      <c r="BB3" s="131" t="s">
        <v>166</v>
      </c>
      <c r="BC3" s="131" t="s">
        <v>2094</v>
      </c>
      <c r="BD3" s="131" t="s">
        <v>85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2095</v>
      </c>
      <c r="BA4" s="131" t="s">
        <v>2096</v>
      </c>
      <c r="BB4" s="131" t="s">
        <v>166</v>
      </c>
      <c r="BC4" s="131" t="s">
        <v>2097</v>
      </c>
      <c r="BD4" s="131" t="s">
        <v>85</v>
      </c>
    </row>
    <row r="5" s="1" customFormat="1" ht="6.96" customHeight="1">
      <c r="B5" s="23"/>
      <c r="L5" s="23"/>
      <c r="AZ5" s="131" t="s">
        <v>2098</v>
      </c>
      <c r="BA5" s="131" t="s">
        <v>2099</v>
      </c>
      <c r="BB5" s="131" t="s">
        <v>166</v>
      </c>
      <c r="BC5" s="131" t="s">
        <v>2100</v>
      </c>
      <c r="BD5" s="131" t="s">
        <v>85</v>
      </c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Dostavba zkušebny a skladu Divadla S+H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2101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19. 11. 2024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35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ROUND(J90,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ROUND((SUM(BE90:BE225)),  2)</f>
        <v>0</v>
      </c>
      <c r="G33" s="41"/>
      <c r="H33" s="41"/>
      <c r="I33" s="152">
        <v>0.20999999999999999</v>
      </c>
      <c r="J33" s="151">
        <f>ROUND(((SUM(BE90:BE225))*I33),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ROUND((SUM(BF90:BF225)),  2)</f>
        <v>0</v>
      </c>
      <c r="G34" s="41"/>
      <c r="H34" s="41"/>
      <c r="I34" s="152">
        <v>0.12</v>
      </c>
      <c r="J34" s="151">
        <f>ROUND(((SUM(BF90:BF225))*I34),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ROUND((SUM(BG90:BG225)),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ROUND((SUM(BH90:BH225)),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ROUND((SUM(BI90:BI225)),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Dostavba zkušebny a skladu Divadla S+H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D1_4_1 - ZTI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6</v>
      </c>
      <c r="G52" s="43"/>
      <c r="H52" s="43"/>
      <c r="I52" s="35" t="s">
        <v>23</v>
      </c>
      <c r="J52" s="75" t="str">
        <f>IF(J12="","",J12)</f>
        <v>19. 11. 2024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MČ Praha 6</v>
      </c>
      <c r="G54" s="43"/>
      <c r="H54" s="43"/>
      <c r="I54" s="35" t="s">
        <v>32</v>
      </c>
      <c r="J54" s="39" t="str">
        <f>E21</f>
        <v>d plus projektová a inženýrská a.s.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105</v>
      </c>
      <c r="D57" s="166"/>
      <c r="E57" s="166"/>
      <c r="F57" s="166"/>
      <c r="G57" s="166"/>
      <c r="H57" s="166"/>
      <c r="I57" s="166"/>
      <c r="J57" s="167" t="s">
        <v>106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9"/>
      <c r="C60" s="170"/>
      <c r="D60" s="171" t="s">
        <v>108</v>
      </c>
      <c r="E60" s="172"/>
      <c r="F60" s="172"/>
      <c r="G60" s="172"/>
      <c r="H60" s="172"/>
      <c r="I60" s="172"/>
      <c r="J60" s="173">
        <f>J91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109</v>
      </c>
      <c r="E61" s="178"/>
      <c r="F61" s="178"/>
      <c r="G61" s="178"/>
      <c r="H61" s="178"/>
      <c r="I61" s="178"/>
      <c r="J61" s="179">
        <f>J92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112</v>
      </c>
      <c r="E62" s="178"/>
      <c r="F62" s="178"/>
      <c r="G62" s="178"/>
      <c r="H62" s="178"/>
      <c r="I62" s="178"/>
      <c r="J62" s="179">
        <f>J130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114</v>
      </c>
      <c r="E63" s="178"/>
      <c r="F63" s="178"/>
      <c r="G63" s="178"/>
      <c r="H63" s="178"/>
      <c r="I63" s="178"/>
      <c r="J63" s="179">
        <f>J135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2102</v>
      </c>
      <c r="E64" s="178"/>
      <c r="F64" s="178"/>
      <c r="G64" s="178"/>
      <c r="H64" s="178"/>
      <c r="I64" s="178"/>
      <c r="J64" s="179">
        <f>J139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115</v>
      </c>
      <c r="E65" s="178"/>
      <c r="F65" s="178"/>
      <c r="G65" s="178"/>
      <c r="H65" s="178"/>
      <c r="I65" s="178"/>
      <c r="J65" s="179">
        <f>J178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116</v>
      </c>
      <c r="E66" s="178"/>
      <c r="F66" s="178"/>
      <c r="G66" s="178"/>
      <c r="H66" s="178"/>
      <c r="I66" s="178"/>
      <c r="J66" s="179">
        <f>J182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117</v>
      </c>
      <c r="E67" s="178"/>
      <c r="F67" s="178"/>
      <c r="G67" s="178"/>
      <c r="H67" s="178"/>
      <c r="I67" s="178"/>
      <c r="J67" s="179">
        <f>J194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118</v>
      </c>
      <c r="E68" s="172"/>
      <c r="F68" s="172"/>
      <c r="G68" s="172"/>
      <c r="H68" s="172"/>
      <c r="I68" s="172"/>
      <c r="J68" s="173">
        <f>J199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2103</v>
      </c>
      <c r="E69" s="178"/>
      <c r="F69" s="178"/>
      <c r="G69" s="178"/>
      <c r="H69" s="178"/>
      <c r="I69" s="178"/>
      <c r="J69" s="179">
        <f>J200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2104</v>
      </c>
      <c r="E70" s="178"/>
      <c r="F70" s="178"/>
      <c r="G70" s="178"/>
      <c r="H70" s="178"/>
      <c r="I70" s="178"/>
      <c r="J70" s="179">
        <f>J218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132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4" t="str">
        <f>E7</f>
        <v>Dostavba zkušebny a skladu Divadla S+H</v>
      </c>
      <c r="F80" s="35"/>
      <c r="G80" s="35"/>
      <c r="H80" s="35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102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D1_4_1 - ZTI</v>
      </c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Praha 6</v>
      </c>
      <c r="G84" s="43"/>
      <c r="H84" s="43"/>
      <c r="I84" s="35" t="s">
        <v>23</v>
      </c>
      <c r="J84" s="75" t="str">
        <f>IF(J12="","",J12)</f>
        <v>19. 11. 2024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25</v>
      </c>
      <c r="D86" s="43"/>
      <c r="E86" s="43"/>
      <c r="F86" s="30" t="str">
        <f>E15</f>
        <v>MČ Praha 6</v>
      </c>
      <c r="G86" s="43"/>
      <c r="H86" s="43"/>
      <c r="I86" s="35" t="s">
        <v>32</v>
      </c>
      <c r="J86" s="39" t="str">
        <f>E21</f>
        <v>d plus projektová a inženýrská a.s.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30</v>
      </c>
      <c r="D87" s="43"/>
      <c r="E87" s="43"/>
      <c r="F87" s="30" t="str">
        <f>IF(E18="","",E18)</f>
        <v>Vyplň údaj</v>
      </c>
      <c r="G87" s="43"/>
      <c r="H87" s="43"/>
      <c r="I87" s="35" t="s">
        <v>37</v>
      </c>
      <c r="J87" s="39" t="str">
        <f>E24</f>
        <v xml:space="preserve"> 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1"/>
      <c r="B89" s="182"/>
      <c r="C89" s="183" t="s">
        <v>133</v>
      </c>
      <c r="D89" s="184" t="s">
        <v>60</v>
      </c>
      <c r="E89" s="184" t="s">
        <v>56</v>
      </c>
      <c r="F89" s="184" t="s">
        <v>57</v>
      </c>
      <c r="G89" s="184" t="s">
        <v>134</v>
      </c>
      <c r="H89" s="184" t="s">
        <v>135</v>
      </c>
      <c r="I89" s="184" t="s">
        <v>136</v>
      </c>
      <c r="J89" s="184" t="s">
        <v>106</v>
      </c>
      <c r="K89" s="185" t="s">
        <v>137</v>
      </c>
      <c r="L89" s="186"/>
      <c r="M89" s="95" t="s">
        <v>19</v>
      </c>
      <c r="N89" s="96" t="s">
        <v>45</v>
      </c>
      <c r="O89" s="96" t="s">
        <v>138</v>
      </c>
      <c r="P89" s="96" t="s">
        <v>139</v>
      </c>
      <c r="Q89" s="96" t="s">
        <v>140</v>
      </c>
      <c r="R89" s="96" t="s">
        <v>141</v>
      </c>
      <c r="S89" s="96" t="s">
        <v>142</v>
      </c>
      <c r="T89" s="97" t="s">
        <v>143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41"/>
      <c r="B90" s="42"/>
      <c r="C90" s="102" t="s">
        <v>144</v>
      </c>
      <c r="D90" s="43"/>
      <c r="E90" s="43"/>
      <c r="F90" s="43"/>
      <c r="G90" s="43"/>
      <c r="H90" s="43"/>
      <c r="I90" s="43"/>
      <c r="J90" s="187">
        <f>BK90</f>
        <v>0</v>
      </c>
      <c r="K90" s="43"/>
      <c r="L90" s="47"/>
      <c r="M90" s="98"/>
      <c r="N90" s="188"/>
      <c r="O90" s="99"/>
      <c r="P90" s="189">
        <f>P91+P199</f>
        <v>0</v>
      </c>
      <c r="Q90" s="99"/>
      <c r="R90" s="189">
        <f>R91+R199</f>
        <v>25.005722619999997</v>
      </c>
      <c r="S90" s="99"/>
      <c r="T90" s="190">
        <f>T91+T199</f>
        <v>0.056000000000000001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74</v>
      </c>
      <c r="AU90" s="20" t="s">
        <v>107</v>
      </c>
      <c r="BK90" s="191">
        <f>BK91+BK199</f>
        <v>0</v>
      </c>
    </row>
    <row r="91" s="12" customFormat="1" ht="25.92" customHeight="1">
      <c r="A91" s="12"/>
      <c r="B91" s="192"/>
      <c r="C91" s="193"/>
      <c r="D91" s="194" t="s">
        <v>74</v>
      </c>
      <c r="E91" s="195" t="s">
        <v>145</v>
      </c>
      <c r="F91" s="195" t="s">
        <v>146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P92+P130+P135+P139+P178+P182+P194</f>
        <v>0</v>
      </c>
      <c r="Q91" s="200"/>
      <c r="R91" s="201">
        <f>R92+R130+R135+R139+R178+R182+R194</f>
        <v>24.936722619999998</v>
      </c>
      <c r="S91" s="200"/>
      <c r="T91" s="202">
        <f>T92+T130+T135+T139+T178+T182+T194</f>
        <v>0.056000000000000001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83</v>
      </c>
      <c r="AT91" s="204" t="s">
        <v>74</v>
      </c>
      <c r="AU91" s="204" t="s">
        <v>75</v>
      </c>
      <c r="AY91" s="203" t="s">
        <v>147</v>
      </c>
      <c r="BK91" s="205">
        <f>BK92+BK130+BK135+BK139+BK178+BK182+BK194</f>
        <v>0</v>
      </c>
    </row>
    <row r="92" s="12" customFormat="1" ht="22.8" customHeight="1">
      <c r="A92" s="12"/>
      <c r="B92" s="192"/>
      <c r="C92" s="193"/>
      <c r="D92" s="194" t="s">
        <v>74</v>
      </c>
      <c r="E92" s="206" t="s">
        <v>83</v>
      </c>
      <c r="F92" s="206" t="s">
        <v>148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SUM(P93:P129)</f>
        <v>0</v>
      </c>
      <c r="Q92" s="200"/>
      <c r="R92" s="201">
        <f>SUM(R93:R129)</f>
        <v>16.379999999999999</v>
      </c>
      <c r="S92" s="200"/>
      <c r="T92" s="202">
        <f>SUM(T93:T129)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83</v>
      </c>
      <c r="AT92" s="204" t="s">
        <v>74</v>
      </c>
      <c r="AU92" s="204" t="s">
        <v>83</v>
      </c>
      <c r="AY92" s="203" t="s">
        <v>147</v>
      </c>
      <c r="BK92" s="205">
        <f>SUM(BK93:BK129)</f>
        <v>0</v>
      </c>
    </row>
    <row r="93" s="2" customFormat="1" ht="44.25" customHeight="1">
      <c r="A93" s="41"/>
      <c r="B93" s="42"/>
      <c r="C93" s="208" t="s">
        <v>83</v>
      </c>
      <c r="D93" s="208" t="s">
        <v>149</v>
      </c>
      <c r="E93" s="209" t="s">
        <v>179</v>
      </c>
      <c r="F93" s="210" t="s">
        <v>180</v>
      </c>
      <c r="G93" s="211" t="s">
        <v>166</v>
      </c>
      <c r="H93" s="212">
        <v>23.975999999999999</v>
      </c>
      <c r="I93" s="213"/>
      <c r="J93" s="214">
        <f>ROUND(I93*H93,2)</f>
        <v>0</v>
      </c>
      <c r="K93" s="210" t="s">
        <v>152</v>
      </c>
      <c r="L93" s="47"/>
      <c r="M93" s="215" t="s">
        <v>19</v>
      </c>
      <c r="N93" s="216" t="s">
        <v>46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153</v>
      </c>
      <c r="AT93" s="219" t="s">
        <v>149</v>
      </c>
      <c r="AU93" s="219" t="s">
        <v>85</v>
      </c>
      <c r="AY93" s="20" t="s">
        <v>147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83</v>
      </c>
      <c r="BK93" s="220">
        <f>ROUND(I93*H93,2)</f>
        <v>0</v>
      </c>
      <c r="BL93" s="20" t="s">
        <v>153</v>
      </c>
      <c r="BM93" s="219" t="s">
        <v>2105</v>
      </c>
    </row>
    <row r="94" s="2" customFormat="1">
      <c r="A94" s="41"/>
      <c r="B94" s="42"/>
      <c r="C94" s="43"/>
      <c r="D94" s="221" t="s">
        <v>155</v>
      </c>
      <c r="E94" s="43"/>
      <c r="F94" s="222" t="s">
        <v>182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155</v>
      </c>
      <c r="AU94" s="20" t="s">
        <v>85</v>
      </c>
    </row>
    <row r="95" s="14" customFormat="1">
      <c r="A95" s="14"/>
      <c r="B95" s="238"/>
      <c r="C95" s="239"/>
      <c r="D95" s="228" t="s">
        <v>157</v>
      </c>
      <c r="E95" s="240" t="s">
        <v>19</v>
      </c>
      <c r="F95" s="241" t="s">
        <v>2106</v>
      </c>
      <c r="G95" s="239"/>
      <c r="H95" s="240" t="s">
        <v>19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157</v>
      </c>
      <c r="AU95" s="247" t="s">
        <v>85</v>
      </c>
      <c r="AV95" s="14" t="s">
        <v>83</v>
      </c>
      <c r="AW95" s="14" t="s">
        <v>36</v>
      </c>
      <c r="AX95" s="14" t="s">
        <v>75</v>
      </c>
      <c r="AY95" s="247" t="s">
        <v>147</v>
      </c>
    </row>
    <row r="96" s="13" customFormat="1">
      <c r="A96" s="13"/>
      <c r="B96" s="226"/>
      <c r="C96" s="227"/>
      <c r="D96" s="228" t="s">
        <v>157</v>
      </c>
      <c r="E96" s="229" t="s">
        <v>19</v>
      </c>
      <c r="F96" s="230" t="s">
        <v>2107</v>
      </c>
      <c r="G96" s="227"/>
      <c r="H96" s="231">
        <v>23.975999999999999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157</v>
      </c>
      <c r="AU96" s="237" t="s">
        <v>85</v>
      </c>
      <c r="AV96" s="13" t="s">
        <v>85</v>
      </c>
      <c r="AW96" s="13" t="s">
        <v>36</v>
      </c>
      <c r="AX96" s="13" t="s">
        <v>75</v>
      </c>
      <c r="AY96" s="237" t="s">
        <v>147</v>
      </c>
    </row>
    <row r="97" s="15" customFormat="1">
      <c r="A97" s="15"/>
      <c r="B97" s="248"/>
      <c r="C97" s="249"/>
      <c r="D97" s="228" t="s">
        <v>157</v>
      </c>
      <c r="E97" s="250" t="s">
        <v>2089</v>
      </c>
      <c r="F97" s="251" t="s">
        <v>172</v>
      </c>
      <c r="G97" s="249"/>
      <c r="H97" s="252">
        <v>23.975999999999999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157</v>
      </c>
      <c r="AU97" s="258" t="s">
        <v>85</v>
      </c>
      <c r="AV97" s="15" t="s">
        <v>153</v>
      </c>
      <c r="AW97" s="15" t="s">
        <v>36</v>
      </c>
      <c r="AX97" s="15" t="s">
        <v>83</v>
      </c>
      <c r="AY97" s="258" t="s">
        <v>147</v>
      </c>
    </row>
    <row r="98" s="2" customFormat="1" ht="55.5" customHeight="1">
      <c r="A98" s="41"/>
      <c r="B98" s="42"/>
      <c r="C98" s="208" t="s">
        <v>85</v>
      </c>
      <c r="D98" s="208" t="s">
        <v>149</v>
      </c>
      <c r="E98" s="209" t="s">
        <v>203</v>
      </c>
      <c r="F98" s="210" t="s">
        <v>204</v>
      </c>
      <c r="G98" s="211" t="s">
        <v>166</v>
      </c>
      <c r="H98" s="212">
        <v>12.635</v>
      </c>
      <c r="I98" s="213"/>
      <c r="J98" s="214">
        <f>ROUND(I98*H98,2)</f>
        <v>0</v>
      </c>
      <c r="K98" s="210" t="s">
        <v>152</v>
      </c>
      <c r="L98" s="47"/>
      <c r="M98" s="215" t="s">
        <v>19</v>
      </c>
      <c r="N98" s="216" t="s">
        <v>46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153</v>
      </c>
      <c r="AT98" s="219" t="s">
        <v>149</v>
      </c>
      <c r="AU98" s="219" t="s">
        <v>85</v>
      </c>
      <c r="AY98" s="20" t="s">
        <v>147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83</v>
      </c>
      <c r="BK98" s="220">
        <f>ROUND(I98*H98,2)</f>
        <v>0</v>
      </c>
      <c r="BL98" s="20" t="s">
        <v>153</v>
      </c>
      <c r="BM98" s="219" t="s">
        <v>2108</v>
      </c>
    </row>
    <row r="99" s="2" customFormat="1">
      <c r="A99" s="41"/>
      <c r="B99" s="42"/>
      <c r="C99" s="43"/>
      <c r="D99" s="221" t="s">
        <v>155</v>
      </c>
      <c r="E99" s="43"/>
      <c r="F99" s="222" t="s">
        <v>206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155</v>
      </c>
      <c r="AU99" s="20" t="s">
        <v>85</v>
      </c>
    </row>
    <row r="100" s="13" customFormat="1">
      <c r="A100" s="13"/>
      <c r="B100" s="226"/>
      <c r="C100" s="227"/>
      <c r="D100" s="228" t="s">
        <v>157</v>
      </c>
      <c r="E100" s="229" t="s">
        <v>19</v>
      </c>
      <c r="F100" s="230" t="s">
        <v>2109</v>
      </c>
      <c r="G100" s="227"/>
      <c r="H100" s="231">
        <v>12.635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157</v>
      </c>
      <c r="AU100" s="237" t="s">
        <v>85</v>
      </c>
      <c r="AV100" s="13" t="s">
        <v>85</v>
      </c>
      <c r="AW100" s="13" t="s">
        <v>36</v>
      </c>
      <c r="AX100" s="13" t="s">
        <v>83</v>
      </c>
      <c r="AY100" s="237" t="s">
        <v>147</v>
      </c>
    </row>
    <row r="101" s="2" customFormat="1" ht="62.7" customHeight="1">
      <c r="A101" s="41"/>
      <c r="B101" s="42"/>
      <c r="C101" s="208" t="s">
        <v>163</v>
      </c>
      <c r="D101" s="208" t="s">
        <v>149</v>
      </c>
      <c r="E101" s="209" t="s">
        <v>210</v>
      </c>
      <c r="F101" s="210" t="s">
        <v>211</v>
      </c>
      <c r="G101" s="211" t="s">
        <v>166</v>
      </c>
      <c r="H101" s="212">
        <v>50.539999999999999</v>
      </c>
      <c r="I101" s="213"/>
      <c r="J101" s="214">
        <f>ROUND(I101*H101,2)</f>
        <v>0</v>
      </c>
      <c r="K101" s="210" t="s">
        <v>152</v>
      </c>
      <c r="L101" s="47"/>
      <c r="M101" s="215" t="s">
        <v>19</v>
      </c>
      <c r="N101" s="216" t="s">
        <v>46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153</v>
      </c>
      <c r="AT101" s="219" t="s">
        <v>149</v>
      </c>
      <c r="AU101" s="219" t="s">
        <v>85</v>
      </c>
      <c r="AY101" s="20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83</v>
      </c>
      <c r="BK101" s="220">
        <f>ROUND(I101*H101,2)</f>
        <v>0</v>
      </c>
      <c r="BL101" s="20" t="s">
        <v>153</v>
      </c>
      <c r="BM101" s="219" t="s">
        <v>2110</v>
      </c>
    </row>
    <row r="102" s="2" customFormat="1">
      <c r="A102" s="41"/>
      <c r="B102" s="42"/>
      <c r="C102" s="43"/>
      <c r="D102" s="221" t="s">
        <v>155</v>
      </c>
      <c r="E102" s="43"/>
      <c r="F102" s="222" t="s">
        <v>213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155</v>
      </c>
      <c r="AU102" s="20" t="s">
        <v>85</v>
      </c>
    </row>
    <row r="103" s="13" customFormat="1">
      <c r="A103" s="13"/>
      <c r="B103" s="226"/>
      <c r="C103" s="227"/>
      <c r="D103" s="228" t="s">
        <v>157</v>
      </c>
      <c r="E103" s="227"/>
      <c r="F103" s="230" t="s">
        <v>2111</v>
      </c>
      <c r="G103" s="227"/>
      <c r="H103" s="231">
        <v>50.539999999999999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157</v>
      </c>
      <c r="AU103" s="237" t="s">
        <v>85</v>
      </c>
      <c r="AV103" s="13" t="s">
        <v>85</v>
      </c>
      <c r="AW103" s="13" t="s">
        <v>4</v>
      </c>
      <c r="AX103" s="13" t="s">
        <v>83</v>
      </c>
      <c r="AY103" s="237" t="s">
        <v>147</v>
      </c>
    </row>
    <row r="104" s="2" customFormat="1" ht="62.7" customHeight="1">
      <c r="A104" s="41"/>
      <c r="B104" s="42"/>
      <c r="C104" s="208" t="s">
        <v>153</v>
      </c>
      <c r="D104" s="208" t="s">
        <v>149</v>
      </c>
      <c r="E104" s="209" t="s">
        <v>216</v>
      </c>
      <c r="F104" s="210" t="s">
        <v>217</v>
      </c>
      <c r="G104" s="211" t="s">
        <v>166</v>
      </c>
      <c r="H104" s="212">
        <v>12.635</v>
      </c>
      <c r="I104" s="213"/>
      <c r="J104" s="214">
        <f>ROUND(I104*H104,2)</f>
        <v>0</v>
      </c>
      <c r="K104" s="210" t="s">
        <v>152</v>
      </c>
      <c r="L104" s="47"/>
      <c r="M104" s="215" t="s">
        <v>19</v>
      </c>
      <c r="N104" s="216" t="s">
        <v>46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153</v>
      </c>
      <c r="AT104" s="219" t="s">
        <v>149</v>
      </c>
      <c r="AU104" s="219" t="s">
        <v>85</v>
      </c>
      <c r="AY104" s="20" t="s">
        <v>147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83</v>
      </c>
      <c r="BK104" s="220">
        <f>ROUND(I104*H104,2)</f>
        <v>0</v>
      </c>
      <c r="BL104" s="20" t="s">
        <v>153</v>
      </c>
      <c r="BM104" s="219" t="s">
        <v>2112</v>
      </c>
    </row>
    <row r="105" s="2" customFormat="1">
      <c r="A105" s="41"/>
      <c r="B105" s="42"/>
      <c r="C105" s="43"/>
      <c r="D105" s="221" t="s">
        <v>155</v>
      </c>
      <c r="E105" s="43"/>
      <c r="F105" s="222" t="s">
        <v>219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155</v>
      </c>
      <c r="AU105" s="20" t="s">
        <v>85</v>
      </c>
    </row>
    <row r="106" s="2" customFormat="1" ht="66.75" customHeight="1">
      <c r="A106" s="41"/>
      <c r="B106" s="42"/>
      <c r="C106" s="208" t="s">
        <v>178</v>
      </c>
      <c r="D106" s="208" t="s">
        <v>149</v>
      </c>
      <c r="E106" s="209" t="s">
        <v>220</v>
      </c>
      <c r="F106" s="210" t="s">
        <v>221</v>
      </c>
      <c r="G106" s="211" t="s">
        <v>166</v>
      </c>
      <c r="H106" s="212">
        <v>176.88999999999999</v>
      </c>
      <c r="I106" s="213"/>
      <c r="J106" s="214">
        <f>ROUND(I106*H106,2)</f>
        <v>0</v>
      </c>
      <c r="K106" s="210" t="s">
        <v>152</v>
      </c>
      <c r="L106" s="47"/>
      <c r="M106" s="215" t="s">
        <v>19</v>
      </c>
      <c r="N106" s="216" t="s">
        <v>46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153</v>
      </c>
      <c r="AT106" s="219" t="s">
        <v>149</v>
      </c>
      <c r="AU106" s="219" t="s">
        <v>85</v>
      </c>
      <c r="AY106" s="20" t="s">
        <v>147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83</v>
      </c>
      <c r="BK106" s="220">
        <f>ROUND(I106*H106,2)</f>
        <v>0</v>
      </c>
      <c r="BL106" s="20" t="s">
        <v>153</v>
      </c>
      <c r="BM106" s="219" t="s">
        <v>2113</v>
      </c>
    </row>
    <row r="107" s="2" customFormat="1">
      <c r="A107" s="41"/>
      <c r="B107" s="42"/>
      <c r="C107" s="43"/>
      <c r="D107" s="221" t="s">
        <v>155</v>
      </c>
      <c r="E107" s="43"/>
      <c r="F107" s="222" t="s">
        <v>223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155</v>
      </c>
      <c r="AU107" s="20" t="s">
        <v>85</v>
      </c>
    </row>
    <row r="108" s="13" customFormat="1">
      <c r="A108" s="13"/>
      <c r="B108" s="226"/>
      <c r="C108" s="227"/>
      <c r="D108" s="228" t="s">
        <v>157</v>
      </c>
      <c r="E108" s="227"/>
      <c r="F108" s="230" t="s">
        <v>2114</v>
      </c>
      <c r="G108" s="227"/>
      <c r="H108" s="231">
        <v>176.88999999999999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157</v>
      </c>
      <c r="AU108" s="237" t="s">
        <v>85</v>
      </c>
      <c r="AV108" s="13" t="s">
        <v>85</v>
      </c>
      <c r="AW108" s="13" t="s">
        <v>4</v>
      </c>
      <c r="AX108" s="13" t="s">
        <v>83</v>
      </c>
      <c r="AY108" s="237" t="s">
        <v>147</v>
      </c>
    </row>
    <row r="109" s="2" customFormat="1" ht="37.8" customHeight="1">
      <c r="A109" s="41"/>
      <c r="B109" s="42"/>
      <c r="C109" s="208" t="s">
        <v>185</v>
      </c>
      <c r="D109" s="208" t="s">
        <v>149</v>
      </c>
      <c r="E109" s="209" t="s">
        <v>226</v>
      </c>
      <c r="F109" s="210" t="s">
        <v>227</v>
      </c>
      <c r="G109" s="211" t="s">
        <v>166</v>
      </c>
      <c r="H109" s="212">
        <v>12.635</v>
      </c>
      <c r="I109" s="213"/>
      <c r="J109" s="214">
        <f>ROUND(I109*H109,2)</f>
        <v>0</v>
      </c>
      <c r="K109" s="210" t="s">
        <v>152</v>
      </c>
      <c r="L109" s="47"/>
      <c r="M109" s="215" t="s">
        <v>19</v>
      </c>
      <c r="N109" s="216" t="s">
        <v>46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153</v>
      </c>
      <c r="AT109" s="219" t="s">
        <v>149</v>
      </c>
      <c r="AU109" s="219" t="s">
        <v>85</v>
      </c>
      <c r="AY109" s="20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83</v>
      </c>
      <c r="BK109" s="220">
        <f>ROUND(I109*H109,2)</f>
        <v>0</v>
      </c>
      <c r="BL109" s="20" t="s">
        <v>153</v>
      </c>
      <c r="BM109" s="219" t="s">
        <v>2115</v>
      </c>
    </row>
    <row r="110" s="2" customFormat="1">
      <c r="A110" s="41"/>
      <c r="B110" s="42"/>
      <c r="C110" s="43"/>
      <c r="D110" s="221" t="s">
        <v>155</v>
      </c>
      <c r="E110" s="43"/>
      <c r="F110" s="222" t="s">
        <v>229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155</v>
      </c>
      <c r="AU110" s="20" t="s">
        <v>85</v>
      </c>
    </row>
    <row r="111" s="2" customFormat="1" ht="44.25" customHeight="1">
      <c r="A111" s="41"/>
      <c r="B111" s="42"/>
      <c r="C111" s="208" t="s">
        <v>191</v>
      </c>
      <c r="D111" s="208" t="s">
        <v>149</v>
      </c>
      <c r="E111" s="209" t="s">
        <v>231</v>
      </c>
      <c r="F111" s="210" t="s">
        <v>232</v>
      </c>
      <c r="G111" s="211" t="s">
        <v>233</v>
      </c>
      <c r="H111" s="212">
        <v>22.742999999999999</v>
      </c>
      <c r="I111" s="213"/>
      <c r="J111" s="214">
        <f>ROUND(I111*H111,2)</f>
        <v>0</v>
      </c>
      <c r="K111" s="210" t="s">
        <v>152</v>
      </c>
      <c r="L111" s="47"/>
      <c r="M111" s="215" t="s">
        <v>19</v>
      </c>
      <c r="N111" s="216" t="s">
        <v>46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153</v>
      </c>
      <c r="AT111" s="219" t="s">
        <v>149</v>
      </c>
      <c r="AU111" s="219" t="s">
        <v>85</v>
      </c>
      <c r="AY111" s="20" t="s">
        <v>147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83</v>
      </c>
      <c r="BK111" s="220">
        <f>ROUND(I111*H111,2)</f>
        <v>0</v>
      </c>
      <c r="BL111" s="20" t="s">
        <v>153</v>
      </c>
      <c r="BM111" s="219" t="s">
        <v>2116</v>
      </c>
    </row>
    <row r="112" s="2" customFormat="1">
      <c r="A112" s="41"/>
      <c r="B112" s="42"/>
      <c r="C112" s="43"/>
      <c r="D112" s="221" t="s">
        <v>155</v>
      </c>
      <c r="E112" s="43"/>
      <c r="F112" s="222" t="s">
        <v>235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155</v>
      </c>
      <c r="AU112" s="20" t="s">
        <v>85</v>
      </c>
    </row>
    <row r="113" s="13" customFormat="1">
      <c r="A113" s="13"/>
      <c r="B113" s="226"/>
      <c r="C113" s="227"/>
      <c r="D113" s="228" t="s">
        <v>157</v>
      </c>
      <c r="E113" s="227"/>
      <c r="F113" s="230" t="s">
        <v>2117</v>
      </c>
      <c r="G113" s="227"/>
      <c r="H113" s="231">
        <v>22.742999999999999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157</v>
      </c>
      <c r="AU113" s="237" t="s">
        <v>85</v>
      </c>
      <c r="AV113" s="13" t="s">
        <v>85</v>
      </c>
      <c r="AW113" s="13" t="s">
        <v>4</v>
      </c>
      <c r="AX113" s="13" t="s">
        <v>83</v>
      </c>
      <c r="AY113" s="237" t="s">
        <v>147</v>
      </c>
    </row>
    <row r="114" s="2" customFormat="1" ht="44.25" customHeight="1">
      <c r="A114" s="41"/>
      <c r="B114" s="42"/>
      <c r="C114" s="208" t="s">
        <v>197</v>
      </c>
      <c r="D114" s="208" t="s">
        <v>149</v>
      </c>
      <c r="E114" s="209" t="s">
        <v>238</v>
      </c>
      <c r="F114" s="210" t="s">
        <v>239</v>
      </c>
      <c r="G114" s="211" t="s">
        <v>166</v>
      </c>
      <c r="H114" s="212">
        <v>11.340999999999999</v>
      </c>
      <c r="I114" s="213"/>
      <c r="J114" s="214">
        <f>ROUND(I114*H114,2)</f>
        <v>0</v>
      </c>
      <c r="K114" s="210" t="s">
        <v>152</v>
      </c>
      <c r="L114" s="47"/>
      <c r="M114" s="215" t="s">
        <v>19</v>
      </c>
      <c r="N114" s="216" t="s">
        <v>46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153</v>
      </c>
      <c r="AT114" s="219" t="s">
        <v>149</v>
      </c>
      <c r="AU114" s="219" t="s">
        <v>85</v>
      </c>
      <c r="AY114" s="20" t="s">
        <v>147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83</v>
      </c>
      <c r="BK114" s="220">
        <f>ROUND(I114*H114,2)</f>
        <v>0</v>
      </c>
      <c r="BL114" s="20" t="s">
        <v>153</v>
      </c>
      <c r="BM114" s="219" t="s">
        <v>2118</v>
      </c>
    </row>
    <row r="115" s="2" customFormat="1">
      <c r="A115" s="41"/>
      <c r="B115" s="42"/>
      <c r="C115" s="43"/>
      <c r="D115" s="221" t="s">
        <v>155</v>
      </c>
      <c r="E115" s="43"/>
      <c r="F115" s="222" t="s">
        <v>241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155</v>
      </c>
      <c r="AU115" s="20" t="s">
        <v>85</v>
      </c>
    </row>
    <row r="116" s="13" customFormat="1">
      <c r="A116" s="13"/>
      <c r="B116" s="226"/>
      <c r="C116" s="227"/>
      <c r="D116" s="228" t="s">
        <v>157</v>
      </c>
      <c r="E116" s="229" t="s">
        <v>19</v>
      </c>
      <c r="F116" s="230" t="s">
        <v>2119</v>
      </c>
      <c r="G116" s="227"/>
      <c r="H116" s="231">
        <v>23.975999999999999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157</v>
      </c>
      <c r="AU116" s="237" t="s">
        <v>85</v>
      </c>
      <c r="AV116" s="13" t="s">
        <v>85</v>
      </c>
      <c r="AW116" s="13" t="s">
        <v>36</v>
      </c>
      <c r="AX116" s="13" t="s">
        <v>75</v>
      </c>
      <c r="AY116" s="237" t="s">
        <v>147</v>
      </c>
    </row>
    <row r="117" s="13" customFormat="1">
      <c r="A117" s="13"/>
      <c r="B117" s="226"/>
      <c r="C117" s="227"/>
      <c r="D117" s="228" t="s">
        <v>157</v>
      </c>
      <c r="E117" s="229" t="s">
        <v>19</v>
      </c>
      <c r="F117" s="230" t="s">
        <v>2120</v>
      </c>
      <c r="G117" s="227"/>
      <c r="H117" s="231">
        <v>-3.996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157</v>
      </c>
      <c r="AU117" s="237" t="s">
        <v>85</v>
      </c>
      <c r="AV117" s="13" t="s">
        <v>85</v>
      </c>
      <c r="AW117" s="13" t="s">
        <v>36</v>
      </c>
      <c r="AX117" s="13" t="s">
        <v>75</v>
      </c>
      <c r="AY117" s="237" t="s">
        <v>147</v>
      </c>
    </row>
    <row r="118" s="13" customFormat="1">
      <c r="A118" s="13"/>
      <c r="B118" s="226"/>
      <c r="C118" s="227"/>
      <c r="D118" s="228" t="s">
        <v>157</v>
      </c>
      <c r="E118" s="229" t="s">
        <v>19</v>
      </c>
      <c r="F118" s="230" t="s">
        <v>2121</v>
      </c>
      <c r="G118" s="227"/>
      <c r="H118" s="231">
        <v>-8.6389999999999993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157</v>
      </c>
      <c r="AU118" s="237" t="s">
        <v>85</v>
      </c>
      <c r="AV118" s="13" t="s">
        <v>85</v>
      </c>
      <c r="AW118" s="13" t="s">
        <v>36</v>
      </c>
      <c r="AX118" s="13" t="s">
        <v>75</v>
      </c>
      <c r="AY118" s="237" t="s">
        <v>147</v>
      </c>
    </row>
    <row r="119" s="15" customFormat="1">
      <c r="A119" s="15"/>
      <c r="B119" s="248"/>
      <c r="C119" s="249"/>
      <c r="D119" s="228" t="s">
        <v>157</v>
      </c>
      <c r="E119" s="250" t="s">
        <v>2095</v>
      </c>
      <c r="F119" s="251" t="s">
        <v>172</v>
      </c>
      <c r="G119" s="249"/>
      <c r="H119" s="252">
        <v>11.340999999999999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157</v>
      </c>
      <c r="AU119" s="258" t="s">
        <v>85</v>
      </c>
      <c r="AV119" s="15" t="s">
        <v>153</v>
      </c>
      <c r="AW119" s="15" t="s">
        <v>36</v>
      </c>
      <c r="AX119" s="15" t="s">
        <v>83</v>
      </c>
      <c r="AY119" s="258" t="s">
        <v>147</v>
      </c>
    </row>
    <row r="120" s="2" customFormat="1" ht="66.75" customHeight="1">
      <c r="A120" s="41"/>
      <c r="B120" s="42"/>
      <c r="C120" s="208" t="s">
        <v>202</v>
      </c>
      <c r="D120" s="208" t="s">
        <v>149</v>
      </c>
      <c r="E120" s="209" t="s">
        <v>2122</v>
      </c>
      <c r="F120" s="210" t="s">
        <v>2123</v>
      </c>
      <c r="G120" s="211" t="s">
        <v>166</v>
      </c>
      <c r="H120" s="212">
        <v>8.1899999999999995</v>
      </c>
      <c r="I120" s="213"/>
      <c r="J120" s="214">
        <f>ROUND(I120*H120,2)</f>
        <v>0</v>
      </c>
      <c r="K120" s="210" t="s">
        <v>152</v>
      </c>
      <c r="L120" s="47"/>
      <c r="M120" s="215" t="s">
        <v>19</v>
      </c>
      <c r="N120" s="216" t="s">
        <v>46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153</v>
      </c>
      <c r="AT120" s="219" t="s">
        <v>149</v>
      </c>
      <c r="AU120" s="219" t="s">
        <v>85</v>
      </c>
      <c r="AY120" s="20" t="s">
        <v>147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83</v>
      </c>
      <c r="BK120" s="220">
        <f>ROUND(I120*H120,2)</f>
        <v>0</v>
      </c>
      <c r="BL120" s="20" t="s">
        <v>153</v>
      </c>
      <c r="BM120" s="219" t="s">
        <v>2124</v>
      </c>
    </row>
    <row r="121" s="2" customFormat="1">
      <c r="A121" s="41"/>
      <c r="B121" s="42"/>
      <c r="C121" s="43"/>
      <c r="D121" s="221" t="s">
        <v>155</v>
      </c>
      <c r="E121" s="43"/>
      <c r="F121" s="222" t="s">
        <v>2125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155</v>
      </c>
      <c r="AU121" s="20" t="s">
        <v>85</v>
      </c>
    </row>
    <row r="122" s="13" customFormat="1">
      <c r="A122" s="13"/>
      <c r="B122" s="226"/>
      <c r="C122" s="227"/>
      <c r="D122" s="228" t="s">
        <v>157</v>
      </c>
      <c r="E122" s="229" t="s">
        <v>19</v>
      </c>
      <c r="F122" s="230" t="s">
        <v>2126</v>
      </c>
      <c r="G122" s="227"/>
      <c r="H122" s="231">
        <v>1.54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157</v>
      </c>
      <c r="AU122" s="237" t="s">
        <v>85</v>
      </c>
      <c r="AV122" s="13" t="s">
        <v>85</v>
      </c>
      <c r="AW122" s="13" t="s">
        <v>36</v>
      </c>
      <c r="AX122" s="13" t="s">
        <v>75</v>
      </c>
      <c r="AY122" s="237" t="s">
        <v>147</v>
      </c>
    </row>
    <row r="123" s="13" customFormat="1">
      <c r="A123" s="13"/>
      <c r="B123" s="226"/>
      <c r="C123" s="227"/>
      <c r="D123" s="228" t="s">
        <v>157</v>
      </c>
      <c r="E123" s="229" t="s">
        <v>19</v>
      </c>
      <c r="F123" s="230" t="s">
        <v>2127</v>
      </c>
      <c r="G123" s="227"/>
      <c r="H123" s="231">
        <v>1.135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157</v>
      </c>
      <c r="AU123" s="237" t="s">
        <v>85</v>
      </c>
      <c r="AV123" s="13" t="s">
        <v>85</v>
      </c>
      <c r="AW123" s="13" t="s">
        <v>36</v>
      </c>
      <c r="AX123" s="13" t="s">
        <v>75</v>
      </c>
      <c r="AY123" s="237" t="s">
        <v>147</v>
      </c>
    </row>
    <row r="124" s="13" customFormat="1">
      <c r="A124" s="13"/>
      <c r="B124" s="226"/>
      <c r="C124" s="227"/>
      <c r="D124" s="228" t="s">
        <v>157</v>
      </c>
      <c r="E124" s="229" t="s">
        <v>19</v>
      </c>
      <c r="F124" s="230" t="s">
        <v>2128</v>
      </c>
      <c r="G124" s="227"/>
      <c r="H124" s="231">
        <v>5.9640000000000004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157</v>
      </c>
      <c r="AU124" s="237" t="s">
        <v>85</v>
      </c>
      <c r="AV124" s="13" t="s">
        <v>85</v>
      </c>
      <c r="AW124" s="13" t="s">
        <v>36</v>
      </c>
      <c r="AX124" s="13" t="s">
        <v>75</v>
      </c>
      <c r="AY124" s="237" t="s">
        <v>147</v>
      </c>
    </row>
    <row r="125" s="16" customFormat="1">
      <c r="A125" s="16"/>
      <c r="B125" s="274"/>
      <c r="C125" s="275"/>
      <c r="D125" s="228" t="s">
        <v>157</v>
      </c>
      <c r="E125" s="276" t="s">
        <v>2098</v>
      </c>
      <c r="F125" s="277" t="s">
        <v>2129</v>
      </c>
      <c r="G125" s="275"/>
      <c r="H125" s="278">
        <v>8.6389999999999993</v>
      </c>
      <c r="I125" s="279"/>
      <c r="J125" s="275"/>
      <c r="K125" s="275"/>
      <c r="L125" s="280"/>
      <c r="M125" s="281"/>
      <c r="N125" s="282"/>
      <c r="O125" s="282"/>
      <c r="P125" s="282"/>
      <c r="Q125" s="282"/>
      <c r="R125" s="282"/>
      <c r="S125" s="282"/>
      <c r="T125" s="283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84" t="s">
        <v>157</v>
      </c>
      <c r="AU125" s="284" t="s">
        <v>85</v>
      </c>
      <c r="AV125" s="16" t="s">
        <v>163</v>
      </c>
      <c r="AW125" s="16" t="s">
        <v>36</v>
      </c>
      <c r="AX125" s="16" t="s">
        <v>75</v>
      </c>
      <c r="AY125" s="284" t="s">
        <v>147</v>
      </c>
    </row>
    <row r="126" s="13" customFormat="1">
      <c r="A126" s="13"/>
      <c r="B126" s="226"/>
      <c r="C126" s="227"/>
      <c r="D126" s="228" t="s">
        <v>157</v>
      </c>
      <c r="E126" s="229" t="s">
        <v>19</v>
      </c>
      <c r="F126" s="230" t="s">
        <v>2130</v>
      </c>
      <c r="G126" s="227"/>
      <c r="H126" s="231">
        <v>-0.44900000000000001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157</v>
      </c>
      <c r="AU126" s="237" t="s">
        <v>85</v>
      </c>
      <c r="AV126" s="13" t="s">
        <v>85</v>
      </c>
      <c r="AW126" s="13" t="s">
        <v>36</v>
      </c>
      <c r="AX126" s="13" t="s">
        <v>75</v>
      </c>
      <c r="AY126" s="237" t="s">
        <v>147</v>
      </c>
    </row>
    <row r="127" s="15" customFormat="1">
      <c r="A127" s="15"/>
      <c r="B127" s="248"/>
      <c r="C127" s="249"/>
      <c r="D127" s="228" t="s">
        <v>157</v>
      </c>
      <c r="E127" s="250" t="s">
        <v>19</v>
      </c>
      <c r="F127" s="251" t="s">
        <v>172</v>
      </c>
      <c r="G127" s="249"/>
      <c r="H127" s="252">
        <v>8.1899999999999995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157</v>
      </c>
      <c r="AU127" s="258" t="s">
        <v>85</v>
      </c>
      <c r="AV127" s="15" t="s">
        <v>153</v>
      </c>
      <c r="AW127" s="15" t="s">
        <v>36</v>
      </c>
      <c r="AX127" s="15" t="s">
        <v>83</v>
      </c>
      <c r="AY127" s="258" t="s">
        <v>147</v>
      </c>
    </row>
    <row r="128" s="2" customFormat="1" ht="16.5" customHeight="1">
      <c r="A128" s="41"/>
      <c r="B128" s="42"/>
      <c r="C128" s="259" t="s">
        <v>209</v>
      </c>
      <c r="D128" s="259" t="s">
        <v>245</v>
      </c>
      <c r="E128" s="260" t="s">
        <v>2131</v>
      </c>
      <c r="F128" s="261" t="s">
        <v>2132</v>
      </c>
      <c r="G128" s="262" t="s">
        <v>233</v>
      </c>
      <c r="H128" s="263">
        <v>16.379999999999999</v>
      </c>
      <c r="I128" s="264"/>
      <c r="J128" s="265">
        <f>ROUND(I128*H128,2)</f>
        <v>0</v>
      </c>
      <c r="K128" s="261" t="s">
        <v>152</v>
      </c>
      <c r="L128" s="266"/>
      <c r="M128" s="267" t="s">
        <v>19</v>
      </c>
      <c r="N128" s="268" t="s">
        <v>46</v>
      </c>
      <c r="O128" s="87"/>
      <c r="P128" s="217">
        <f>O128*H128</f>
        <v>0</v>
      </c>
      <c r="Q128" s="217">
        <v>1</v>
      </c>
      <c r="R128" s="217">
        <f>Q128*H128</f>
        <v>16.379999999999999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197</v>
      </c>
      <c r="AT128" s="219" t="s">
        <v>245</v>
      </c>
      <c r="AU128" s="219" t="s">
        <v>85</v>
      </c>
      <c r="AY128" s="20" t="s">
        <v>147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83</v>
      </c>
      <c r="BK128" s="220">
        <f>ROUND(I128*H128,2)</f>
        <v>0</v>
      </c>
      <c r="BL128" s="20" t="s">
        <v>153</v>
      </c>
      <c r="BM128" s="219" t="s">
        <v>2133</v>
      </c>
    </row>
    <row r="129" s="13" customFormat="1">
      <c r="A129" s="13"/>
      <c r="B129" s="226"/>
      <c r="C129" s="227"/>
      <c r="D129" s="228" t="s">
        <v>157</v>
      </c>
      <c r="E129" s="227"/>
      <c r="F129" s="230" t="s">
        <v>2134</v>
      </c>
      <c r="G129" s="227"/>
      <c r="H129" s="231">
        <v>16.379999999999999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157</v>
      </c>
      <c r="AU129" s="237" t="s">
        <v>85</v>
      </c>
      <c r="AV129" s="13" t="s">
        <v>85</v>
      </c>
      <c r="AW129" s="13" t="s">
        <v>4</v>
      </c>
      <c r="AX129" s="13" t="s">
        <v>83</v>
      </c>
      <c r="AY129" s="237" t="s">
        <v>147</v>
      </c>
    </row>
    <row r="130" s="12" customFormat="1" ht="22.8" customHeight="1">
      <c r="A130" s="12"/>
      <c r="B130" s="192"/>
      <c r="C130" s="193"/>
      <c r="D130" s="194" t="s">
        <v>74</v>
      </c>
      <c r="E130" s="206" t="s">
        <v>153</v>
      </c>
      <c r="F130" s="206" t="s">
        <v>410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SUM(P131:P134)</f>
        <v>0</v>
      </c>
      <c r="Q130" s="200"/>
      <c r="R130" s="201">
        <f>SUM(R131:R134)</f>
        <v>7.5555169200000005</v>
      </c>
      <c r="S130" s="200"/>
      <c r="T130" s="202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83</v>
      </c>
      <c r="AT130" s="204" t="s">
        <v>74</v>
      </c>
      <c r="AU130" s="204" t="s">
        <v>83</v>
      </c>
      <c r="AY130" s="203" t="s">
        <v>147</v>
      </c>
      <c r="BK130" s="205">
        <f>SUM(BK131:BK134)</f>
        <v>0</v>
      </c>
    </row>
    <row r="131" s="2" customFormat="1" ht="33" customHeight="1">
      <c r="A131" s="41"/>
      <c r="B131" s="42"/>
      <c r="C131" s="208" t="s">
        <v>215</v>
      </c>
      <c r="D131" s="208" t="s">
        <v>149</v>
      </c>
      <c r="E131" s="209" t="s">
        <v>2135</v>
      </c>
      <c r="F131" s="210" t="s">
        <v>2136</v>
      </c>
      <c r="G131" s="211" t="s">
        <v>166</v>
      </c>
      <c r="H131" s="212">
        <v>3.996</v>
      </c>
      <c r="I131" s="213"/>
      <c r="J131" s="214">
        <f>ROUND(I131*H131,2)</f>
        <v>0</v>
      </c>
      <c r="K131" s="210" t="s">
        <v>152</v>
      </c>
      <c r="L131" s="47"/>
      <c r="M131" s="215" t="s">
        <v>19</v>
      </c>
      <c r="N131" s="216" t="s">
        <v>46</v>
      </c>
      <c r="O131" s="87"/>
      <c r="P131" s="217">
        <f>O131*H131</f>
        <v>0</v>
      </c>
      <c r="Q131" s="217">
        <v>1.8907700000000001</v>
      </c>
      <c r="R131" s="217">
        <f>Q131*H131</f>
        <v>7.5555169200000005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153</v>
      </c>
      <c r="AT131" s="219" t="s">
        <v>149</v>
      </c>
      <c r="AU131" s="219" t="s">
        <v>85</v>
      </c>
      <c r="AY131" s="20" t="s">
        <v>147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83</v>
      </c>
      <c r="BK131" s="220">
        <f>ROUND(I131*H131,2)</f>
        <v>0</v>
      </c>
      <c r="BL131" s="20" t="s">
        <v>153</v>
      </c>
      <c r="BM131" s="219" t="s">
        <v>2137</v>
      </c>
    </row>
    <row r="132" s="2" customFormat="1">
      <c r="A132" s="41"/>
      <c r="B132" s="42"/>
      <c r="C132" s="43"/>
      <c r="D132" s="221" t="s">
        <v>155</v>
      </c>
      <c r="E132" s="43"/>
      <c r="F132" s="222" t="s">
        <v>2138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155</v>
      </c>
      <c r="AU132" s="20" t="s">
        <v>85</v>
      </c>
    </row>
    <row r="133" s="13" customFormat="1">
      <c r="A133" s="13"/>
      <c r="B133" s="226"/>
      <c r="C133" s="227"/>
      <c r="D133" s="228" t="s">
        <v>157</v>
      </c>
      <c r="E133" s="229" t="s">
        <v>19</v>
      </c>
      <c r="F133" s="230" t="s">
        <v>2139</v>
      </c>
      <c r="G133" s="227"/>
      <c r="H133" s="231">
        <v>3.996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157</v>
      </c>
      <c r="AU133" s="237" t="s">
        <v>85</v>
      </c>
      <c r="AV133" s="13" t="s">
        <v>85</v>
      </c>
      <c r="AW133" s="13" t="s">
        <v>36</v>
      </c>
      <c r="AX133" s="13" t="s">
        <v>75</v>
      </c>
      <c r="AY133" s="237" t="s">
        <v>147</v>
      </c>
    </row>
    <row r="134" s="15" customFormat="1">
      <c r="A134" s="15"/>
      <c r="B134" s="248"/>
      <c r="C134" s="249"/>
      <c r="D134" s="228" t="s">
        <v>157</v>
      </c>
      <c r="E134" s="250" t="s">
        <v>2092</v>
      </c>
      <c r="F134" s="251" t="s">
        <v>172</v>
      </c>
      <c r="G134" s="249"/>
      <c r="H134" s="252">
        <v>3.996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157</v>
      </c>
      <c r="AU134" s="258" t="s">
        <v>85</v>
      </c>
      <c r="AV134" s="15" t="s">
        <v>153</v>
      </c>
      <c r="AW134" s="15" t="s">
        <v>36</v>
      </c>
      <c r="AX134" s="15" t="s">
        <v>83</v>
      </c>
      <c r="AY134" s="258" t="s">
        <v>147</v>
      </c>
    </row>
    <row r="135" s="12" customFormat="1" ht="22.8" customHeight="1">
      <c r="A135" s="12"/>
      <c r="B135" s="192"/>
      <c r="C135" s="193"/>
      <c r="D135" s="194" t="s">
        <v>74</v>
      </c>
      <c r="E135" s="206" t="s">
        <v>185</v>
      </c>
      <c r="F135" s="206" t="s">
        <v>503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SUM(P136:P138)</f>
        <v>0</v>
      </c>
      <c r="Q135" s="200"/>
      <c r="R135" s="201">
        <f>SUM(R136:R138)</f>
        <v>0.044800000000000006</v>
      </c>
      <c r="S135" s="200"/>
      <c r="T135" s="202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3" t="s">
        <v>83</v>
      </c>
      <c r="AT135" s="204" t="s">
        <v>74</v>
      </c>
      <c r="AU135" s="204" t="s">
        <v>83</v>
      </c>
      <c r="AY135" s="203" t="s">
        <v>147</v>
      </c>
      <c r="BK135" s="205">
        <f>SUM(BK136:BK138)</f>
        <v>0</v>
      </c>
    </row>
    <row r="136" s="2" customFormat="1" ht="21.75" customHeight="1">
      <c r="A136" s="41"/>
      <c r="B136" s="42"/>
      <c r="C136" s="208" t="s">
        <v>8</v>
      </c>
      <c r="D136" s="208" t="s">
        <v>149</v>
      </c>
      <c r="E136" s="209" t="s">
        <v>2140</v>
      </c>
      <c r="F136" s="210" t="s">
        <v>2141</v>
      </c>
      <c r="G136" s="211" t="s">
        <v>99</v>
      </c>
      <c r="H136" s="212">
        <v>0.80000000000000004</v>
      </c>
      <c r="I136" s="213"/>
      <c r="J136" s="214">
        <f>ROUND(I136*H136,2)</f>
        <v>0</v>
      </c>
      <c r="K136" s="210" t="s">
        <v>152</v>
      </c>
      <c r="L136" s="47"/>
      <c r="M136" s="215" t="s">
        <v>19</v>
      </c>
      <c r="N136" s="216" t="s">
        <v>46</v>
      </c>
      <c r="O136" s="87"/>
      <c r="P136" s="217">
        <f>O136*H136</f>
        <v>0</v>
      </c>
      <c r="Q136" s="217">
        <v>0.056000000000000001</v>
      </c>
      <c r="R136" s="217">
        <f>Q136*H136</f>
        <v>0.044800000000000006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153</v>
      </c>
      <c r="AT136" s="219" t="s">
        <v>149</v>
      </c>
      <c r="AU136" s="219" t="s">
        <v>85</v>
      </c>
      <c r="AY136" s="20" t="s">
        <v>147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83</v>
      </c>
      <c r="BK136" s="220">
        <f>ROUND(I136*H136,2)</f>
        <v>0</v>
      </c>
      <c r="BL136" s="20" t="s">
        <v>153</v>
      </c>
      <c r="BM136" s="219" t="s">
        <v>2142</v>
      </c>
    </row>
    <row r="137" s="2" customFormat="1">
      <c r="A137" s="41"/>
      <c r="B137" s="42"/>
      <c r="C137" s="43"/>
      <c r="D137" s="221" t="s">
        <v>155</v>
      </c>
      <c r="E137" s="43"/>
      <c r="F137" s="222" t="s">
        <v>2143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155</v>
      </c>
      <c r="AU137" s="20" t="s">
        <v>85</v>
      </c>
    </row>
    <row r="138" s="13" customFormat="1">
      <c r="A138" s="13"/>
      <c r="B138" s="226"/>
      <c r="C138" s="227"/>
      <c r="D138" s="228" t="s">
        <v>157</v>
      </c>
      <c r="E138" s="229" t="s">
        <v>19</v>
      </c>
      <c r="F138" s="230" t="s">
        <v>2144</v>
      </c>
      <c r="G138" s="227"/>
      <c r="H138" s="231">
        <v>0.80000000000000004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157</v>
      </c>
      <c r="AU138" s="237" t="s">
        <v>85</v>
      </c>
      <c r="AV138" s="13" t="s">
        <v>85</v>
      </c>
      <c r="AW138" s="13" t="s">
        <v>36</v>
      </c>
      <c r="AX138" s="13" t="s">
        <v>83</v>
      </c>
      <c r="AY138" s="237" t="s">
        <v>147</v>
      </c>
    </row>
    <row r="139" s="12" customFormat="1" ht="22.8" customHeight="1">
      <c r="A139" s="12"/>
      <c r="B139" s="192"/>
      <c r="C139" s="193"/>
      <c r="D139" s="194" t="s">
        <v>74</v>
      </c>
      <c r="E139" s="206" t="s">
        <v>197</v>
      </c>
      <c r="F139" s="206" t="s">
        <v>2145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SUM(P140:P177)</f>
        <v>0</v>
      </c>
      <c r="Q139" s="200"/>
      <c r="R139" s="201">
        <f>SUM(R140:R177)</f>
        <v>0.95640570000000003</v>
      </c>
      <c r="S139" s="200"/>
      <c r="T139" s="202">
        <f>SUM(T140:T177)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3" t="s">
        <v>83</v>
      </c>
      <c r="AT139" s="204" t="s">
        <v>74</v>
      </c>
      <c r="AU139" s="204" t="s">
        <v>83</v>
      </c>
      <c r="AY139" s="203" t="s">
        <v>147</v>
      </c>
      <c r="BK139" s="205">
        <f>SUM(BK140:BK177)</f>
        <v>0</v>
      </c>
    </row>
    <row r="140" s="2" customFormat="1" ht="24.15" customHeight="1">
      <c r="A140" s="41"/>
      <c r="B140" s="42"/>
      <c r="C140" s="208" t="s">
        <v>225</v>
      </c>
      <c r="D140" s="208" t="s">
        <v>149</v>
      </c>
      <c r="E140" s="209" t="s">
        <v>2146</v>
      </c>
      <c r="F140" s="210" t="s">
        <v>2147</v>
      </c>
      <c r="G140" s="211" t="s">
        <v>389</v>
      </c>
      <c r="H140" s="212">
        <v>13</v>
      </c>
      <c r="I140" s="213"/>
      <c r="J140" s="214">
        <f>ROUND(I140*H140,2)</f>
        <v>0</v>
      </c>
      <c r="K140" s="210" t="s">
        <v>152</v>
      </c>
      <c r="L140" s="47"/>
      <c r="M140" s="215" t="s">
        <v>19</v>
      </c>
      <c r="N140" s="216" t="s">
        <v>46</v>
      </c>
      <c r="O140" s="87"/>
      <c r="P140" s="217">
        <f>O140*H140</f>
        <v>0</v>
      </c>
      <c r="Q140" s="217">
        <v>1.0000000000000001E-05</v>
      </c>
      <c r="R140" s="217">
        <f>Q140*H140</f>
        <v>0.00013000000000000002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153</v>
      </c>
      <c r="AT140" s="219" t="s">
        <v>149</v>
      </c>
      <c r="AU140" s="219" t="s">
        <v>85</v>
      </c>
      <c r="AY140" s="20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83</v>
      </c>
      <c r="BK140" s="220">
        <f>ROUND(I140*H140,2)</f>
        <v>0</v>
      </c>
      <c r="BL140" s="20" t="s">
        <v>153</v>
      </c>
      <c r="BM140" s="219" t="s">
        <v>2148</v>
      </c>
    </row>
    <row r="141" s="2" customFormat="1">
      <c r="A141" s="41"/>
      <c r="B141" s="42"/>
      <c r="C141" s="43"/>
      <c r="D141" s="221" t="s">
        <v>155</v>
      </c>
      <c r="E141" s="43"/>
      <c r="F141" s="222" t="s">
        <v>2149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155</v>
      </c>
      <c r="AU141" s="20" t="s">
        <v>85</v>
      </c>
    </row>
    <row r="142" s="2" customFormat="1" ht="24.15" customHeight="1">
      <c r="A142" s="41"/>
      <c r="B142" s="42"/>
      <c r="C142" s="259" t="s">
        <v>230</v>
      </c>
      <c r="D142" s="259" t="s">
        <v>245</v>
      </c>
      <c r="E142" s="260" t="s">
        <v>2150</v>
      </c>
      <c r="F142" s="261" t="s">
        <v>2151</v>
      </c>
      <c r="G142" s="262" t="s">
        <v>389</v>
      </c>
      <c r="H142" s="263">
        <v>13.390000000000001</v>
      </c>
      <c r="I142" s="264"/>
      <c r="J142" s="265">
        <f>ROUND(I142*H142,2)</f>
        <v>0</v>
      </c>
      <c r="K142" s="261" t="s">
        <v>152</v>
      </c>
      <c r="L142" s="266"/>
      <c r="M142" s="267" t="s">
        <v>19</v>
      </c>
      <c r="N142" s="268" t="s">
        <v>46</v>
      </c>
      <c r="O142" s="87"/>
      <c r="P142" s="217">
        <f>O142*H142</f>
        <v>0</v>
      </c>
      <c r="Q142" s="217">
        <v>0.0014499999999999999</v>
      </c>
      <c r="R142" s="217">
        <f>Q142*H142</f>
        <v>0.019415499999999999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197</v>
      </c>
      <c r="AT142" s="219" t="s">
        <v>245</v>
      </c>
      <c r="AU142" s="219" t="s">
        <v>85</v>
      </c>
      <c r="AY142" s="20" t="s">
        <v>147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83</v>
      </c>
      <c r="BK142" s="220">
        <f>ROUND(I142*H142,2)</f>
        <v>0</v>
      </c>
      <c r="BL142" s="20" t="s">
        <v>153</v>
      </c>
      <c r="BM142" s="219" t="s">
        <v>2152</v>
      </c>
    </row>
    <row r="143" s="13" customFormat="1">
      <c r="A143" s="13"/>
      <c r="B143" s="226"/>
      <c r="C143" s="227"/>
      <c r="D143" s="228" t="s">
        <v>157</v>
      </c>
      <c r="E143" s="227"/>
      <c r="F143" s="230" t="s">
        <v>2153</v>
      </c>
      <c r="G143" s="227"/>
      <c r="H143" s="231">
        <v>13.390000000000001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157</v>
      </c>
      <c r="AU143" s="237" t="s">
        <v>85</v>
      </c>
      <c r="AV143" s="13" t="s">
        <v>85</v>
      </c>
      <c r="AW143" s="13" t="s">
        <v>4</v>
      </c>
      <c r="AX143" s="13" t="s">
        <v>83</v>
      </c>
      <c r="AY143" s="237" t="s">
        <v>147</v>
      </c>
    </row>
    <row r="144" s="2" customFormat="1" ht="24.15" customHeight="1">
      <c r="A144" s="41"/>
      <c r="B144" s="42"/>
      <c r="C144" s="208" t="s">
        <v>237</v>
      </c>
      <c r="D144" s="208" t="s">
        <v>149</v>
      </c>
      <c r="E144" s="209" t="s">
        <v>2154</v>
      </c>
      <c r="F144" s="210" t="s">
        <v>2155</v>
      </c>
      <c r="G144" s="211" t="s">
        <v>389</v>
      </c>
      <c r="H144" s="212">
        <v>2</v>
      </c>
      <c r="I144" s="213"/>
      <c r="J144" s="214">
        <f>ROUND(I144*H144,2)</f>
        <v>0</v>
      </c>
      <c r="K144" s="210" t="s">
        <v>152</v>
      </c>
      <c r="L144" s="47"/>
      <c r="M144" s="215" t="s">
        <v>19</v>
      </c>
      <c r="N144" s="216" t="s">
        <v>46</v>
      </c>
      <c r="O144" s="87"/>
      <c r="P144" s="217">
        <f>O144*H144</f>
        <v>0</v>
      </c>
      <c r="Q144" s="217">
        <v>1.0000000000000001E-05</v>
      </c>
      <c r="R144" s="217">
        <f>Q144*H144</f>
        <v>2.0000000000000002E-05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153</v>
      </c>
      <c r="AT144" s="219" t="s">
        <v>149</v>
      </c>
      <c r="AU144" s="219" t="s">
        <v>85</v>
      </c>
      <c r="AY144" s="20" t="s">
        <v>147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83</v>
      </c>
      <c r="BK144" s="220">
        <f>ROUND(I144*H144,2)</f>
        <v>0</v>
      </c>
      <c r="BL144" s="20" t="s">
        <v>153</v>
      </c>
      <c r="BM144" s="219" t="s">
        <v>2156</v>
      </c>
    </row>
    <row r="145" s="2" customFormat="1">
      <c r="A145" s="41"/>
      <c r="B145" s="42"/>
      <c r="C145" s="43"/>
      <c r="D145" s="221" t="s">
        <v>155</v>
      </c>
      <c r="E145" s="43"/>
      <c r="F145" s="222" t="s">
        <v>2157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155</v>
      </c>
      <c r="AU145" s="20" t="s">
        <v>85</v>
      </c>
    </row>
    <row r="146" s="2" customFormat="1" ht="24.15" customHeight="1">
      <c r="A146" s="41"/>
      <c r="B146" s="42"/>
      <c r="C146" s="259" t="s">
        <v>244</v>
      </c>
      <c r="D146" s="259" t="s">
        <v>245</v>
      </c>
      <c r="E146" s="260" t="s">
        <v>2158</v>
      </c>
      <c r="F146" s="261" t="s">
        <v>2159</v>
      </c>
      <c r="G146" s="262" t="s">
        <v>389</v>
      </c>
      <c r="H146" s="263">
        <v>2.0600000000000001</v>
      </c>
      <c r="I146" s="264"/>
      <c r="J146" s="265">
        <f>ROUND(I146*H146,2)</f>
        <v>0</v>
      </c>
      <c r="K146" s="261" t="s">
        <v>152</v>
      </c>
      <c r="L146" s="266"/>
      <c r="M146" s="267" t="s">
        <v>19</v>
      </c>
      <c r="N146" s="268" t="s">
        <v>46</v>
      </c>
      <c r="O146" s="87"/>
      <c r="P146" s="217">
        <f>O146*H146</f>
        <v>0</v>
      </c>
      <c r="Q146" s="217">
        <v>0.0026700000000000001</v>
      </c>
      <c r="R146" s="217">
        <f>Q146*H146</f>
        <v>0.0055002000000000002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197</v>
      </c>
      <c r="AT146" s="219" t="s">
        <v>245</v>
      </c>
      <c r="AU146" s="219" t="s">
        <v>85</v>
      </c>
      <c r="AY146" s="20" t="s">
        <v>147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83</v>
      </c>
      <c r="BK146" s="220">
        <f>ROUND(I146*H146,2)</f>
        <v>0</v>
      </c>
      <c r="BL146" s="20" t="s">
        <v>153</v>
      </c>
      <c r="BM146" s="219" t="s">
        <v>2160</v>
      </c>
    </row>
    <row r="147" s="13" customFormat="1">
      <c r="A147" s="13"/>
      <c r="B147" s="226"/>
      <c r="C147" s="227"/>
      <c r="D147" s="228" t="s">
        <v>157</v>
      </c>
      <c r="E147" s="227"/>
      <c r="F147" s="230" t="s">
        <v>2161</v>
      </c>
      <c r="G147" s="227"/>
      <c r="H147" s="231">
        <v>2.0600000000000001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157</v>
      </c>
      <c r="AU147" s="237" t="s">
        <v>85</v>
      </c>
      <c r="AV147" s="13" t="s">
        <v>85</v>
      </c>
      <c r="AW147" s="13" t="s">
        <v>4</v>
      </c>
      <c r="AX147" s="13" t="s">
        <v>83</v>
      </c>
      <c r="AY147" s="237" t="s">
        <v>147</v>
      </c>
    </row>
    <row r="148" s="2" customFormat="1" ht="44.25" customHeight="1">
      <c r="A148" s="41"/>
      <c r="B148" s="42"/>
      <c r="C148" s="208" t="s">
        <v>250</v>
      </c>
      <c r="D148" s="208" t="s">
        <v>149</v>
      </c>
      <c r="E148" s="209" t="s">
        <v>2162</v>
      </c>
      <c r="F148" s="210" t="s">
        <v>2163</v>
      </c>
      <c r="G148" s="211" t="s">
        <v>311</v>
      </c>
      <c r="H148" s="212">
        <v>3</v>
      </c>
      <c r="I148" s="213"/>
      <c r="J148" s="214">
        <f>ROUND(I148*H148,2)</f>
        <v>0</v>
      </c>
      <c r="K148" s="210" t="s">
        <v>152</v>
      </c>
      <c r="L148" s="47"/>
      <c r="M148" s="215" t="s">
        <v>19</v>
      </c>
      <c r="N148" s="216" t="s">
        <v>46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153</v>
      </c>
      <c r="AT148" s="219" t="s">
        <v>149</v>
      </c>
      <c r="AU148" s="219" t="s">
        <v>85</v>
      </c>
      <c r="AY148" s="20" t="s">
        <v>147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83</v>
      </c>
      <c r="BK148" s="220">
        <f>ROUND(I148*H148,2)</f>
        <v>0</v>
      </c>
      <c r="BL148" s="20" t="s">
        <v>153</v>
      </c>
      <c r="BM148" s="219" t="s">
        <v>2164</v>
      </c>
    </row>
    <row r="149" s="2" customFormat="1">
      <c r="A149" s="41"/>
      <c r="B149" s="42"/>
      <c r="C149" s="43"/>
      <c r="D149" s="221" t="s">
        <v>155</v>
      </c>
      <c r="E149" s="43"/>
      <c r="F149" s="222" t="s">
        <v>2165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155</v>
      </c>
      <c r="AU149" s="20" t="s">
        <v>85</v>
      </c>
    </row>
    <row r="150" s="2" customFormat="1" ht="16.5" customHeight="1">
      <c r="A150" s="41"/>
      <c r="B150" s="42"/>
      <c r="C150" s="259" t="s">
        <v>256</v>
      </c>
      <c r="D150" s="259" t="s">
        <v>245</v>
      </c>
      <c r="E150" s="260" t="s">
        <v>2166</v>
      </c>
      <c r="F150" s="261" t="s">
        <v>2167</v>
      </c>
      <c r="G150" s="262" t="s">
        <v>311</v>
      </c>
      <c r="H150" s="263">
        <v>2</v>
      </c>
      <c r="I150" s="264"/>
      <c r="J150" s="265">
        <f>ROUND(I150*H150,2)</f>
        <v>0</v>
      </c>
      <c r="K150" s="261" t="s">
        <v>152</v>
      </c>
      <c r="L150" s="266"/>
      <c r="M150" s="267" t="s">
        <v>19</v>
      </c>
      <c r="N150" s="268" t="s">
        <v>46</v>
      </c>
      <c r="O150" s="87"/>
      <c r="P150" s="217">
        <f>O150*H150</f>
        <v>0</v>
      </c>
      <c r="Q150" s="217">
        <v>0.00044000000000000002</v>
      </c>
      <c r="R150" s="217">
        <f>Q150*H150</f>
        <v>0.00088000000000000003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197</v>
      </c>
      <c r="AT150" s="219" t="s">
        <v>245</v>
      </c>
      <c r="AU150" s="219" t="s">
        <v>85</v>
      </c>
      <c r="AY150" s="20" t="s">
        <v>147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83</v>
      </c>
      <c r="BK150" s="220">
        <f>ROUND(I150*H150,2)</f>
        <v>0</v>
      </c>
      <c r="BL150" s="20" t="s">
        <v>153</v>
      </c>
      <c r="BM150" s="219" t="s">
        <v>2168</v>
      </c>
    </row>
    <row r="151" s="2" customFormat="1" ht="16.5" customHeight="1">
      <c r="A151" s="41"/>
      <c r="B151" s="42"/>
      <c r="C151" s="259" t="s">
        <v>264</v>
      </c>
      <c r="D151" s="259" t="s">
        <v>245</v>
      </c>
      <c r="E151" s="260" t="s">
        <v>2169</v>
      </c>
      <c r="F151" s="261" t="s">
        <v>2170</v>
      </c>
      <c r="G151" s="262" t="s">
        <v>311</v>
      </c>
      <c r="H151" s="263">
        <v>1</v>
      </c>
      <c r="I151" s="264"/>
      <c r="J151" s="265">
        <f>ROUND(I151*H151,2)</f>
        <v>0</v>
      </c>
      <c r="K151" s="261" t="s">
        <v>152</v>
      </c>
      <c r="L151" s="266"/>
      <c r="M151" s="267" t="s">
        <v>19</v>
      </c>
      <c r="N151" s="268" t="s">
        <v>46</v>
      </c>
      <c r="O151" s="87"/>
      <c r="P151" s="217">
        <f>O151*H151</f>
        <v>0</v>
      </c>
      <c r="Q151" s="217">
        <v>0.00059000000000000003</v>
      </c>
      <c r="R151" s="217">
        <f>Q151*H151</f>
        <v>0.00059000000000000003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197</v>
      </c>
      <c r="AT151" s="219" t="s">
        <v>245</v>
      </c>
      <c r="AU151" s="219" t="s">
        <v>85</v>
      </c>
      <c r="AY151" s="20" t="s">
        <v>147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83</v>
      </c>
      <c r="BK151" s="220">
        <f>ROUND(I151*H151,2)</f>
        <v>0</v>
      </c>
      <c r="BL151" s="20" t="s">
        <v>153</v>
      </c>
      <c r="BM151" s="219" t="s">
        <v>2171</v>
      </c>
    </row>
    <row r="152" s="2" customFormat="1" ht="37.8" customHeight="1">
      <c r="A152" s="41"/>
      <c r="B152" s="42"/>
      <c r="C152" s="208" t="s">
        <v>273</v>
      </c>
      <c r="D152" s="208" t="s">
        <v>149</v>
      </c>
      <c r="E152" s="209" t="s">
        <v>2172</v>
      </c>
      <c r="F152" s="210" t="s">
        <v>2173</v>
      </c>
      <c r="G152" s="211" t="s">
        <v>311</v>
      </c>
      <c r="H152" s="212">
        <v>2</v>
      </c>
      <c r="I152" s="213"/>
      <c r="J152" s="214">
        <f>ROUND(I152*H152,2)</f>
        <v>0</v>
      </c>
      <c r="K152" s="210" t="s">
        <v>152</v>
      </c>
      <c r="L152" s="47"/>
      <c r="M152" s="215" t="s">
        <v>19</v>
      </c>
      <c r="N152" s="216" t="s">
        <v>46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153</v>
      </c>
      <c r="AT152" s="219" t="s">
        <v>149</v>
      </c>
      <c r="AU152" s="219" t="s">
        <v>85</v>
      </c>
      <c r="AY152" s="20" t="s">
        <v>147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83</v>
      </c>
      <c r="BK152" s="220">
        <f>ROUND(I152*H152,2)</f>
        <v>0</v>
      </c>
      <c r="BL152" s="20" t="s">
        <v>153</v>
      </c>
      <c r="BM152" s="219" t="s">
        <v>2174</v>
      </c>
    </row>
    <row r="153" s="2" customFormat="1">
      <c r="A153" s="41"/>
      <c r="B153" s="42"/>
      <c r="C153" s="43"/>
      <c r="D153" s="221" t="s">
        <v>155</v>
      </c>
      <c r="E153" s="43"/>
      <c r="F153" s="222" t="s">
        <v>2175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155</v>
      </c>
      <c r="AU153" s="20" t="s">
        <v>85</v>
      </c>
    </row>
    <row r="154" s="2" customFormat="1" ht="24.15" customHeight="1">
      <c r="A154" s="41"/>
      <c r="B154" s="42"/>
      <c r="C154" s="259" t="s">
        <v>7</v>
      </c>
      <c r="D154" s="259" t="s">
        <v>245</v>
      </c>
      <c r="E154" s="260" t="s">
        <v>2176</v>
      </c>
      <c r="F154" s="261" t="s">
        <v>2177</v>
      </c>
      <c r="G154" s="262" t="s">
        <v>311</v>
      </c>
      <c r="H154" s="263">
        <v>2</v>
      </c>
      <c r="I154" s="264"/>
      <c r="J154" s="265">
        <f>ROUND(I154*H154,2)</f>
        <v>0</v>
      </c>
      <c r="K154" s="261" t="s">
        <v>152</v>
      </c>
      <c r="L154" s="266"/>
      <c r="M154" s="267" t="s">
        <v>19</v>
      </c>
      <c r="N154" s="268" t="s">
        <v>46</v>
      </c>
      <c r="O154" s="87"/>
      <c r="P154" s="217">
        <f>O154*H154</f>
        <v>0</v>
      </c>
      <c r="Q154" s="217">
        <v>0.00088000000000000003</v>
      </c>
      <c r="R154" s="217">
        <f>Q154*H154</f>
        <v>0.0017600000000000001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197</v>
      </c>
      <c r="AT154" s="219" t="s">
        <v>245</v>
      </c>
      <c r="AU154" s="219" t="s">
        <v>85</v>
      </c>
      <c r="AY154" s="20" t="s">
        <v>147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83</v>
      </c>
      <c r="BK154" s="220">
        <f>ROUND(I154*H154,2)</f>
        <v>0</v>
      </c>
      <c r="BL154" s="20" t="s">
        <v>153</v>
      </c>
      <c r="BM154" s="219" t="s">
        <v>2178</v>
      </c>
    </row>
    <row r="155" s="2" customFormat="1" ht="44.25" customHeight="1">
      <c r="A155" s="41"/>
      <c r="B155" s="42"/>
      <c r="C155" s="208" t="s">
        <v>284</v>
      </c>
      <c r="D155" s="208" t="s">
        <v>149</v>
      </c>
      <c r="E155" s="209" t="s">
        <v>2179</v>
      </c>
      <c r="F155" s="210" t="s">
        <v>2180</v>
      </c>
      <c r="G155" s="211" t="s">
        <v>311</v>
      </c>
      <c r="H155" s="212">
        <v>3</v>
      </c>
      <c r="I155" s="213"/>
      <c r="J155" s="214">
        <f>ROUND(I155*H155,2)</f>
        <v>0</v>
      </c>
      <c r="K155" s="210" t="s">
        <v>152</v>
      </c>
      <c r="L155" s="47"/>
      <c r="M155" s="215" t="s">
        <v>19</v>
      </c>
      <c r="N155" s="216" t="s">
        <v>46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153</v>
      </c>
      <c r="AT155" s="219" t="s">
        <v>149</v>
      </c>
      <c r="AU155" s="219" t="s">
        <v>85</v>
      </c>
      <c r="AY155" s="20" t="s">
        <v>147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83</v>
      </c>
      <c r="BK155" s="220">
        <f>ROUND(I155*H155,2)</f>
        <v>0</v>
      </c>
      <c r="BL155" s="20" t="s">
        <v>153</v>
      </c>
      <c r="BM155" s="219" t="s">
        <v>2181</v>
      </c>
    </row>
    <row r="156" s="2" customFormat="1">
      <c r="A156" s="41"/>
      <c r="B156" s="42"/>
      <c r="C156" s="43"/>
      <c r="D156" s="221" t="s">
        <v>155</v>
      </c>
      <c r="E156" s="43"/>
      <c r="F156" s="222" t="s">
        <v>2182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155</v>
      </c>
      <c r="AU156" s="20" t="s">
        <v>85</v>
      </c>
    </row>
    <row r="157" s="2" customFormat="1" ht="24.15" customHeight="1">
      <c r="A157" s="41"/>
      <c r="B157" s="42"/>
      <c r="C157" s="259" t="s">
        <v>292</v>
      </c>
      <c r="D157" s="259" t="s">
        <v>245</v>
      </c>
      <c r="E157" s="260" t="s">
        <v>2183</v>
      </c>
      <c r="F157" s="261" t="s">
        <v>2184</v>
      </c>
      <c r="G157" s="262" t="s">
        <v>311</v>
      </c>
      <c r="H157" s="263">
        <v>2</v>
      </c>
      <c r="I157" s="264"/>
      <c r="J157" s="265">
        <f>ROUND(I157*H157,2)</f>
        <v>0</v>
      </c>
      <c r="K157" s="261" t="s">
        <v>152</v>
      </c>
      <c r="L157" s="266"/>
      <c r="M157" s="267" t="s">
        <v>19</v>
      </c>
      <c r="N157" s="268" t="s">
        <v>46</v>
      </c>
      <c r="O157" s="87"/>
      <c r="P157" s="217">
        <f>O157*H157</f>
        <v>0</v>
      </c>
      <c r="Q157" s="217">
        <v>0.0016000000000000001</v>
      </c>
      <c r="R157" s="217">
        <f>Q157*H157</f>
        <v>0.0032000000000000002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197</v>
      </c>
      <c r="AT157" s="219" t="s">
        <v>245</v>
      </c>
      <c r="AU157" s="219" t="s">
        <v>85</v>
      </c>
      <c r="AY157" s="20" t="s">
        <v>147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83</v>
      </c>
      <c r="BK157" s="220">
        <f>ROUND(I157*H157,2)</f>
        <v>0</v>
      </c>
      <c r="BL157" s="20" t="s">
        <v>153</v>
      </c>
      <c r="BM157" s="219" t="s">
        <v>2185</v>
      </c>
    </row>
    <row r="158" s="2" customFormat="1" ht="24.15" customHeight="1">
      <c r="A158" s="41"/>
      <c r="B158" s="42"/>
      <c r="C158" s="259" t="s">
        <v>301</v>
      </c>
      <c r="D158" s="259" t="s">
        <v>245</v>
      </c>
      <c r="E158" s="260" t="s">
        <v>2186</v>
      </c>
      <c r="F158" s="261" t="s">
        <v>2187</v>
      </c>
      <c r="G158" s="262" t="s">
        <v>311</v>
      </c>
      <c r="H158" s="263">
        <v>1</v>
      </c>
      <c r="I158" s="264"/>
      <c r="J158" s="265">
        <f>ROUND(I158*H158,2)</f>
        <v>0</v>
      </c>
      <c r="K158" s="261" t="s">
        <v>152</v>
      </c>
      <c r="L158" s="266"/>
      <c r="M158" s="267" t="s">
        <v>19</v>
      </c>
      <c r="N158" s="268" t="s">
        <v>46</v>
      </c>
      <c r="O158" s="87"/>
      <c r="P158" s="217">
        <f>O158*H158</f>
        <v>0</v>
      </c>
      <c r="Q158" s="217">
        <v>0.0014</v>
      </c>
      <c r="R158" s="217">
        <f>Q158*H158</f>
        <v>0.0014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197</v>
      </c>
      <c r="AT158" s="219" t="s">
        <v>245</v>
      </c>
      <c r="AU158" s="219" t="s">
        <v>85</v>
      </c>
      <c r="AY158" s="20" t="s">
        <v>147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83</v>
      </c>
      <c r="BK158" s="220">
        <f>ROUND(I158*H158,2)</f>
        <v>0</v>
      </c>
      <c r="BL158" s="20" t="s">
        <v>153</v>
      </c>
      <c r="BM158" s="219" t="s">
        <v>2188</v>
      </c>
    </row>
    <row r="159" s="2" customFormat="1" ht="37.8" customHeight="1">
      <c r="A159" s="41"/>
      <c r="B159" s="42"/>
      <c r="C159" s="208" t="s">
        <v>308</v>
      </c>
      <c r="D159" s="208" t="s">
        <v>149</v>
      </c>
      <c r="E159" s="209" t="s">
        <v>2189</v>
      </c>
      <c r="F159" s="210" t="s">
        <v>2190</v>
      </c>
      <c r="G159" s="211" t="s">
        <v>311</v>
      </c>
      <c r="H159" s="212">
        <v>1</v>
      </c>
      <c r="I159" s="213"/>
      <c r="J159" s="214">
        <f>ROUND(I159*H159,2)</f>
        <v>0</v>
      </c>
      <c r="K159" s="210" t="s">
        <v>152</v>
      </c>
      <c r="L159" s="47"/>
      <c r="M159" s="215" t="s">
        <v>19</v>
      </c>
      <c r="N159" s="216" t="s">
        <v>46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153</v>
      </c>
      <c r="AT159" s="219" t="s">
        <v>149</v>
      </c>
      <c r="AU159" s="219" t="s">
        <v>85</v>
      </c>
      <c r="AY159" s="20" t="s">
        <v>147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83</v>
      </c>
      <c r="BK159" s="220">
        <f>ROUND(I159*H159,2)</f>
        <v>0</v>
      </c>
      <c r="BL159" s="20" t="s">
        <v>153</v>
      </c>
      <c r="BM159" s="219" t="s">
        <v>2191</v>
      </c>
    </row>
    <row r="160" s="2" customFormat="1">
      <c r="A160" s="41"/>
      <c r="B160" s="42"/>
      <c r="C160" s="43"/>
      <c r="D160" s="221" t="s">
        <v>155</v>
      </c>
      <c r="E160" s="43"/>
      <c r="F160" s="222" t="s">
        <v>2192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155</v>
      </c>
      <c r="AU160" s="20" t="s">
        <v>85</v>
      </c>
    </row>
    <row r="161" s="13" customFormat="1">
      <c r="A161" s="13"/>
      <c r="B161" s="226"/>
      <c r="C161" s="227"/>
      <c r="D161" s="228" t="s">
        <v>157</v>
      </c>
      <c r="E161" s="229" t="s">
        <v>19</v>
      </c>
      <c r="F161" s="230" t="s">
        <v>2193</v>
      </c>
      <c r="G161" s="227"/>
      <c r="H161" s="231">
        <v>1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157</v>
      </c>
      <c r="AU161" s="237" t="s">
        <v>85</v>
      </c>
      <c r="AV161" s="13" t="s">
        <v>85</v>
      </c>
      <c r="AW161" s="13" t="s">
        <v>36</v>
      </c>
      <c r="AX161" s="13" t="s">
        <v>83</v>
      </c>
      <c r="AY161" s="237" t="s">
        <v>147</v>
      </c>
    </row>
    <row r="162" s="2" customFormat="1" ht="16.5" customHeight="1">
      <c r="A162" s="41"/>
      <c r="B162" s="42"/>
      <c r="C162" s="259" t="s">
        <v>315</v>
      </c>
      <c r="D162" s="259" t="s">
        <v>245</v>
      </c>
      <c r="E162" s="260" t="s">
        <v>2194</v>
      </c>
      <c r="F162" s="261" t="s">
        <v>2195</v>
      </c>
      <c r="G162" s="262" t="s">
        <v>311</v>
      </c>
      <c r="H162" s="263">
        <v>1</v>
      </c>
      <c r="I162" s="264"/>
      <c r="J162" s="265">
        <f>ROUND(I162*H162,2)</f>
        <v>0</v>
      </c>
      <c r="K162" s="261" t="s">
        <v>152</v>
      </c>
      <c r="L162" s="266"/>
      <c r="M162" s="267" t="s">
        <v>19</v>
      </c>
      <c r="N162" s="268" t="s">
        <v>46</v>
      </c>
      <c r="O162" s="87"/>
      <c r="P162" s="217">
        <f>O162*H162</f>
        <v>0</v>
      </c>
      <c r="Q162" s="217">
        <v>0.00098999999999999999</v>
      </c>
      <c r="R162" s="217">
        <f>Q162*H162</f>
        <v>0.00098999999999999999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197</v>
      </c>
      <c r="AT162" s="219" t="s">
        <v>245</v>
      </c>
      <c r="AU162" s="219" t="s">
        <v>85</v>
      </c>
      <c r="AY162" s="20" t="s">
        <v>147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83</v>
      </c>
      <c r="BK162" s="220">
        <f>ROUND(I162*H162,2)</f>
        <v>0</v>
      </c>
      <c r="BL162" s="20" t="s">
        <v>153</v>
      </c>
      <c r="BM162" s="219" t="s">
        <v>2196</v>
      </c>
    </row>
    <row r="163" s="2" customFormat="1" ht="16.5" customHeight="1">
      <c r="A163" s="41"/>
      <c r="B163" s="42"/>
      <c r="C163" s="208" t="s">
        <v>322</v>
      </c>
      <c r="D163" s="208" t="s">
        <v>149</v>
      </c>
      <c r="E163" s="209" t="s">
        <v>2197</v>
      </c>
      <c r="F163" s="210" t="s">
        <v>2198</v>
      </c>
      <c r="G163" s="211" t="s">
        <v>389</v>
      </c>
      <c r="H163" s="212">
        <v>22</v>
      </c>
      <c r="I163" s="213"/>
      <c r="J163" s="214">
        <f>ROUND(I163*H163,2)</f>
        <v>0</v>
      </c>
      <c r="K163" s="210" t="s">
        <v>152</v>
      </c>
      <c r="L163" s="47"/>
      <c r="M163" s="215" t="s">
        <v>19</v>
      </c>
      <c r="N163" s="216" t="s">
        <v>46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153</v>
      </c>
      <c r="AT163" s="219" t="s">
        <v>149</v>
      </c>
      <c r="AU163" s="219" t="s">
        <v>85</v>
      </c>
      <c r="AY163" s="20" t="s">
        <v>147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83</v>
      </c>
      <c r="BK163" s="220">
        <f>ROUND(I163*H163,2)</f>
        <v>0</v>
      </c>
      <c r="BL163" s="20" t="s">
        <v>153</v>
      </c>
      <c r="BM163" s="219" t="s">
        <v>2199</v>
      </c>
    </row>
    <row r="164" s="2" customFormat="1">
      <c r="A164" s="41"/>
      <c r="B164" s="42"/>
      <c r="C164" s="43"/>
      <c r="D164" s="221" t="s">
        <v>155</v>
      </c>
      <c r="E164" s="43"/>
      <c r="F164" s="222" t="s">
        <v>2200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155</v>
      </c>
      <c r="AU164" s="20" t="s">
        <v>85</v>
      </c>
    </row>
    <row r="165" s="13" customFormat="1">
      <c r="A165" s="13"/>
      <c r="B165" s="226"/>
      <c r="C165" s="227"/>
      <c r="D165" s="228" t="s">
        <v>157</v>
      </c>
      <c r="E165" s="229" t="s">
        <v>19</v>
      </c>
      <c r="F165" s="230" t="s">
        <v>2201</v>
      </c>
      <c r="G165" s="227"/>
      <c r="H165" s="231">
        <v>22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157</v>
      </c>
      <c r="AU165" s="237" t="s">
        <v>85</v>
      </c>
      <c r="AV165" s="13" t="s">
        <v>85</v>
      </c>
      <c r="AW165" s="13" t="s">
        <v>36</v>
      </c>
      <c r="AX165" s="13" t="s">
        <v>83</v>
      </c>
      <c r="AY165" s="237" t="s">
        <v>147</v>
      </c>
    </row>
    <row r="166" s="2" customFormat="1" ht="21.75" customHeight="1">
      <c r="A166" s="41"/>
      <c r="B166" s="42"/>
      <c r="C166" s="208" t="s">
        <v>330</v>
      </c>
      <c r="D166" s="208" t="s">
        <v>149</v>
      </c>
      <c r="E166" s="209" t="s">
        <v>2202</v>
      </c>
      <c r="F166" s="210" t="s">
        <v>2203</v>
      </c>
      <c r="G166" s="211" t="s">
        <v>389</v>
      </c>
      <c r="H166" s="212">
        <v>13</v>
      </c>
      <c r="I166" s="213"/>
      <c r="J166" s="214">
        <f>ROUND(I166*H166,2)</f>
        <v>0</v>
      </c>
      <c r="K166" s="210" t="s">
        <v>152</v>
      </c>
      <c r="L166" s="47"/>
      <c r="M166" s="215" t="s">
        <v>19</v>
      </c>
      <c r="N166" s="216" t="s">
        <v>46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153</v>
      </c>
      <c r="AT166" s="219" t="s">
        <v>149</v>
      </c>
      <c r="AU166" s="219" t="s">
        <v>85</v>
      </c>
      <c r="AY166" s="20" t="s">
        <v>147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83</v>
      </c>
      <c r="BK166" s="220">
        <f>ROUND(I166*H166,2)</f>
        <v>0</v>
      </c>
      <c r="BL166" s="20" t="s">
        <v>153</v>
      </c>
      <c r="BM166" s="219" t="s">
        <v>2204</v>
      </c>
    </row>
    <row r="167" s="2" customFormat="1">
      <c r="A167" s="41"/>
      <c r="B167" s="42"/>
      <c r="C167" s="43"/>
      <c r="D167" s="221" t="s">
        <v>155</v>
      </c>
      <c r="E167" s="43"/>
      <c r="F167" s="222" t="s">
        <v>2205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155</v>
      </c>
      <c r="AU167" s="20" t="s">
        <v>85</v>
      </c>
    </row>
    <row r="168" s="2" customFormat="1" ht="21.75" customHeight="1">
      <c r="A168" s="41"/>
      <c r="B168" s="42"/>
      <c r="C168" s="208" t="s">
        <v>336</v>
      </c>
      <c r="D168" s="208" t="s">
        <v>149</v>
      </c>
      <c r="E168" s="209" t="s">
        <v>2206</v>
      </c>
      <c r="F168" s="210" t="s">
        <v>2207</v>
      </c>
      <c r="G168" s="211" t="s">
        <v>389</v>
      </c>
      <c r="H168" s="212">
        <v>18</v>
      </c>
      <c r="I168" s="213"/>
      <c r="J168" s="214">
        <f>ROUND(I168*H168,2)</f>
        <v>0</v>
      </c>
      <c r="K168" s="210" t="s">
        <v>152</v>
      </c>
      <c r="L168" s="47"/>
      <c r="M168" s="215" t="s">
        <v>19</v>
      </c>
      <c r="N168" s="216" t="s">
        <v>46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153</v>
      </c>
      <c r="AT168" s="219" t="s">
        <v>149</v>
      </c>
      <c r="AU168" s="219" t="s">
        <v>85</v>
      </c>
      <c r="AY168" s="20" t="s">
        <v>147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83</v>
      </c>
      <c r="BK168" s="220">
        <f>ROUND(I168*H168,2)</f>
        <v>0</v>
      </c>
      <c r="BL168" s="20" t="s">
        <v>153</v>
      </c>
      <c r="BM168" s="219" t="s">
        <v>2208</v>
      </c>
    </row>
    <row r="169" s="2" customFormat="1">
      <c r="A169" s="41"/>
      <c r="B169" s="42"/>
      <c r="C169" s="43"/>
      <c r="D169" s="221" t="s">
        <v>155</v>
      </c>
      <c r="E169" s="43"/>
      <c r="F169" s="222" t="s">
        <v>2209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155</v>
      </c>
      <c r="AU169" s="20" t="s">
        <v>85</v>
      </c>
    </row>
    <row r="170" s="13" customFormat="1">
      <c r="A170" s="13"/>
      <c r="B170" s="226"/>
      <c r="C170" s="227"/>
      <c r="D170" s="228" t="s">
        <v>157</v>
      </c>
      <c r="E170" s="229" t="s">
        <v>19</v>
      </c>
      <c r="F170" s="230" t="s">
        <v>2210</v>
      </c>
      <c r="G170" s="227"/>
      <c r="H170" s="231">
        <v>18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157</v>
      </c>
      <c r="AU170" s="237" t="s">
        <v>85</v>
      </c>
      <c r="AV170" s="13" t="s">
        <v>85</v>
      </c>
      <c r="AW170" s="13" t="s">
        <v>36</v>
      </c>
      <c r="AX170" s="13" t="s">
        <v>83</v>
      </c>
      <c r="AY170" s="237" t="s">
        <v>147</v>
      </c>
    </row>
    <row r="171" s="2" customFormat="1" ht="24.15" customHeight="1">
      <c r="A171" s="41"/>
      <c r="B171" s="42"/>
      <c r="C171" s="208" t="s">
        <v>342</v>
      </c>
      <c r="D171" s="208" t="s">
        <v>149</v>
      </c>
      <c r="E171" s="209" t="s">
        <v>2211</v>
      </c>
      <c r="F171" s="210" t="s">
        <v>2212</v>
      </c>
      <c r="G171" s="211" t="s">
        <v>311</v>
      </c>
      <c r="H171" s="212">
        <v>1</v>
      </c>
      <c r="I171" s="213"/>
      <c r="J171" s="214">
        <f>ROUND(I171*H171,2)</f>
        <v>0</v>
      </c>
      <c r="K171" s="210" t="s">
        <v>152</v>
      </c>
      <c r="L171" s="47"/>
      <c r="M171" s="215" t="s">
        <v>19</v>
      </c>
      <c r="N171" s="216" t="s">
        <v>46</v>
      </c>
      <c r="O171" s="87"/>
      <c r="P171" s="217">
        <f>O171*H171</f>
        <v>0</v>
      </c>
      <c r="Q171" s="217">
        <v>0.45937</v>
      </c>
      <c r="R171" s="217">
        <f>Q171*H171</f>
        <v>0.45937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153</v>
      </c>
      <c r="AT171" s="219" t="s">
        <v>149</v>
      </c>
      <c r="AU171" s="219" t="s">
        <v>85</v>
      </c>
      <c r="AY171" s="20" t="s">
        <v>147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83</v>
      </c>
      <c r="BK171" s="220">
        <f>ROUND(I171*H171,2)</f>
        <v>0</v>
      </c>
      <c r="BL171" s="20" t="s">
        <v>153</v>
      </c>
      <c r="BM171" s="219" t="s">
        <v>2213</v>
      </c>
    </row>
    <row r="172" s="2" customFormat="1">
      <c r="A172" s="41"/>
      <c r="B172" s="42"/>
      <c r="C172" s="43"/>
      <c r="D172" s="221" t="s">
        <v>155</v>
      </c>
      <c r="E172" s="43"/>
      <c r="F172" s="222" t="s">
        <v>2214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155</v>
      </c>
      <c r="AU172" s="20" t="s">
        <v>85</v>
      </c>
    </row>
    <row r="173" s="2" customFormat="1" ht="44.25" customHeight="1">
      <c r="A173" s="41"/>
      <c r="B173" s="42"/>
      <c r="C173" s="208" t="s">
        <v>350</v>
      </c>
      <c r="D173" s="208" t="s">
        <v>149</v>
      </c>
      <c r="E173" s="209" t="s">
        <v>2215</v>
      </c>
      <c r="F173" s="210" t="s">
        <v>2216</v>
      </c>
      <c r="G173" s="211" t="s">
        <v>311</v>
      </c>
      <c r="H173" s="212">
        <v>1</v>
      </c>
      <c r="I173" s="213"/>
      <c r="J173" s="214">
        <f>ROUND(I173*H173,2)</f>
        <v>0</v>
      </c>
      <c r="K173" s="210" t="s">
        <v>152</v>
      </c>
      <c r="L173" s="47"/>
      <c r="M173" s="215" t="s">
        <v>19</v>
      </c>
      <c r="N173" s="216" t="s">
        <v>46</v>
      </c>
      <c r="O173" s="87"/>
      <c r="P173" s="217">
        <f>O173*H173</f>
        <v>0</v>
      </c>
      <c r="Q173" s="217">
        <v>0.36191000000000001</v>
      </c>
      <c r="R173" s="217">
        <f>Q173*H173</f>
        <v>0.36191000000000001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153</v>
      </c>
      <c r="AT173" s="219" t="s">
        <v>149</v>
      </c>
      <c r="AU173" s="219" t="s">
        <v>85</v>
      </c>
      <c r="AY173" s="20" t="s">
        <v>147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83</v>
      </c>
      <c r="BK173" s="220">
        <f>ROUND(I173*H173,2)</f>
        <v>0</v>
      </c>
      <c r="BL173" s="20" t="s">
        <v>153</v>
      </c>
      <c r="BM173" s="219" t="s">
        <v>2217</v>
      </c>
    </row>
    <row r="174" s="2" customFormat="1">
      <c r="A174" s="41"/>
      <c r="B174" s="42"/>
      <c r="C174" s="43"/>
      <c r="D174" s="221" t="s">
        <v>155</v>
      </c>
      <c r="E174" s="43"/>
      <c r="F174" s="222" t="s">
        <v>2218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155</v>
      </c>
      <c r="AU174" s="20" t="s">
        <v>85</v>
      </c>
    </row>
    <row r="175" s="2" customFormat="1" ht="24.15" customHeight="1">
      <c r="A175" s="41"/>
      <c r="B175" s="42"/>
      <c r="C175" s="259" t="s">
        <v>358</v>
      </c>
      <c r="D175" s="259" t="s">
        <v>245</v>
      </c>
      <c r="E175" s="260" t="s">
        <v>2219</v>
      </c>
      <c r="F175" s="261" t="s">
        <v>2220</v>
      </c>
      <c r="G175" s="262" t="s">
        <v>311</v>
      </c>
      <c r="H175" s="263">
        <v>1</v>
      </c>
      <c r="I175" s="264"/>
      <c r="J175" s="265">
        <f>ROUND(I175*H175,2)</f>
        <v>0</v>
      </c>
      <c r="K175" s="261" t="s">
        <v>19</v>
      </c>
      <c r="L175" s="266"/>
      <c r="M175" s="267" t="s">
        <v>19</v>
      </c>
      <c r="N175" s="268" t="s">
        <v>46</v>
      </c>
      <c r="O175" s="87"/>
      <c r="P175" s="217">
        <f>O175*H175</f>
        <v>0</v>
      </c>
      <c r="Q175" s="217">
        <v>0.10000000000000001</v>
      </c>
      <c r="R175" s="217">
        <f>Q175*H175</f>
        <v>0.10000000000000001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197</v>
      </c>
      <c r="AT175" s="219" t="s">
        <v>245</v>
      </c>
      <c r="AU175" s="219" t="s">
        <v>85</v>
      </c>
      <c r="AY175" s="20" t="s">
        <v>147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83</v>
      </c>
      <c r="BK175" s="220">
        <f>ROUND(I175*H175,2)</f>
        <v>0</v>
      </c>
      <c r="BL175" s="20" t="s">
        <v>153</v>
      </c>
      <c r="BM175" s="219" t="s">
        <v>2221</v>
      </c>
    </row>
    <row r="176" s="2" customFormat="1" ht="33" customHeight="1">
      <c r="A176" s="41"/>
      <c r="B176" s="42"/>
      <c r="C176" s="208" t="s">
        <v>365</v>
      </c>
      <c r="D176" s="208" t="s">
        <v>149</v>
      </c>
      <c r="E176" s="209" t="s">
        <v>2222</v>
      </c>
      <c r="F176" s="210" t="s">
        <v>2223</v>
      </c>
      <c r="G176" s="211" t="s">
        <v>311</v>
      </c>
      <c r="H176" s="212">
        <v>2</v>
      </c>
      <c r="I176" s="213"/>
      <c r="J176" s="214">
        <f>ROUND(I176*H176,2)</f>
        <v>0</v>
      </c>
      <c r="K176" s="210" t="s">
        <v>152</v>
      </c>
      <c r="L176" s="47"/>
      <c r="M176" s="215" t="s">
        <v>19</v>
      </c>
      <c r="N176" s="216" t="s">
        <v>46</v>
      </c>
      <c r="O176" s="87"/>
      <c r="P176" s="217">
        <f>O176*H176</f>
        <v>0</v>
      </c>
      <c r="Q176" s="217">
        <v>0.00062</v>
      </c>
      <c r="R176" s="217">
        <f>Q176*H176</f>
        <v>0.00124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153</v>
      </c>
      <c r="AT176" s="219" t="s">
        <v>149</v>
      </c>
      <c r="AU176" s="219" t="s">
        <v>85</v>
      </c>
      <c r="AY176" s="20" t="s">
        <v>147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83</v>
      </c>
      <c r="BK176" s="220">
        <f>ROUND(I176*H176,2)</f>
        <v>0</v>
      </c>
      <c r="BL176" s="20" t="s">
        <v>153</v>
      </c>
      <c r="BM176" s="219" t="s">
        <v>2224</v>
      </c>
    </row>
    <row r="177" s="2" customFormat="1">
      <c r="A177" s="41"/>
      <c r="B177" s="42"/>
      <c r="C177" s="43"/>
      <c r="D177" s="221" t="s">
        <v>155</v>
      </c>
      <c r="E177" s="43"/>
      <c r="F177" s="222" t="s">
        <v>2225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155</v>
      </c>
      <c r="AU177" s="20" t="s">
        <v>85</v>
      </c>
    </row>
    <row r="178" s="12" customFormat="1" ht="22.8" customHeight="1">
      <c r="A178" s="12"/>
      <c r="B178" s="192"/>
      <c r="C178" s="193"/>
      <c r="D178" s="194" t="s">
        <v>74</v>
      </c>
      <c r="E178" s="206" t="s">
        <v>202</v>
      </c>
      <c r="F178" s="206" t="s">
        <v>731</v>
      </c>
      <c r="G178" s="193"/>
      <c r="H178" s="193"/>
      <c r="I178" s="196"/>
      <c r="J178" s="207">
        <f>BK178</f>
        <v>0</v>
      </c>
      <c r="K178" s="193"/>
      <c r="L178" s="198"/>
      <c r="M178" s="199"/>
      <c r="N178" s="200"/>
      <c r="O178" s="200"/>
      <c r="P178" s="201">
        <f>SUM(P179:P181)</f>
        <v>0</v>
      </c>
      <c r="Q178" s="200"/>
      <c r="R178" s="201">
        <f>SUM(R179:R181)</f>
        <v>0</v>
      </c>
      <c r="S178" s="200"/>
      <c r="T178" s="202">
        <f>SUM(T179:T181)</f>
        <v>0.056000000000000001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3" t="s">
        <v>83</v>
      </c>
      <c r="AT178" s="204" t="s">
        <v>74</v>
      </c>
      <c r="AU178" s="204" t="s">
        <v>83</v>
      </c>
      <c r="AY178" s="203" t="s">
        <v>147</v>
      </c>
      <c r="BK178" s="205">
        <f>SUM(BK179:BK181)</f>
        <v>0</v>
      </c>
    </row>
    <row r="179" s="2" customFormat="1" ht="37.8" customHeight="1">
      <c r="A179" s="41"/>
      <c r="B179" s="42"/>
      <c r="C179" s="208" t="s">
        <v>372</v>
      </c>
      <c r="D179" s="208" t="s">
        <v>149</v>
      </c>
      <c r="E179" s="209" t="s">
        <v>2226</v>
      </c>
      <c r="F179" s="210" t="s">
        <v>2227</v>
      </c>
      <c r="G179" s="211" t="s">
        <v>389</v>
      </c>
      <c r="H179" s="212">
        <v>8</v>
      </c>
      <c r="I179" s="213"/>
      <c r="J179" s="214">
        <f>ROUND(I179*H179,2)</f>
        <v>0</v>
      </c>
      <c r="K179" s="210" t="s">
        <v>152</v>
      </c>
      <c r="L179" s="47"/>
      <c r="M179" s="215" t="s">
        <v>19</v>
      </c>
      <c r="N179" s="216" t="s">
        <v>46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0.0070000000000000001</v>
      </c>
      <c r="T179" s="218">
        <f>S179*H179</f>
        <v>0.056000000000000001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153</v>
      </c>
      <c r="AT179" s="219" t="s">
        <v>149</v>
      </c>
      <c r="AU179" s="219" t="s">
        <v>85</v>
      </c>
      <c r="AY179" s="20" t="s">
        <v>147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83</v>
      </c>
      <c r="BK179" s="220">
        <f>ROUND(I179*H179,2)</f>
        <v>0</v>
      </c>
      <c r="BL179" s="20" t="s">
        <v>153</v>
      </c>
      <c r="BM179" s="219" t="s">
        <v>2228</v>
      </c>
    </row>
    <row r="180" s="2" customFormat="1">
      <c r="A180" s="41"/>
      <c r="B180" s="42"/>
      <c r="C180" s="43"/>
      <c r="D180" s="221" t="s">
        <v>155</v>
      </c>
      <c r="E180" s="43"/>
      <c r="F180" s="222" t="s">
        <v>2229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155</v>
      </c>
      <c r="AU180" s="20" t="s">
        <v>85</v>
      </c>
    </row>
    <row r="181" s="13" customFormat="1">
      <c r="A181" s="13"/>
      <c r="B181" s="226"/>
      <c r="C181" s="227"/>
      <c r="D181" s="228" t="s">
        <v>157</v>
      </c>
      <c r="E181" s="229" t="s">
        <v>19</v>
      </c>
      <c r="F181" s="230" t="s">
        <v>2230</v>
      </c>
      <c r="G181" s="227"/>
      <c r="H181" s="231">
        <v>8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157</v>
      </c>
      <c r="AU181" s="237" t="s">
        <v>85</v>
      </c>
      <c r="AV181" s="13" t="s">
        <v>85</v>
      </c>
      <c r="AW181" s="13" t="s">
        <v>36</v>
      </c>
      <c r="AX181" s="13" t="s">
        <v>83</v>
      </c>
      <c r="AY181" s="237" t="s">
        <v>147</v>
      </c>
    </row>
    <row r="182" s="12" customFormat="1" ht="22.8" customHeight="1">
      <c r="A182" s="12"/>
      <c r="B182" s="192"/>
      <c r="C182" s="193"/>
      <c r="D182" s="194" t="s">
        <v>74</v>
      </c>
      <c r="E182" s="206" t="s">
        <v>930</v>
      </c>
      <c r="F182" s="206" t="s">
        <v>931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SUM(P183:P193)</f>
        <v>0</v>
      </c>
      <c r="Q182" s="200"/>
      <c r="R182" s="201">
        <f>SUM(R183:R193)</f>
        <v>0</v>
      </c>
      <c r="S182" s="200"/>
      <c r="T182" s="202">
        <f>SUM(T183:T193)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3" t="s">
        <v>83</v>
      </c>
      <c r="AT182" s="204" t="s">
        <v>74</v>
      </c>
      <c r="AU182" s="204" t="s">
        <v>83</v>
      </c>
      <c r="AY182" s="203" t="s">
        <v>147</v>
      </c>
      <c r="BK182" s="205">
        <f>SUM(BK183:BK193)</f>
        <v>0</v>
      </c>
    </row>
    <row r="183" s="2" customFormat="1" ht="37.8" customHeight="1">
      <c r="A183" s="41"/>
      <c r="B183" s="42"/>
      <c r="C183" s="208" t="s">
        <v>379</v>
      </c>
      <c r="D183" s="208" t="s">
        <v>149</v>
      </c>
      <c r="E183" s="209" t="s">
        <v>933</v>
      </c>
      <c r="F183" s="210" t="s">
        <v>934</v>
      </c>
      <c r="G183" s="211" t="s">
        <v>233</v>
      </c>
      <c r="H183" s="212">
        <v>0.056000000000000001</v>
      </c>
      <c r="I183" s="213"/>
      <c r="J183" s="214">
        <f>ROUND(I183*H183,2)</f>
        <v>0</v>
      </c>
      <c r="K183" s="210" t="s">
        <v>152</v>
      </c>
      <c r="L183" s="47"/>
      <c r="M183" s="215" t="s">
        <v>19</v>
      </c>
      <c r="N183" s="216" t="s">
        <v>46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153</v>
      </c>
      <c r="AT183" s="219" t="s">
        <v>149</v>
      </c>
      <c r="AU183" s="219" t="s">
        <v>85</v>
      </c>
      <c r="AY183" s="20" t="s">
        <v>147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83</v>
      </c>
      <c r="BK183" s="220">
        <f>ROUND(I183*H183,2)</f>
        <v>0</v>
      </c>
      <c r="BL183" s="20" t="s">
        <v>153</v>
      </c>
      <c r="BM183" s="219" t="s">
        <v>2231</v>
      </c>
    </row>
    <row r="184" s="2" customFormat="1">
      <c r="A184" s="41"/>
      <c r="B184" s="42"/>
      <c r="C184" s="43"/>
      <c r="D184" s="221" t="s">
        <v>155</v>
      </c>
      <c r="E184" s="43"/>
      <c r="F184" s="222" t="s">
        <v>936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155</v>
      </c>
      <c r="AU184" s="20" t="s">
        <v>85</v>
      </c>
    </row>
    <row r="185" s="2" customFormat="1" ht="62.7" customHeight="1">
      <c r="A185" s="41"/>
      <c r="B185" s="42"/>
      <c r="C185" s="208" t="s">
        <v>386</v>
      </c>
      <c r="D185" s="208" t="s">
        <v>149</v>
      </c>
      <c r="E185" s="209" t="s">
        <v>938</v>
      </c>
      <c r="F185" s="210" t="s">
        <v>939</v>
      </c>
      <c r="G185" s="211" t="s">
        <v>233</v>
      </c>
      <c r="H185" s="212">
        <v>0.056000000000000001</v>
      </c>
      <c r="I185" s="213"/>
      <c r="J185" s="214">
        <f>ROUND(I185*H185,2)</f>
        <v>0</v>
      </c>
      <c r="K185" s="210" t="s">
        <v>152</v>
      </c>
      <c r="L185" s="47"/>
      <c r="M185" s="215" t="s">
        <v>19</v>
      </c>
      <c r="N185" s="216" t="s">
        <v>46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153</v>
      </c>
      <c r="AT185" s="219" t="s">
        <v>149</v>
      </c>
      <c r="AU185" s="219" t="s">
        <v>85</v>
      </c>
      <c r="AY185" s="20" t="s">
        <v>147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83</v>
      </c>
      <c r="BK185" s="220">
        <f>ROUND(I185*H185,2)</f>
        <v>0</v>
      </c>
      <c r="BL185" s="20" t="s">
        <v>153</v>
      </c>
      <c r="BM185" s="219" t="s">
        <v>2232</v>
      </c>
    </row>
    <row r="186" s="2" customFormat="1">
      <c r="A186" s="41"/>
      <c r="B186" s="42"/>
      <c r="C186" s="43"/>
      <c r="D186" s="221" t="s">
        <v>155</v>
      </c>
      <c r="E186" s="43"/>
      <c r="F186" s="222" t="s">
        <v>941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155</v>
      </c>
      <c r="AU186" s="20" t="s">
        <v>85</v>
      </c>
    </row>
    <row r="187" s="2" customFormat="1" ht="33" customHeight="1">
      <c r="A187" s="41"/>
      <c r="B187" s="42"/>
      <c r="C187" s="208" t="s">
        <v>394</v>
      </c>
      <c r="D187" s="208" t="s">
        <v>149</v>
      </c>
      <c r="E187" s="209" t="s">
        <v>943</v>
      </c>
      <c r="F187" s="210" t="s">
        <v>944</v>
      </c>
      <c r="G187" s="211" t="s">
        <v>233</v>
      </c>
      <c r="H187" s="212">
        <v>0.056000000000000001</v>
      </c>
      <c r="I187" s="213"/>
      <c r="J187" s="214">
        <f>ROUND(I187*H187,2)</f>
        <v>0</v>
      </c>
      <c r="K187" s="210" t="s">
        <v>152</v>
      </c>
      <c r="L187" s="47"/>
      <c r="M187" s="215" t="s">
        <v>19</v>
      </c>
      <c r="N187" s="216" t="s">
        <v>46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153</v>
      </c>
      <c r="AT187" s="219" t="s">
        <v>149</v>
      </c>
      <c r="AU187" s="219" t="s">
        <v>85</v>
      </c>
      <c r="AY187" s="20" t="s">
        <v>147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83</v>
      </c>
      <c r="BK187" s="220">
        <f>ROUND(I187*H187,2)</f>
        <v>0</v>
      </c>
      <c r="BL187" s="20" t="s">
        <v>153</v>
      </c>
      <c r="BM187" s="219" t="s">
        <v>2233</v>
      </c>
    </row>
    <row r="188" s="2" customFormat="1">
      <c r="A188" s="41"/>
      <c r="B188" s="42"/>
      <c r="C188" s="43"/>
      <c r="D188" s="221" t="s">
        <v>155</v>
      </c>
      <c r="E188" s="43"/>
      <c r="F188" s="222" t="s">
        <v>946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155</v>
      </c>
      <c r="AU188" s="20" t="s">
        <v>85</v>
      </c>
    </row>
    <row r="189" s="2" customFormat="1" ht="44.25" customHeight="1">
      <c r="A189" s="41"/>
      <c r="B189" s="42"/>
      <c r="C189" s="208" t="s">
        <v>402</v>
      </c>
      <c r="D189" s="208" t="s">
        <v>149</v>
      </c>
      <c r="E189" s="209" t="s">
        <v>948</v>
      </c>
      <c r="F189" s="210" t="s">
        <v>949</v>
      </c>
      <c r="G189" s="211" t="s">
        <v>233</v>
      </c>
      <c r="H189" s="212">
        <v>1.3440000000000001</v>
      </c>
      <c r="I189" s="213"/>
      <c r="J189" s="214">
        <f>ROUND(I189*H189,2)</f>
        <v>0</v>
      </c>
      <c r="K189" s="210" t="s">
        <v>152</v>
      </c>
      <c r="L189" s="47"/>
      <c r="M189" s="215" t="s">
        <v>19</v>
      </c>
      <c r="N189" s="216" t="s">
        <v>46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9" t="s">
        <v>153</v>
      </c>
      <c r="AT189" s="219" t="s">
        <v>149</v>
      </c>
      <c r="AU189" s="219" t="s">
        <v>85</v>
      </c>
      <c r="AY189" s="20" t="s">
        <v>147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83</v>
      </c>
      <c r="BK189" s="220">
        <f>ROUND(I189*H189,2)</f>
        <v>0</v>
      </c>
      <c r="BL189" s="20" t="s">
        <v>153</v>
      </c>
      <c r="BM189" s="219" t="s">
        <v>2234</v>
      </c>
    </row>
    <row r="190" s="2" customFormat="1">
      <c r="A190" s="41"/>
      <c r="B190" s="42"/>
      <c r="C190" s="43"/>
      <c r="D190" s="221" t="s">
        <v>155</v>
      </c>
      <c r="E190" s="43"/>
      <c r="F190" s="222" t="s">
        <v>951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155</v>
      </c>
      <c r="AU190" s="20" t="s">
        <v>85</v>
      </c>
    </row>
    <row r="191" s="13" customFormat="1">
      <c r="A191" s="13"/>
      <c r="B191" s="226"/>
      <c r="C191" s="227"/>
      <c r="D191" s="228" t="s">
        <v>157</v>
      </c>
      <c r="E191" s="227"/>
      <c r="F191" s="230" t="s">
        <v>2235</v>
      </c>
      <c r="G191" s="227"/>
      <c r="H191" s="231">
        <v>1.3440000000000001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157</v>
      </c>
      <c r="AU191" s="237" t="s">
        <v>85</v>
      </c>
      <c r="AV191" s="13" t="s">
        <v>85</v>
      </c>
      <c r="AW191" s="13" t="s">
        <v>4</v>
      </c>
      <c r="AX191" s="13" t="s">
        <v>83</v>
      </c>
      <c r="AY191" s="237" t="s">
        <v>147</v>
      </c>
    </row>
    <row r="192" s="2" customFormat="1" ht="44.25" customHeight="1">
      <c r="A192" s="41"/>
      <c r="B192" s="42"/>
      <c r="C192" s="208" t="s">
        <v>411</v>
      </c>
      <c r="D192" s="208" t="s">
        <v>149</v>
      </c>
      <c r="E192" s="209" t="s">
        <v>964</v>
      </c>
      <c r="F192" s="210" t="s">
        <v>965</v>
      </c>
      <c r="G192" s="211" t="s">
        <v>233</v>
      </c>
      <c r="H192" s="212">
        <v>0.056000000000000001</v>
      </c>
      <c r="I192" s="213"/>
      <c r="J192" s="214">
        <f>ROUND(I192*H192,2)</f>
        <v>0</v>
      </c>
      <c r="K192" s="210" t="s">
        <v>152</v>
      </c>
      <c r="L192" s="47"/>
      <c r="M192" s="215" t="s">
        <v>19</v>
      </c>
      <c r="N192" s="216" t="s">
        <v>46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153</v>
      </c>
      <c r="AT192" s="219" t="s">
        <v>149</v>
      </c>
      <c r="AU192" s="219" t="s">
        <v>85</v>
      </c>
      <c r="AY192" s="20" t="s">
        <v>147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83</v>
      </c>
      <c r="BK192" s="220">
        <f>ROUND(I192*H192,2)</f>
        <v>0</v>
      </c>
      <c r="BL192" s="20" t="s">
        <v>153</v>
      </c>
      <c r="BM192" s="219" t="s">
        <v>2236</v>
      </c>
    </row>
    <row r="193" s="2" customFormat="1">
      <c r="A193" s="41"/>
      <c r="B193" s="42"/>
      <c r="C193" s="43"/>
      <c r="D193" s="221" t="s">
        <v>155</v>
      </c>
      <c r="E193" s="43"/>
      <c r="F193" s="222" t="s">
        <v>967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155</v>
      </c>
      <c r="AU193" s="20" t="s">
        <v>85</v>
      </c>
    </row>
    <row r="194" s="12" customFormat="1" ht="22.8" customHeight="1">
      <c r="A194" s="12"/>
      <c r="B194" s="192"/>
      <c r="C194" s="193"/>
      <c r="D194" s="194" t="s">
        <v>74</v>
      </c>
      <c r="E194" s="206" t="s">
        <v>977</v>
      </c>
      <c r="F194" s="206" t="s">
        <v>978</v>
      </c>
      <c r="G194" s="193"/>
      <c r="H194" s="193"/>
      <c r="I194" s="196"/>
      <c r="J194" s="207">
        <f>BK194</f>
        <v>0</v>
      </c>
      <c r="K194" s="193"/>
      <c r="L194" s="198"/>
      <c r="M194" s="199"/>
      <c r="N194" s="200"/>
      <c r="O194" s="200"/>
      <c r="P194" s="201">
        <f>SUM(P195:P198)</f>
        <v>0</v>
      </c>
      <c r="Q194" s="200"/>
      <c r="R194" s="201">
        <f>SUM(R195:R198)</f>
        <v>0</v>
      </c>
      <c r="S194" s="200"/>
      <c r="T194" s="202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3" t="s">
        <v>83</v>
      </c>
      <c r="AT194" s="204" t="s">
        <v>74</v>
      </c>
      <c r="AU194" s="204" t="s">
        <v>83</v>
      </c>
      <c r="AY194" s="203" t="s">
        <v>147</v>
      </c>
      <c r="BK194" s="205">
        <f>SUM(BK195:BK198)</f>
        <v>0</v>
      </c>
    </row>
    <row r="195" s="2" customFormat="1" ht="49.05" customHeight="1">
      <c r="A195" s="41"/>
      <c r="B195" s="42"/>
      <c r="C195" s="208" t="s">
        <v>418</v>
      </c>
      <c r="D195" s="208" t="s">
        <v>149</v>
      </c>
      <c r="E195" s="209" t="s">
        <v>2237</v>
      </c>
      <c r="F195" s="210" t="s">
        <v>2238</v>
      </c>
      <c r="G195" s="211" t="s">
        <v>233</v>
      </c>
      <c r="H195" s="212">
        <v>24.937000000000001</v>
      </c>
      <c r="I195" s="213"/>
      <c r="J195" s="214">
        <f>ROUND(I195*H195,2)</f>
        <v>0</v>
      </c>
      <c r="K195" s="210" t="s">
        <v>152</v>
      </c>
      <c r="L195" s="47"/>
      <c r="M195" s="215" t="s">
        <v>19</v>
      </c>
      <c r="N195" s="216" t="s">
        <v>46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153</v>
      </c>
      <c r="AT195" s="219" t="s">
        <v>149</v>
      </c>
      <c r="AU195" s="219" t="s">
        <v>85</v>
      </c>
      <c r="AY195" s="20" t="s">
        <v>147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83</v>
      </c>
      <c r="BK195" s="220">
        <f>ROUND(I195*H195,2)</f>
        <v>0</v>
      </c>
      <c r="BL195" s="20" t="s">
        <v>153</v>
      </c>
      <c r="BM195" s="219" t="s">
        <v>2239</v>
      </c>
    </row>
    <row r="196" s="2" customFormat="1">
      <c r="A196" s="41"/>
      <c r="B196" s="42"/>
      <c r="C196" s="43"/>
      <c r="D196" s="221" t="s">
        <v>155</v>
      </c>
      <c r="E196" s="43"/>
      <c r="F196" s="222" t="s">
        <v>2240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155</v>
      </c>
      <c r="AU196" s="20" t="s">
        <v>85</v>
      </c>
    </row>
    <row r="197" s="2" customFormat="1" ht="49.05" customHeight="1">
      <c r="A197" s="41"/>
      <c r="B197" s="42"/>
      <c r="C197" s="208" t="s">
        <v>425</v>
      </c>
      <c r="D197" s="208" t="s">
        <v>149</v>
      </c>
      <c r="E197" s="209" t="s">
        <v>2241</v>
      </c>
      <c r="F197" s="210" t="s">
        <v>2242</v>
      </c>
      <c r="G197" s="211" t="s">
        <v>233</v>
      </c>
      <c r="H197" s="212">
        <v>24.937000000000001</v>
      </c>
      <c r="I197" s="213"/>
      <c r="J197" s="214">
        <f>ROUND(I197*H197,2)</f>
        <v>0</v>
      </c>
      <c r="K197" s="210" t="s">
        <v>152</v>
      </c>
      <c r="L197" s="47"/>
      <c r="M197" s="215" t="s">
        <v>19</v>
      </c>
      <c r="N197" s="216" t="s">
        <v>46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153</v>
      </c>
      <c r="AT197" s="219" t="s">
        <v>149</v>
      </c>
      <c r="AU197" s="219" t="s">
        <v>85</v>
      </c>
      <c r="AY197" s="20" t="s">
        <v>147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83</v>
      </c>
      <c r="BK197" s="220">
        <f>ROUND(I197*H197,2)</f>
        <v>0</v>
      </c>
      <c r="BL197" s="20" t="s">
        <v>153</v>
      </c>
      <c r="BM197" s="219" t="s">
        <v>2243</v>
      </c>
    </row>
    <row r="198" s="2" customFormat="1">
      <c r="A198" s="41"/>
      <c r="B198" s="42"/>
      <c r="C198" s="43"/>
      <c r="D198" s="221" t="s">
        <v>155</v>
      </c>
      <c r="E198" s="43"/>
      <c r="F198" s="222" t="s">
        <v>2244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155</v>
      </c>
      <c r="AU198" s="20" t="s">
        <v>85</v>
      </c>
    </row>
    <row r="199" s="12" customFormat="1" ht="25.92" customHeight="1">
      <c r="A199" s="12"/>
      <c r="B199" s="192"/>
      <c r="C199" s="193"/>
      <c r="D199" s="194" t="s">
        <v>74</v>
      </c>
      <c r="E199" s="195" t="s">
        <v>984</v>
      </c>
      <c r="F199" s="195" t="s">
        <v>985</v>
      </c>
      <c r="G199" s="193"/>
      <c r="H199" s="193"/>
      <c r="I199" s="196"/>
      <c r="J199" s="197">
        <f>BK199</f>
        <v>0</v>
      </c>
      <c r="K199" s="193"/>
      <c r="L199" s="198"/>
      <c r="M199" s="199"/>
      <c r="N199" s="200"/>
      <c r="O199" s="200"/>
      <c r="P199" s="201">
        <f>P200+P218</f>
        <v>0</v>
      </c>
      <c r="Q199" s="200"/>
      <c r="R199" s="201">
        <f>R200+R218</f>
        <v>0.069000000000000006</v>
      </c>
      <c r="S199" s="200"/>
      <c r="T199" s="202">
        <f>T200+T218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85</v>
      </c>
      <c r="AT199" s="204" t="s">
        <v>74</v>
      </c>
      <c r="AU199" s="204" t="s">
        <v>75</v>
      </c>
      <c r="AY199" s="203" t="s">
        <v>147</v>
      </c>
      <c r="BK199" s="205">
        <f>BK200+BK218</f>
        <v>0</v>
      </c>
    </row>
    <row r="200" s="12" customFormat="1" ht="22.8" customHeight="1">
      <c r="A200" s="12"/>
      <c r="B200" s="192"/>
      <c r="C200" s="193"/>
      <c r="D200" s="194" t="s">
        <v>74</v>
      </c>
      <c r="E200" s="206" t="s">
        <v>2245</v>
      </c>
      <c r="F200" s="206" t="s">
        <v>2246</v>
      </c>
      <c r="G200" s="193"/>
      <c r="H200" s="193"/>
      <c r="I200" s="196"/>
      <c r="J200" s="207">
        <f>BK200</f>
        <v>0</v>
      </c>
      <c r="K200" s="193"/>
      <c r="L200" s="198"/>
      <c r="M200" s="199"/>
      <c r="N200" s="200"/>
      <c r="O200" s="200"/>
      <c r="P200" s="201">
        <f>SUM(P201:P217)</f>
        <v>0</v>
      </c>
      <c r="Q200" s="200"/>
      <c r="R200" s="201">
        <f>SUM(R201:R217)</f>
        <v>0.068760000000000002</v>
      </c>
      <c r="S200" s="200"/>
      <c r="T200" s="202">
        <f>SUM(T201:T217)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3" t="s">
        <v>85</v>
      </c>
      <c r="AT200" s="204" t="s">
        <v>74</v>
      </c>
      <c r="AU200" s="204" t="s">
        <v>83</v>
      </c>
      <c r="AY200" s="203" t="s">
        <v>147</v>
      </c>
      <c r="BK200" s="205">
        <f>SUM(BK201:BK217)</f>
        <v>0</v>
      </c>
    </row>
    <row r="201" s="2" customFormat="1" ht="21.75" customHeight="1">
      <c r="A201" s="41"/>
      <c r="B201" s="42"/>
      <c r="C201" s="208" t="s">
        <v>430</v>
      </c>
      <c r="D201" s="208" t="s">
        <v>149</v>
      </c>
      <c r="E201" s="209" t="s">
        <v>2247</v>
      </c>
      <c r="F201" s="210" t="s">
        <v>2248</v>
      </c>
      <c r="G201" s="211" t="s">
        <v>389</v>
      </c>
      <c r="H201" s="212">
        <v>14</v>
      </c>
      <c r="I201" s="213"/>
      <c r="J201" s="214">
        <f>ROUND(I201*H201,2)</f>
        <v>0</v>
      </c>
      <c r="K201" s="210" t="s">
        <v>152</v>
      </c>
      <c r="L201" s="47"/>
      <c r="M201" s="215" t="s">
        <v>19</v>
      </c>
      <c r="N201" s="216" t="s">
        <v>46</v>
      </c>
      <c r="O201" s="87"/>
      <c r="P201" s="217">
        <f>O201*H201</f>
        <v>0</v>
      </c>
      <c r="Q201" s="217">
        <v>0.0030400000000000002</v>
      </c>
      <c r="R201" s="217">
        <f>Q201*H201</f>
        <v>0.042560000000000001</v>
      </c>
      <c r="S201" s="217">
        <v>0</v>
      </c>
      <c r="T201" s="218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9" t="s">
        <v>244</v>
      </c>
      <c r="AT201" s="219" t="s">
        <v>149</v>
      </c>
      <c r="AU201" s="219" t="s">
        <v>85</v>
      </c>
      <c r="AY201" s="20" t="s">
        <v>147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20" t="s">
        <v>83</v>
      </c>
      <c r="BK201" s="220">
        <f>ROUND(I201*H201,2)</f>
        <v>0</v>
      </c>
      <c r="BL201" s="20" t="s">
        <v>244</v>
      </c>
      <c r="BM201" s="219" t="s">
        <v>2249</v>
      </c>
    </row>
    <row r="202" s="2" customFormat="1">
      <c r="A202" s="41"/>
      <c r="B202" s="42"/>
      <c r="C202" s="43"/>
      <c r="D202" s="221" t="s">
        <v>155</v>
      </c>
      <c r="E202" s="43"/>
      <c r="F202" s="222" t="s">
        <v>2250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155</v>
      </c>
      <c r="AU202" s="20" t="s">
        <v>85</v>
      </c>
    </row>
    <row r="203" s="2" customFormat="1" ht="21.75" customHeight="1">
      <c r="A203" s="41"/>
      <c r="B203" s="42"/>
      <c r="C203" s="259" t="s">
        <v>437</v>
      </c>
      <c r="D203" s="259" t="s">
        <v>245</v>
      </c>
      <c r="E203" s="260" t="s">
        <v>2251</v>
      </c>
      <c r="F203" s="261" t="s">
        <v>2252</v>
      </c>
      <c r="G203" s="262" t="s">
        <v>311</v>
      </c>
      <c r="H203" s="263">
        <v>1</v>
      </c>
      <c r="I203" s="264"/>
      <c r="J203" s="265">
        <f>ROUND(I203*H203,2)</f>
        <v>0</v>
      </c>
      <c r="K203" s="261" t="s">
        <v>152</v>
      </c>
      <c r="L203" s="266"/>
      <c r="M203" s="267" t="s">
        <v>19</v>
      </c>
      <c r="N203" s="268" t="s">
        <v>46</v>
      </c>
      <c r="O203" s="87"/>
      <c r="P203" s="217">
        <f>O203*H203</f>
        <v>0</v>
      </c>
      <c r="Q203" s="217">
        <v>0.0017600000000000001</v>
      </c>
      <c r="R203" s="217">
        <f>Q203*H203</f>
        <v>0.0017600000000000001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358</v>
      </c>
      <c r="AT203" s="219" t="s">
        <v>245</v>
      </c>
      <c r="AU203" s="219" t="s">
        <v>85</v>
      </c>
      <c r="AY203" s="20" t="s">
        <v>147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83</v>
      </c>
      <c r="BK203" s="220">
        <f>ROUND(I203*H203,2)</f>
        <v>0</v>
      </c>
      <c r="BL203" s="20" t="s">
        <v>244</v>
      </c>
      <c r="BM203" s="219" t="s">
        <v>2253</v>
      </c>
    </row>
    <row r="204" s="2" customFormat="1" ht="21.75" customHeight="1">
      <c r="A204" s="41"/>
      <c r="B204" s="42"/>
      <c r="C204" s="208" t="s">
        <v>445</v>
      </c>
      <c r="D204" s="208" t="s">
        <v>149</v>
      </c>
      <c r="E204" s="209" t="s">
        <v>2254</v>
      </c>
      <c r="F204" s="210" t="s">
        <v>2255</v>
      </c>
      <c r="G204" s="211" t="s">
        <v>389</v>
      </c>
      <c r="H204" s="212">
        <v>2</v>
      </c>
      <c r="I204" s="213"/>
      <c r="J204" s="214">
        <f>ROUND(I204*H204,2)</f>
        <v>0</v>
      </c>
      <c r="K204" s="210" t="s">
        <v>152</v>
      </c>
      <c r="L204" s="47"/>
      <c r="M204" s="215" t="s">
        <v>19</v>
      </c>
      <c r="N204" s="216" t="s">
        <v>46</v>
      </c>
      <c r="O204" s="87"/>
      <c r="P204" s="217">
        <f>O204*H204</f>
        <v>0</v>
      </c>
      <c r="Q204" s="217">
        <v>0.0049199999999999999</v>
      </c>
      <c r="R204" s="217">
        <f>Q204*H204</f>
        <v>0.0098399999999999998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244</v>
      </c>
      <c r="AT204" s="219" t="s">
        <v>149</v>
      </c>
      <c r="AU204" s="219" t="s">
        <v>85</v>
      </c>
      <c r="AY204" s="20" t="s">
        <v>147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83</v>
      </c>
      <c r="BK204" s="220">
        <f>ROUND(I204*H204,2)</f>
        <v>0</v>
      </c>
      <c r="BL204" s="20" t="s">
        <v>244</v>
      </c>
      <c r="BM204" s="219" t="s">
        <v>2256</v>
      </c>
    </row>
    <row r="205" s="2" customFormat="1">
      <c r="A205" s="41"/>
      <c r="B205" s="42"/>
      <c r="C205" s="43"/>
      <c r="D205" s="221" t="s">
        <v>155</v>
      </c>
      <c r="E205" s="43"/>
      <c r="F205" s="222" t="s">
        <v>2257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155</v>
      </c>
      <c r="AU205" s="20" t="s">
        <v>85</v>
      </c>
    </row>
    <row r="206" s="2" customFormat="1" ht="21.75" customHeight="1">
      <c r="A206" s="41"/>
      <c r="B206" s="42"/>
      <c r="C206" s="208" t="s">
        <v>453</v>
      </c>
      <c r="D206" s="208" t="s">
        <v>149</v>
      </c>
      <c r="E206" s="209" t="s">
        <v>2258</v>
      </c>
      <c r="F206" s="210" t="s">
        <v>2259</v>
      </c>
      <c r="G206" s="211" t="s">
        <v>389</v>
      </c>
      <c r="H206" s="212">
        <v>9</v>
      </c>
      <c r="I206" s="213"/>
      <c r="J206" s="214">
        <f>ROUND(I206*H206,2)</f>
        <v>0</v>
      </c>
      <c r="K206" s="210" t="s">
        <v>152</v>
      </c>
      <c r="L206" s="47"/>
      <c r="M206" s="215" t="s">
        <v>19</v>
      </c>
      <c r="N206" s="216" t="s">
        <v>46</v>
      </c>
      <c r="O206" s="87"/>
      <c r="P206" s="217">
        <f>O206*H206</f>
        <v>0</v>
      </c>
      <c r="Q206" s="217">
        <v>0.00040000000000000002</v>
      </c>
      <c r="R206" s="217">
        <f>Q206*H206</f>
        <v>0.0036000000000000003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244</v>
      </c>
      <c r="AT206" s="219" t="s">
        <v>149</v>
      </c>
      <c r="AU206" s="219" t="s">
        <v>85</v>
      </c>
      <c r="AY206" s="20" t="s">
        <v>147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83</v>
      </c>
      <c r="BK206" s="220">
        <f>ROUND(I206*H206,2)</f>
        <v>0</v>
      </c>
      <c r="BL206" s="20" t="s">
        <v>244</v>
      </c>
      <c r="BM206" s="219" t="s">
        <v>2260</v>
      </c>
    </row>
    <row r="207" s="2" customFormat="1">
      <c r="A207" s="41"/>
      <c r="B207" s="42"/>
      <c r="C207" s="43"/>
      <c r="D207" s="221" t="s">
        <v>155</v>
      </c>
      <c r="E207" s="43"/>
      <c r="F207" s="222" t="s">
        <v>2261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155</v>
      </c>
      <c r="AU207" s="20" t="s">
        <v>85</v>
      </c>
    </row>
    <row r="208" s="2" customFormat="1" ht="21.75" customHeight="1">
      <c r="A208" s="41"/>
      <c r="B208" s="42"/>
      <c r="C208" s="208" t="s">
        <v>458</v>
      </c>
      <c r="D208" s="208" t="s">
        <v>149</v>
      </c>
      <c r="E208" s="209" t="s">
        <v>2262</v>
      </c>
      <c r="F208" s="210" t="s">
        <v>2263</v>
      </c>
      <c r="G208" s="211" t="s">
        <v>389</v>
      </c>
      <c r="H208" s="212">
        <v>13</v>
      </c>
      <c r="I208" s="213"/>
      <c r="J208" s="214">
        <f>ROUND(I208*H208,2)</f>
        <v>0</v>
      </c>
      <c r="K208" s="210" t="s">
        <v>152</v>
      </c>
      <c r="L208" s="47"/>
      <c r="M208" s="215" t="s">
        <v>19</v>
      </c>
      <c r="N208" s="216" t="s">
        <v>46</v>
      </c>
      <c r="O208" s="87"/>
      <c r="P208" s="217">
        <f>O208*H208</f>
        <v>0</v>
      </c>
      <c r="Q208" s="217">
        <v>0.00050000000000000001</v>
      </c>
      <c r="R208" s="217">
        <f>Q208*H208</f>
        <v>0.0065000000000000006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244</v>
      </c>
      <c r="AT208" s="219" t="s">
        <v>149</v>
      </c>
      <c r="AU208" s="219" t="s">
        <v>85</v>
      </c>
      <c r="AY208" s="20" t="s">
        <v>147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83</v>
      </c>
      <c r="BK208" s="220">
        <f>ROUND(I208*H208,2)</f>
        <v>0</v>
      </c>
      <c r="BL208" s="20" t="s">
        <v>244</v>
      </c>
      <c r="BM208" s="219" t="s">
        <v>2264</v>
      </c>
    </row>
    <row r="209" s="2" customFormat="1">
      <c r="A209" s="41"/>
      <c r="B209" s="42"/>
      <c r="C209" s="43"/>
      <c r="D209" s="221" t="s">
        <v>155</v>
      </c>
      <c r="E209" s="43"/>
      <c r="F209" s="222" t="s">
        <v>2265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155</v>
      </c>
      <c r="AU209" s="20" t="s">
        <v>85</v>
      </c>
    </row>
    <row r="210" s="2" customFormat="1" ht="24.15" customHeight="1">
      <c r="A210" s="41"/>
      <c r="B210" s="42"/>
      <c r="C210" s="208" t="s">
        <v>467</v>
      </c>
      <c r="D210" s="208" t="s">
        <v>149</v>
      </c>
      <c r="E210" s="209" t="s">
        <v>2266</v>
      </c>
      <c r="F210" s="210" t="s">
        <v>2267</v>
      </c>
      <c r="G210" s="211" t="s">
        <v>311</v>
      </c>
      <c r="H210" s="212">
        <v>2</v>
      </c>
      <c r="I210" s="213"/>
      <c r="J210" s="214">
        <f>ROUND(I210*H210,2)</f>
        <v>0</v>
      </c>
      <c r="K210" s="210" t="s">
        <v>152</v>
      </c>
      <c r="L210" s="47"/>
      <c r="M210" s="215" t="s">
        <v>19</v>
      </c>
      <c r="N210" s="216" t="s">
        <v>46</v>
      </c>
      <c r="O210" s="87"/>
      <c r="P210" s="217">
        <f>O210*H210</f>
        <v>0</v>
      </c>
      <c r="Q210" s="217">
        <v>0.0015</v>
      </c>
      <c r="R210" s="217">
        <f>Q210*H210</f>
        <v>0.0030000000000000001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244</v>
      </c>
      <c r="AT210" s="219" t="s">
        <v>149</v>
      </c>
      <c r="AU210" s="219" t="s">
        <v>85</v>
      </c>
      <c r="AY210" s="20" t="s">
        <v>147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83</v>
      </c>
      <c r="BK210" s="220">
        <f>ROUND(I210*H210,2)</f>
        <v>0</v>
      </c>
      <c r="BL210" s="20" t="s">
        <v>244</v>
      </c>
      <c r="BM210" s="219" t="s">
        <v>2268</v>
      </c>
    </row>
    <row r="211" s="2" customFormat="1">
      <c r="A211" s="41"/>
      <c r="B211" s="42"/>
      <c r="C211" s="43"/>
      <c r="D211" s="221" t="s">
        <v>155</v>
      </c>
      <c r="E211" s="43"/>
      <c r="F211" s="222" t="s">
        <v>2269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155</v>
      </c>
      <c r="AU211" s="20" t="s">
        <v>85</v>
      </c>
    </row>
    <row r="212" s="2" customFormat="1" ht="24.15" customHeight="1">
      <c r="A212" s="41"/>
      <c r="B212" s="42"/>
      <c r="C212" s="208" t="s">
        <v>472</v>
      </c>
      <c r="D212" s="208" t="s">
        <v>149</v>
      </c>
      <c r="E212" s="209" t="s">
        <v>2270</v>
      </c>
      <c r="F212" s="210" t="s">
        <v>2271</v>
      </c>
      <c r="G212" s="211" t="s">
        <v>311</v>
      </c>
      <c r="H212" s="212">
        <v>1</v>
      </c>
      <c r="I212" s="213"/>
      <c r="J212" s="214">
        <f>ROUND(I212*H212,2)</f>
        <v>0</v>
      </c>
      <c r="K212" s="210" t="s">
        <v>152</v>
      </c>
      <c r="L212" s="47"/>
      <c r="M212" s="215" t="s">
        <v>19</v>
      </c>
      <c r="N212" s="216" t="s">
        <v>46</v>
      </c>
      <c r="O212" s="87"/>
      <c r="P212" s="217">
        <f>O212*H212</f>
        <v>0</v>
      </c>
      <c r="Q212" s="217">
        <v>0.0015</v>
      </c>
      <c r="R212" s="217">
        <f>Q212*H212</f>
        <v>0.0015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244</v>
      </c>
      <c r="AT212" s="219" t="s">
        <v>149</v>
      </c>
      <c r="AU212" s="219" t="s">
        <v>85</v>
      </c>
      <c r="AY212" s="20" t="s">
        <v>147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83</v>
      </c>
      <c r="BK212" s="220">
        <f>ROUND(I212*H212,2)</f>
        <v>0</v>
      </c>
      <c r="BL212" s="20" t="s">
        <v>244</v>
      </c>
      <c r="BM212" s="219" t="s">
        <v>2272</v>
      </c>
    </row>
    <row r="213" s="2" customFormat="1">
      <c r="A213" s="41"/>
      <c r="B213" s="42"/>
      <c r="C213" s="43"/>
      <c r="D213" s="221" t="s">
        <v>155</v>
      </c>
      <c r="E213" s="43"/>
      <c r="F213" s="222" t="s">
        <v>2273</v>
      </c>
      <c r="G213" s="43"/>
      <c r="H213" s="43"/>
      <c r="I213" s="223"/>
      <c r="J213" s="43"/>
      <c r="K213" s="43"/>
      <c r="L213" s="47"/>
      <c r="M213" s="224"/>
      <c r="N213" s="225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155</v>
      </c>
      <c r="AU213" s="20" t="s">
        <v>85</v>
      </c>
    </row>
    <row r="214" s="2" customFormat="1" ht="49.05" customHeight="1">
      <c r="A214" s="41"/>
      <c r="B214" s="42"/>
      <c r="C214" s="208" t="s">
        <v>478</v>
      </c>
      <c r="D214" s="208" t="s">
        <v>149</v>
      </c>
      <c r="E214" s="209" t="s">
        <v>2274</v>
      </c>
      <c r="F214" s="210" t="s">
        <v>2275</v>
      </c>
      <c r="G214" s="211" t="s">
        <v>1065</v>
      </c>
      <c r="H214" s="270"/>
      <c r="I214" s="213"/>
      <c r="J214" s="214">
        <f>ROUND(I214*H214,2)</f>
        <v>0</v>
      </c>
      <c r="K214" s="210" t="s">
        <v>152</v>
      </c>
      <c r="L214" s="47"/>
      <c r="M214" s="215" t="s">
        <v>19</v>
      </c>
      <c r="N214" s="216" t="s">
        <v>46</v>
      </c>
      <c r="O214" s="87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244</v>
      </c>
      <c r="AT214" s="219" t="s">
        <v>149</v>
      </c>
      <c r="AU214" s="219" t="s">
        <v>85</v>
      </c>
      <c r="AY214" s="20" t="s">
        <v>147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83</v>
      </c>
      <c r="BK214" s="220">
        <f>ROUND(I214*H214,2)</f>
        <v>0</v>
      </c>
      <c r="BL214" s="20" t="s">
        <v>244</v>
      </c>
      <c r="BM214" s="219" t="s">
        <v>2276</v>
      </c>
    </row>
    <row r="215" s="2" customFormat="1">
      <c r="A215" s="41"/>
      <c r="B215" s="42"/>
      <c r="C215" s="43"/>
      <c r="D215" s="221" t="s">
        <v>155</v>
      </c>
      <c r="E215" s="43"/>
      <c r="F215" s="222" t="s">
        <v>2277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155</v>
      </c>
      <c r="AU215" s="20" t="s">
        <v>85</v>
      </c>
    </row>
    <row r="216" s="2" customFormat="1" ht="66.75" customHeight="1">
      <c r="A216" s="41"/>
      <c r="B216" s="42"/>
      <c r="C216" s="208" t="s">
        <v>488</v>
      </c>
      <c r="D216" s="208" t="s">
        <v>149</v>
      </c>
      <c r="E216" s="209" t="s">
        <v>2278</v>
      </c>
      <c r="F216" s="210" t="s">
        <v>2279</v>
      </c>
      <c r="G216" s="211" t="s">
        <v>1065</v>
      </c>
      <c r="H216" s="270"/>
      <c r="I216" s="213"/>
      <c r="J216" s="214">
        <f>ROUND(I216*H216,2)</f>
        <v>0</v>
      </c>
      <c r="K216" s="210" t="s">
        <v>152</v>
      </c>
      <c r="L216" s="47"/>
      <c r="M216" s="215" t="s">
        <v>19</v>
      </c>
      <c r="N216" s="216" t="s">
        <v>46</v>
      </c>
      <c r="O216" s="87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244</v>
      </c>
      <c r="AT216" s="219" t="s">
        <v>149</v>
      </c>
      <c r="AU216" s="219" t="s">
        <v>85</v>
      </c>
      <c r="AY216" s="20" t="s">
        <v>147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83</v>
      </c>
      <c r="BK216" s="220">
        <f>ROUND(I216*H216,2)</f>
        <v>0</v>
      </c>
      <c r="BL216" s="20" t="s">
        <v>244</v>
      </c>
      <c r="BM216" s="219" t="s">
        <v>2280</v>
      </c>
    </row>
    <row r="217" s="2" customFormat="1">
      <c r="A217" s="41"/>
      <c r="B217" s="42"/>
      <c r="C217" s="43"/>
      <c r="D217" s="221" t="s">
        <v>155</v>
      </c>
      <c r="E217" s="43"/>
      <c r="F217" s="222" t="s">
        <v>2281</v>
      </c>
      <c r="G217" s="43"/>
      <c r="H217" s="43"/>
      <c r="I217" s="223"/>
      <c r="J217" s="43"/>
      <c r="K217" s="43"/>
      <c r="L217" s="47"/>
      <c r="M217" s="224"/>
      <c r="N217" s="225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155</v>
      </c>
      <c r="AU217" s="20" t="s">
        <v>85</v>
      </c>
    </row>
    <row r="218" s="12" customFormat="1" ht="22.8" customHeight="1">
      <c r="A218" s="12"/>
      <c r="B218" s="192"/>
      <c r="C218" s="193"/>
      <c r="D218" s="194" t="s">
        <v>74</v>
      </c>
      <c r="E218" s="206" t="s">
        <v>2282</v>
      </c>
      <c r="F218" s="206" t="s">
        <v>2283</v>
      </c>
      <c r="G218" s="193"/>
      <c r="H218" s="193"/>
      <c r="I218" s="196"/>
      <c r="J218" s="207">
        <f>BK218</f>
        <v>0</v>
      </c>
      <c r="K218" s="193"/>
      <c r="L218" s="198"/>
      <c r="M218" s="199"/>
      <c r="N218" s="200"/>
      <c r="O218" s="200"/>
      <c r="P218" s="201">
        <f>SUM(P219:P225)</f>
        <v>0</v>
      </c>
      <c r="Q218" s="200"/>
      <c r="R218" s="201">
        <f>SUM(R219:R225)</f>
        <v>0.00024000000000000001</v>
      </c>
      <c r="S218" s="200"/>
      <c r="T218" s="202">
        <f>SUM(T219:T225)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3" t="s">
        <v>85</v>
      </c>
      <c r="AT218" s="204" t="s">
        <v>74</v>
      </c>
      <c r="AU218" s="204" t="s">
        <v>83</v>
      </c>
      <c r="AY218" s="203" t="s">
        <v>147</v>
      </c>
      <c r="BK218" s="205">
        <f>SUM(BK219:BK225)</f>
        <v>0</v>
      </c>
    </row>
    <row r="219" s="2" customFormat="1" ht="24.15" customHeight="1">
      <c r="A219" s="41"/>
      <c r="B219" s="42"/>
      <c r="C219" s="208" t="s">
        <v>493</v>
      </c>
      <c r="D219" s="208" t="s">
        <v>149</v>
      </c>
      <c r="E219" s="209" t="s">
        <v>2284</v>
      </c>
      <c r="F219" s="210" t="s">
        <v>2285</v>
      </c>
      <c r="G219" s="211" t="s">
        <v>311</v>
      </c>
      <c r="H219" s="212">
        <v>2</v>
      </c>
      <c r="I219" s="213"/>
      <c r="J219" s="214">
        <f>ROUND(I219*H219,2)</f>
        <v>0</v>
      </c>
      <c r="K219" s="210" t="s">
        <v>152</v>
      </c>
      <c r="L219" s="47"/>
      <c r="M219" s="215" t="s">
        <v>19</v>
      </c>
      <c r="N219" s="216" t="s">
        <v>46</v>
      </c>
      <c r="O219" s="87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244</v>
      </c>
      <c r="AT219" s="219" t="s">
        <v>149</v>
      </c>
      <c r="AU219" s="219" t="s">
        <v>85</v>
      </c>
      <c r="AY219" s="20" t="s">
        <v>147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83</v>
      </c>
      <c r="BK219" s="220">
        <f>ROUND(I219*H219,2)</f>
        <v>0</v>
      </c>
      <c r="BL219" s="20" t="s">
        <v>244</v>
      </c>
      <c r="BM219" s="219" t="s">
        <v>2286</v>
      </c>
    </row>
    <row r="220" s="2" customFormat="1">
      <c r="A220" s="41"/>
      <c r="B220" s="42"/>
      <c r="C220" s="43"/>
      <c r="D220" s="221" t="s">
        <v>155</v>
      </c>
      <c r="E220" s="43"/>
      <c r="F220" s="222" t="s">
        <v>2287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155</v>
      </c>
      <c r="AU220" s="20" t="s">
        <v>85</v>
      </c>
    </row>
    <row r="221" s="2" customFormat="1" ht="16.5" customHeight="1">
      <c r="A221" s="41"/>
      <c r="B221" s="42"/>
      <c r="C221" s="259" t="s">
        <v>498</v>
      </c>
      <c r="D221" s="259" t="s">
        <v>245</v>
      </c>
      <c r="E221" s="260" t="s">
        <v>2288</v>
      </c>
      <c r="F221" s="261" t="s">
        <v>2289</v>
      </c>
      <c r="G221" s="262" t="s">
        <v>311</v>
      </c>
      <c r="H221" s="263">
        <v>2</v>
      </c>
      <c r="I221" s="264"/>
      <c r="J221" s="265">
        <f>ROUND(I221*H221,2)</f>
        <v>0</v>
      </c>
      <c r="K221" s="261" t="s">
        <v>152</v>
      </c>
      <c r="L221" s="266"/>
      <c r="M221" s="267" t="s">
        <v>19</v>
      </c>
      <c r="N221" s="268" t="s">
        <v>46</v>
      </c>
      <c r="O221" s="87"/>
      <c r="P221" s="217">
        <f>O221*H221</f>
        <v>0</v>
      </c>
      <c r="Q221" s="217">
        <v>0.00012</v>
      </c>
      <c r="R221" s="217">
        <f>Q221*H221</f>
        <v>0.00024000000000000001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358</v>
      </c>
      <c r="AT221" s="219" t="s">
        <v>245</v>
      </c>
      <c r="AU221" s="219" t="s">
        <v>85</v>
      </c>
      <c r="AY221" s="20" t="s">
        <v>147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83</v>
      </c>
      <c r="BK221" s="220">
        <f>ROUND(I221*H221,2)</f>
        <v>0</v>
      </c>
      <c r="BL221" s="20" t="s">
        <v>244</v>
      </c>
      <c r="BM221" s="219" t="s">
        <v>2290</v>
      </c>
    </row>
    <row r="222" s="2" customFormat="1" ht="49.05" customHeight="1">
      <c r="A222" s="41"/>
      <c r="B222" s="42"/>
      <c r="C222" s="208" t="s">
        <v>504</v>
      </c>
      <c r="D222" s="208" t="s">
        <v>149</v>
      </c>
      <c r="E222" s="209" t="s">
        <v>2291</v>
      </c>
      <c r="F222" s="210" t="s">
        <v>2292</v>
      </c>
      <c r="G222" s="211" t="s">
        <v>1065</v>
      </c>
      <c r="H222" s="270"/>
      <c r="I222" s="213"/>
      <c r="J222" s="214">
        <f>ROUND(I222*H222,2)</f>
        <v>0</v>
      </c>
      <c r="K222" s="210" t="s">
        <v>152</v>
      </c>
      <c r="L222" s="47"/>
      <c r="M222" s="215" t="s">
        <v>19</v>
      </c>
      <c r="N222" s="216" t="s">
        <v>46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244</v>
      </c>
      <c r="AT222" s="219" t="s">
        <v>149</v>
      </c>
      <c r="AU222" s="219" t="s">
        <v>85</v>
      </c>
      <c r="AY222" s="20" t="s">
        <v>147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83</v>
      </c>
      <c r="BK222" s="220">
        <f>ROUND(I222*H222,2)</f>
        <v>0</v>
      </c>
      <c r="BL222" s="20" t="s">
        <v>244</v>
      </c>
      <c r="BM222" s="219" t="s">
        <v>2293</v>
      </c>
    </row>
    <row r="223" s="2" customFormat="1">
      <c r="A223" s="41"/>
      <c r="B223" s="42"/>
      <c r="C223" s="43"/>
      <c r="D223" s="221" t="s">
        <v>155</v>
      </c>
      <c r="E223" s="43"/>
      <c r="F223" s="222" t="s">
        <v>2294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155</v>
      </c>
      <c r="AU223" s="20" t="s">
        <v>85</v>
      </c>
    </row>
    <row r="224" s="2" customFormat="1" ht="66.75" customHeight="1">
      <c r="A224" s="41"/>
      <c r="B224" s="42"/>
      <c r="C224" s="208" t="s">
        <v>512</v>
      </c>
      <c r="D224" s="208" t="s">
        <v>149</v>
      </c>
      <c r="E224" s="209" t="s">
        <v>2295</v>
      </c>
      <c r="F224" s="210" t="s">
        <v>2296</v>
      </c>
      <c r="G224" s="211" t="s">
        <v>1065</v>
      </c>
      <c r="H224" s="270"/>
      <c r="I224" s="213"/>
      <c r="J224" s="214">
        <f>ROUND(I224*H224,2)</f>
        <v>0</v>
      </c>
      <c r="K224" s="210" t="s">
        <v>152</v>
      </c>
      <c r="L224" s="47"/>
      <c r="M224" s="215" t="s">
        <v>19</v>
      </c>
      <c r="N224" s="216" t="s">
        <v>46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244</v>
      </c>
      <c r="AT224" s="219" t="s">
        <v>149</v>
      </c>
      <c r="AU224" s="219" t="s">
        <v>85</v>
      </c>
      <c r="AY224" s="20" t="s">
        <v>147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83</v>
      </c>
      <c r="BK224" s="220">
        <f>ROUND(I224*H224,2)</f>
        <v>0</v>
      </c>
      <c r="BL224" s="20" t="s">
        <v>244</v>
      </c>
      <c r="BM224" s="219" t="s">
        <v>2297</v>
      </c>
    </row>
    <row r="225" s="2" customFormat="1">
      <c r="A225" s="41"/>
      <c r="B225" s="42"/>
      <c r="C225" s="43"/>
      <c r="D225" s="221" t="s">
        <v>155</v>
      </c>
      <c r="E225" s="43"/>
      <c r="F225" s="222" t="s">
        <v>2298</v>
      </c>
      <c r="G225" s="43"/>
      <c r="H225" s="43"/>
      <c r="I225" s="223"/>
      <c r="J225" s="43"/>
      <c r="K225" s="43"/>
      <c r="L225" s="47"/>
      <c r="M225" s="285"/>
      <c r="N225" s="286"/>
      <c r="O225" s="287"/>
      <c r="P225" s="287"/>
      <c r="Q225" s="287"/>
      <c r="R225" s="287"/>
      <c r="S225" s="287"/>
      <c r="T225" s="2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155</v>
      </c>
      <c r="AU225" s="20" t="s">
        <v>85</v>
      </c>
    </row>
    <row r="226" s="2" customFormat="1" ht="6.96" customHeight="1">
      <c r="A226" s="41"/>
      <c r="B226" s="62"/>
      <c r="C226" s="63"/>
      <c r="D226" s="63"/>
      <c r="E226" s="63"/>
      <c r="F226" s="63"/>
      <c r="G226" s="63"/>
      <c r="H226" s="63"/>
      <c r="I226" s="63"/>
      <c r="J226" s="63"/>
      <c r="K226" s="63"/>
      <c r="L226" s="47"/>
      <c r="M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</row>
  </sheetData>
  <sheetProtection sheet="1" autoFilter="0" formatColumns="0" formatRows="0" objects="1" scenarios="1" spinCount="100000" saltValue="JG3moTtFhYt5pCujH14XD86ptab3zWAg4hevaPSZdZulRE7j+z2+r6E6NkVH5XtsabkNNqjZVU8Q/QKzWzBetA==" hashValue="/7Ch0pTjp4civJpYlydC/H2ML6n8BmTNMGkwGfUodvGxDvshAqI6MVmAl6DYdiGM4o3PJKx0RNdMZ22p6FD0RA==" algorithmName="SHA-512" password="CBFB"/>
  <autoFilter ref="C89:K22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32212131"/>
    <hyperlink ref="F99" r:id="rId2" display="https://podminky.urs.cz/item/CS_URS_2024_02/162211311"/>
    <hyperlink ref="F102" r:id="rId3" display="https://podminky.urs.cz/item/CS_URS_2024_02/162211319"/>
    <hyperlink ref="F105" r:id="rId4" display="https://podminky.urs.cz/item/CS_URS_2024_02/162751117"/>
    <hyperlink ref="F107" r:id="rId5" display="https://podminky.urs.cz/item/CS_URS_2024_02/162751119"/>
    <hyperlink ref="F110" r:id="rId6" display="https://podminky.urs.cz/item/CS_URS_2024_02/167111101"/>
    <hyperlink ref="F112" r:id="rId7" display="https://podminky.urs.cz/item/CS_URS_2024_02/171201231"/>
    <hyperlink ref="F115" r:id="rId8" display="https://podminky.urs.cz/item/CS_URS_2024_02/174111101"/>
    <hyperlink ref="F121" r:id="rId9" display="https://podminky.urs.cz/item/CS_URS_2024_02/175151101"/>
    <hyperlink ref="F132" r:id="rId10" display="https://podminky.urs.cz/item/CS_URS_2024_02/451573111"/>
    <hyperlink ref="F137" r:id="rId11" display="https://podminky.urs.cz/item/CS_URS_2024_02/612135101"/>
    <hyperlink ref="F141" r:id="rId12" display="https://podminky.urs.cz/item/CS_URS_2024_02/871263121"/>
    <hyperlink ref="F145" r:id="rId13" display="https://podminky.urs.cz/item/CS_URS_2024_02/871313121"/>
    <hyperlink ref="F149" r:id="rId14" display="https://podminky.urs.cz/item/CS_URS_2024_02/877270310"/>
    <hyperlink ref="F153" r:id="rId15" display="https://podminky.urs.cz/item/CS_URS_2024_02/877270320"/>
    <hyperlink ref="F156" r:id="rId16" display="https://podminky.urs.cz/item/CS_URS_2024_02/877310310"/>
    <hyperlink ref="F160" r:id="rId17" display="https://podminky.urs.cz/item/CS_URS_2024_02/877350330"/>
    <hyperlink ref="F164" r:id="rId18" display="https://podminky.urs.cz/item/CS_URS_2024_02/892241111"/>
    <hyperlink ref="F167" r:id="rId19" display="https://podminky.urs.cz/item/CS_URS_2024_02/892271111"/>
    <hyperlink ref="F169" r:id="rId20" display="https://podminky.urs.cz/item/CS_URS_2024_02/892351111"/>
    <hyperlink ref="F172" r:id="rId21" display="https://podminky.urs.cz/item/CS_URS_2024_02/892372111"/>
    <hyperlink ref="F174" r:id="rId22" display="https://podminky.urs.cz/item/CS_URS_2024_02/893811111"/>
    <hyperlink ref="F177" r:id="rId23" display="https://podminky.urs.cz/item/CS_URS_2024_02/894812612"/>
    <hyperlink ref="F180" r:id="rId24" display="https://podminky.urs.cz/item/CS_URS_2024_02/974032142"/>
    <hyperlink ref="F184" r:id="rId25" display="https://podminky.urs.cz/item/CS_URS_2024_02/997013211"/>
    <hyperlink ref="F186" r:id="rId26" display="https://podminky.urs.cz/item/CS_URS_2024_02/997013219"/>
    <hyperlink ref="F188" r:id="rId27" display="https://podminky.urs.cz/item/CS_URS_2024_02/997013501"/>
    <hyperlink ref="F190" r:id="rId28" display="https://podminky.urs.cz/item/CS_URS_2024_02/997013509"/>
    <hyperlink ref="F193" r:id="rId29" display="https://podminky.urs.cz/item/CS_URS_2024_02/997013863"/>
    <hyperlink ref="F196" r:id="rId30" display="https://podminky.urs.cz/item/CS_URS_2024_02/998276101"/>
    <hyperlink ref="F198" r:id="rId31" display="https://podminky.urs.cz/item/CS_URS_2024_02/998276124"/>
    <hyperlink ref="F202" r:id="rId32" display="https://podminky.urs.cz/item/CS_URS_2024_02/721173403"/>
    <hyperlink ref="F205" r:id="rId33" display="https://podminky.urs.cz/item/CS_URS_2024_02/721173404"/>
    <hyperlink ref="F207" r:id="rId34" display="https://podminky.urs.cz/item/CS_URS_2024_02/721174041"/>
    <hyperlink ref="F209" r:id="rId35" display="https://podminky.urs.cz/item/CS_URS_2024_02/721174043"/>
    <hyperlink ref="F211" r:id="rId36" display="https://podminky.urs.cz/item/CS_URS_2024_02/721242115"/>
    <hyperlink ref="F213" r:id="rId37" display="https://podminky.urs.cz/item/CS_URS_2024_02/721242116"/>
    <hyperlink ref="F215" r:id="rId38" display="https://podminky.urs.cz/item/CS_URS_2024_02/998721311"/>
    <hyperlink ref="F217" r:id="rId39" display="https://podminky.urs.cz/item/CS_URS_2024_02/998721319"/>
    <hyperlink ref="F220" r:id="rId40" display="https://podminky.urs.cz/item/CS_URS_2024_02/751792007"/>
    <hyperlink ref="F223" r:id="rId41" display="https://podminky.urs.cz/item/CS_URS_2024_02/998751311"/>
    <hyperlink ref="F225" r:id="rId42" display="https://podminky.urs.cz/item/CS_URS_2024_02/99875131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Dostavba zkušebny a skladu Divadla S+H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2299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19. 11. 2024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35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ROUND((SUM(BE85:BE223)),  2)</f>
        <v>0</v>
      </c>
      <c r="G33" s="41"/>
      <c r="H33" s="41"/>
      <c r="I33" s="152">
        <v>0.20999999999999999</v>
      </c>
      <c r="J33" s="151">
        <f>ROUND(((SUM(BE85:BE223))*I33),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ROUND((SUM(BF85:BF223)),  2)</f>
        <v>0</v>
      </c>
      <c r="G34" s="41"/>
      <c r="H34" s="41"/>
      <c r="I34" s="152">
        <v>0.12</v>
      </c>
      <c r="J34" s="151">
        <f>ROUND(((SUM(BF85:BF223))*I34),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ROUND((SUM(BG85:BG223)),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ROUND((SUM(BH85:BH223)),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ROUND((SUM(BI85:BI223)),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Dostavba zkušebny a skladu Divadla S+H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D1_4_2 - VZT, chlazení, ÚT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6</v>
      </c>
      <c r="G52" s="43"/>
      <c r="H52" s="43"/>
      <c r="I52" s="35" t="s">
        <v>23</v>
      </c>
      <c r="J52" s="75" t="str">
        <f>IF(J12="","",J12)</f>
        <v>19. 11. 2024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MČ Praha 6</v>
      </c>
      <c r="G54" s="43"/>
      <c r="H54" s="43"/>
      <c r="I54" s="35" t="s">
        <v>32</v>
      </c>
      <c r="J54" s="39" t="str">
        <f>E21</f>
        <v>d plus projektová a inženýrská a.s.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105</v>
      </c>
      <c r="D57" s="166"/>
      <c r="E57" s="166"/>
      <c r="F57" s="166"/>
      <c r="G57" s="166"/>
      <c r="H57" s="166"/>
      <c r="I57" s="166"/>
      <c r="J57" s="167" t="s">
        <v>106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9"/>
      <c r="C60" s="170"/>
      <c r="D60" s="171" t="s">
        <v>108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116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118</v>
      </c>
      <c r="E62" s="172"/>
      <c r="F62" s="172"/>
      <c r="G62" s="172"/>
      <c r="H62" s="172"/>
      <c r="I62" s="172"/>
      <c r="J62" s="173">
        <f>J99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2104</v>
      </c>
      <c r="E63" s="178"/>
      <c r="F63" s="178"/>
      <c r="G63" s="178"/>
      <c r="H63" s="178"/>
      <c r="I63" s="178"/>
      <c r="J63" s="179">
        <f>J100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2300</v>
      </c>
      <c r="E64" s="178"/>
      <c r="F64" s="178"/>
      <c r="G64" s="178"/>
      <c r="H64" s="178"/>
      <c r="I64" s="178"/>
      <c r="J64" s="179">
        <f>J201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9"/>
      <c r="C65" s="170"/>
      <c r="D65" s="171" t="s">
        <v>2301</v>
      </c>
      <c r="E65" s="172"/>
      <c r="F65" s="172"/>
      <c r="G65" s="172"/>
      <c r="H65" s="172"/>
      <c r="I65" s="172"/>
      <c r="J65" s="173">
        <f>J218</f>
        <v>0</v>
      </c>
      <c r="K65" s="170"/>
      <c r="L65" s="17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132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4" t="str">
        <f>E7</f>
        <v>Dostavba zkušebny a skladu Divadla S+H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102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D1_4_2 - VZT, chlazení, ÚT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Praha 6</v>
      </c>
      <c r="G79" s="43"/>
      <c r="H79" s="43"/>
      <c r="I79" s="35" t="s">
        <v>23</v>
      </c>
      <c r="J79" s="75" t="str">
        <f>IF(J12="","",J12)</f>
        <v>19. 11. 2024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MČ Praha 6</v>
      </c>
      <c r="G81" s="43"/>
      <c r="H81" s="43"/>
      <c r="I81" s="35" t="s">
        <v>32</v>
      </c>
      <c r="J81" s="39" t="str">
        <f>E21</f>
        <v>d plus projektová a inženýrská a.s.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30</v>
      </c>
      <c r="D82" s="43"/>
      <c r="E82" s="43"/>
      <c r="F82" s="30" t="str">
        <f>IF(E18="","",E18)</f>
        <v>Vyplň údaj</v>
      </c>
      <c r="G82" s="43"/>
      <c r="H82" s="43"/>
      <c r="I82" s="35" t="s">
        <v>37</v>
      </c>
      <c r="J82" s="39" t="str">
        <f>E24</f>
        <v xml:space="preserve"> 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133</v>
      </c>
      <c r="D84" s="184" t="s">
        <v>60</v>
      </c>
      <c r="E84" s="184" t="s">
        <v>56</v>
      </c>
      <c r="F84" s="184" t="s">
        <v>57</v>
      </c>
      <c r="G84" s="184" t="s">
        <v>134</v>
      </c>
      <c r="H84" s="184" t="s">
        <v>135</v>
      </c>
      <c r="I84" s="184" t="s">
        <v>136</v>
      </c>
      <c r="J84" s="184" t="s">
        <v>106</v>
      </c>
      <c r="K84" s="185" t="s">
        <v>137</v>
      </c>
      <c r="L84" s="186"/>
      <c r="M84" s="95" t="s">
        <v>19</v>
      </c>
      <c r="N84" s="96" t="s">
        <v>45</v>
      </c>
      <c r="O84" s="96" t="s">
        <v>138</v>
      </c>
      <c r="P84" s="96" t="s">
        <v>139</v>
      </c>
      <c r="Q84" s="96" t="s">
        <v>140</v>
      </c>
      <c r="R84" s="96" t="s">
        <v>141</v>
      </c>
      <c r="S84" s="96" t="s">
        <v>142</v>
      </c>
      <c r="T84" s="97" t="s">
        <v>143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144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P86+P99+P218</f>
        <v>0</v>
      </c>
      <c r="Q85" s="99"/>
      <c r="R85" s="189">
        <f>R86+R99+R218</f>
        <v>0.010618990000000002</v>
      </c>
      <c r="S85" s="99"/>
      <c r="T85" s="190">
        <f>T86+T99+T218</f>
        <v>0.10867200000000001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107</v>
      </c>
      <c r="BK85" s="191">
        <f>BK86+BK99+BK218</f>
        <v>0</v>
      </c>
    </row>
    <row r="86" s="12" customFormat="1" ht="25.92" customHeight="1">
      <c r="A86" s="12"/>
      <c r="B86" s="192"/>
      <c r="C86" s="193"/>
      <c r="D86" s="194" t="s">
        <v>74</v>
      </c>
      <c r="E86" s="195" t="s">
        <v>145</v>
      </c>
      <c r="F86" s="195" t="s">
        <v>146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83</v>
      </c>
      <c r="AT86" s="204" t="s">
        <v>74</v>
      </c>
      <c r="AU86" s="204" t="s">
        <v>75</v>
      </c>
      <c r="AY86" s="203" t="s">
        <v>147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74</v>
      </c>
      <c r="E87" s="206" t="s">
        <v>930</v>
      </c>
      <c r="F87" s="206" t="s">
        <v>931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SUM(P88:P98)</f>
        <v>0</v>
      </c>
      <c r="Q87" s="200"/>
      <c r="R87" s="201">
        <f>SUM(R88:R98)</f>
        <v>0</v>
      </c>
      <c r="S87" s="200"/>
      <c r="T87" s="202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83</v>
      </c>
      <c r="AT87" s="204" t="s">
        <v>74</v>
      </c>
      <c r="AU87" s="204" t="s">
        <v>83</v>
      </c>
      <c r="AY87" s="203" t="s">
        <v>147</v>
      </c>
      <c r="BK87" s="205">
        <f>SUM(BK88:BK98)</f>
        <v>0</v>
      </c>
    </row>
    <row r="88" s="2" customFormat="1" ht="37.8" customHeight="1">
      <c r="A88" s="41"/>
      <c r="B88" s="42"/>
      <c r="C88" s="208" t="s">
        <v>83</v>
      </c>
      <c r="D88" s="208" t="s">
        <v>149</v>
      </c>
      <c r="E88" s="209" t="s">
        <v>933</v>
      </c>
      <c r="F88" s="210" t="s">
        <v>934</v>
      </c>
      <c r="G88" s="211" t="s">
        <v>233</v>
      </c>
      <c r="H88" s="212">
        <v>0.109</v>
      </c>
      <c r="I88" s="213"/>
      <c r="J88" s="214">
        <f>ROUND(I88*H88,2)</f>
        <v>0</v>
      </c>
      <c r="K88" s="210" t="s">
        <v>152</v>
      </c>
      <c r="L88" s="47"/>
      <c r="M88" s="215" t="s">
        <v>19</v>
      </c>
      <c r="N88" s="216" t="s">
        <v>46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153</v>
      </c>
      <c r="AT88" s="219" t="s">
        <v>149</v>
      </c>
      <c r="AU88" s="219" t="s">
        <v>85</v>
      </c>
      <c r="AY88" s="20" t="s">
        <v>147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83</v>
      </c>
      <c r="BK88" s="220">
        <f>ROUND(I88*H88,2)</f>
        <v>0</v>
      </c>
      <c r="BL88" s="20" t="s">
        <v>153</v>
      </c>
      <c r="BM88" s="219" t="s">
        <v>2302</v>
      </c>
    </row>
    <row r="89" s="2" customFormat="1">
      <c r="A89" s="41"/>
      <c r="B89" s="42"/>
      <c r="C89" s="43"/>
      <c r="D89" s="221" t="s">
        <v>155</v>
      </c>
      <c r="E89" s="43"/>
      <c r="F89" s="222" t="s">
        <v>936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155</v>
      </c>
      <c r="AU89" s="20" t="s">
        <v>85</v>
      </c>
    </row>
    <row r="90" s="2" customFormat="1" ht="62.7" customHeight="1">
      <c r="A90" s="41"/>
      <c r="B90" s="42"/>
      <c r="C90" s="208" t="s">
        <v>85</v>
      </c>
      <c r="D90" s="208" t="s">
        <v>149</v>
      </c>
      <c r="E90" s="209" t="s">
        <v>938</v>
      </c>
      <c r="F90" s="210" t="s">
        <v>939</v>
      </c>
      <c r="G90" s="211" t="s">
        <v>233</v>
      </c>
      <c r="H90" s="212">
        <v>0.109</v>
      </c>
      <c r="I90" s="213"/>
      <c r="J90" s="214">
        <f>ROUND(I90*H90,2)</f>
        <v>0</v>
      </c>
      <c r="K90" s="210" t="s">
        <v>152</v>
      </c>
      <c r="L90" s="47"/>
      <c r="M90" s="215" t="s">
        <v>19</v>
      </c>
      <c r="N90" s="216" t="s">
        <v>46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153</v>
      </c>
      <c r="AT90" s="219" t="s">
        <v>149</v>
      </c>
      <c r="AU90" s="219" t="s">
        <v>85</v>
      </c>
      <c r="AY90" s="20" t="s">
        <v>147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83</v>
      </c>
      <c r="BK90" s="220">
        <f>ROUND(I90*H90,2)</f>
        <v>0</v>
      </c>
      <c r="BL90" s="20" t="s">
        <v>153</v>
      </c>
      <c r="BM90" s="219" t="s">
        <v>2303</v>
      </c>
    </row>
    <row r="91" s="2" customFormat="1">
      <c r="A91" s="41"/>
      <c r="B91" s="42"/>
      <c r="C91" s="43"/>
      <c r="D91" s="221" t="s">
        <v>155</v>
      </c>
      <c r="E91" s="43"/>
      <c r="F91" s="222" t="s">
        <v>941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155</v>
      </c>
      <c r="AU91" s="20" t="s">
        <v>85</v>
      </c>
    </row>
    <row r="92" s="2" customFormat="1" ht="33" customHeight="1">
      <c r="A92" s="41"/>
      <c r="B92" s="42"/>
      <c r="C92" s="208" t="s">
        <v>163</v>
      </c>
      <c r="D92" s="208" t="s">
        <v>149</v>
      </c>
      <c r="E92" s="209" t="s">
        <v>943</v>
      </c>
      <c r="F92" s="210" t="s">
        <v>944</v>
      </c>
      <c r="G92" s="211" t="s">
        <v>233</v>
      </c>
      <c r="H92" s="212">
        <v>0.109</v>
      </c>
      <c r="I92" s="213"/>
      <c r="J92" s="214">
        <f>ROUND(I92*H92,2)</f>
        <v>0</v>
      </c>
      <c r="K92" s="210" t="s">
        <v>152</v>
      </c>
      <c r="L92" s="47"/>
      <c r="M92" s="215" t="s">
        <v>19</v>
      </c>
      <c r="N92" s="216" t="s">
        <v>46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153</v>
      </c>
      <c r="AT92" s="219" t="s">
        <v>149</v>
      </c>
      <c r="AU92" s="219" t="s">
        <v>85</v>
      </c>
      <c r="AY92" s="20" t="s">
        <v>147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83</v>
      </c>
      <c r="BK92" s="220">
        <f>ROUND(I92*H92,2)</f>
        <v>0</v>
      </c>
      <c r="BL92" s="20" t="s">
        <v>153</v>
      </c>
      <c r="BM92" s="219" t="s">
        <v>2304</v>
      </c>
    </row>
    <row r="93" s="2" customFormat="1">
      <c r="A93" s="41"/>
      <c r="B93" s="42"/>
      <c r="C93" s="43"/>
      <c r="D93" s="221" t="s">
        <v>155</v>
      </c>
      <c r="E93" s="43"/>
      <c r="F93" s="222" t="s">
        <v>946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155</v>
      </c>
      <c r="AU93" s="20" t="s">
        <v>85</v>
      </c>
    </row>
    <row r="94" s="2" customFormat="1" ht="44.25" customHeight="1">
      <c r="A94" s="41"/>
      <c r="B94" s="42"/>
      <c r="C94" s="208" t="s">
        <v>153</v>
      </c>
      <c r="D94" s="208" t="s">
        <v>149</v>
      </c>
      <c r="E94" s="209" t="s">
        <v>948</v>
      </c>
      <c r="F94" s="210" t="s">
        <v>949</v>
      </c>
      <c r="G94" s="211" t="s">
        <v>233</v>
      </c>
      <c r="H94" s="212">
        <v>2.6160000000000001</v>
      </c>
      <c r="I94" s="213"/>
      <c r="J94" s="214">
        <f>ROUND(I94*H94,2)</f>
        <v>0</v>
      </c>
      <c r="K94" s="210" t="s">
        <v>152</v>
      </c>
      <c r="L94" s="47"/>
      <c r="M94" s="215" t="s">
        <v>19</v>
      </c>
      <c r="N94" s="216" t="s">
        <v>46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153</v>
      </c>
      <c r="AT94" s="219" t="s">
        <v>149</v>
      </c>
      <c r="AU94" s="219" t="s">
        <v>85</v>
      </c>
      <c r="AY94" s="20" t="s">
        <v>147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83</v>
      </c>
      <c r="BK94" s="220">
        <f>ROUND(I94*H94,2)</f>
        <v>0</v>
      </c>
      <c r="BL94" s="20" t="s">
        <v>153</v>
      </c>
      <c r="BM94" s="219" t="s">
        <v>2305</v>
      </c>
    </row>
    <row r="95" s="2" customFormat="1">
      <c r="A95" s="41"/>
      <c r="B95" s="42"/>
      <c r="C95" s="43"/>
      <c r="D95" s="221" t="s">
        <v>155</v>
      </c>
      <c r="E95" s="43"/>
      <c r="F95" s="222" t="s">
        <v>951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155</v>
      </c>
      <c r="AU95" s="20" t="s">
        <v>85</v>
      </c>
    </row>
    <row r="96" s="13" customFormat="1">
      <c r="A96" s="13"/>
      <c r="B96" s="226"/>
      <c r="C96" s="227"/>
      <c r="D96" s="228" t="s">
        <v>157</v>
      </c>
      <c r="E96" s="227"/>
      <c r="F96" s="230" t="s">
        <v>2306</v>
      </c>
      <c r="G96" s="227"/>
      <c r="H96" s="231">
        <v>2.6160000000000001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157</v>
      </c>
      <c r="AU96" s="237" t="s">
        <v>85</v>
      </c>
      <c r="AV96" s="13" t="s">
        <v>85</v>
      </c>
      <c r="AW96" s="13" t="s">
        <v>4</v>
      </c>
      <c r="AX96" s="13" t="s">
        <v>83</v>
      </c>
      <c r="AY96" s="237" t="s">
        <v>147</v>
      </c>
    </row>
    <row r="97" s="2" customFormat="1" ht="44.25" customHeight="1">
      <c r="A97" s="41"/>
      <c r="B97" s="42"/>
      <c r="C97" s="208" t="s">
        <v>178</v>
      </c>
      <c r="D97" s="208" t="s">
        <v>149</v>
      </c>
      <c r="E97" s="209" t="s">
        <v>969</v>
      </c>
      <c r="F97" s="210" t="s">
        <v>970</v>
      </c>
      <c r="G97" s="211" t="s">
        <v>233</v>
      </c>
      <c r="H97" s="212">
        <v>0.109</v>
      </c>
      <c r="I97" s="213"/>
      <c r="J97" s="214">
        <f>ROUND(I97*H97,2)</f>
        <v>0</v>
      </c>
      <c r="K97" s="210" t="s">
        <v>152</v>
      </c>
      <c r="L97" s="47"/>
      <c r="M97" s="215" t="s">
        <v>19</v>
      </c>
      <c r="N97" s="216" t="s">
        <v>46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153</v>
      </c>
      <c r="AT97" s="219" t="s">
        <v>149</v>
      </c>
      <c r="AU97" s="219" t="s">
        <v>85</v>
      </c>
      <c r="AY97" s="20" t="s">
        <v>147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83</v>
      </c>
      <c r="BK97" s="220">
        <f>ROUND(I97*H97,2)</f>
        <v>0</v>
      </c>
      <c r="BL97" s="20" t="s">
        <v>153</v>
      </c>
      <c r="BM97" s="219" t="s">
        <v>2307</v>
      </c>
    </row>
    <row r="98" s="2" customFormat="1">
      <c r="A98" s="41"/>
      <c r="B98" s="42"/>
      <c r="C98" s="43"/>
      <c r="D98" s="221" t="s">
        <v>155</v>
      </c>
      <c r="E98" s="43"/>
      <c r="F98" s="222" t="s">
        <v>972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155</v>
      </c>
      <c r="AU98" s="20" t="s">
        <v>85</v>
      </c>
    </row>
    <row r="99" s="12" customFormat="1" ht="25.92" customHeight="1">
      <c r="A99" s="12"/>
      <c r="B99" s="192"/>
      <c r="C99" s="193"/>
      <c r="D99" s="194" t="s">
        <v>74</v>
      </c>
      <c r="E99" s="195" t="s">
        <v>984</v>
      </c>
      <c r="F99" s="195" t="s">
        <v>985</v>
      </c>
      <c r="G99" s="193"/>
      <c r="H99" s="193"/>
      <c r="I99" s="196"/>
      <c r="J99" s="197">
        <f>BK99</f>
        <v>0</v>
      </c>
      <c r="K99" s="193"/>
      <c r="L99" s="198"/>
      <c r="M99" s="199"/>
      <c r="N99" s="200"/>
      <c r="O99" s="200"/>
      <c r="P99" s="201">
        <f>P100+P201</f>
        <v>0</v>
      </c>
      <c r="Q99" s="200"/>
      <c r="R99" s="201">
        <f>R100+R201</f>
        <v>0.010618990000000002</v>
      </c>
      <c r="S99" s="200"/>
      <c r="T99" s="202">
        <f>T100+T201</f>
        <v>0.10867200000000001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85</v>
      </c>
      <c r="AT99" s="204" t="s">
        <v>74</v>
      </c>
      <c r="AU99" s="204" t="s">
        <v>75</v>
      </c>
      <c r="AY99" s="203" t="s">
        <v>147</v>
      </c>
      <c r="BK99" s="205">
        <f>BK100+BK201</f>
        <v>0</v>
      </c>
    </row>
    <row r="100" s="12" customFormat="1" ht="22.8" customHeight="1">
      <c r="A100" s="12"/>
      <c r="B100" s="192"/>
      <c r="C100" s="193"/>
      <c r="D100" s="194" t="s">
        <v>74</v>
      </c>
      <c r="E100" s="206" t="s">
        <v>2282</v>
      </c>
      <c r="F100" s="206" t="s">
        <v>2283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SUM(P101:P200)</f>
        <v>0</v>
      </c>
      <c r="Q100" s="200"/>
      <c r="R100" s="201">
        <f>SUM(R101:R200)</f>
        <v>0.0097789900000000013</v>
      </c>
      <c r="S100" s="200"/>
      <c r="T100" s="202">
        <f>SUM(T101:T200)</f>
        <v>0.028612000000000002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85</v>
      </c>
      <c r="AT100" s="204" t="s">
        <v>74</v>
      </c>
      <c r="AU100" s="204" t="s">
        <v>83</v>
      </c>
      <c r="AY100" s="203" t="s">
        <v>147</v>
      </c>
      <c r="BK100" s="205">
        <f>SUM(BK101:BK200)</f>
        <v>0</v>
      </c>
    </row>
    <row r="101" s="2" customFormat="1" ht="16.5" customHeight="1">
      <c r="A101" s="41"/>
      <c r="B101" s="42"/>
      <c r="C101" s="208" t="s">
        <v>185</v>
      </c>
      <c r="D101" s="208" t="s">
        <v>149</v>
      </c>
      <c r="E101" s="209" t="s">
        <v>2308</v>
      </c>
      <c r="F101" s="210" t="s">
        <v>2309</v>
      </c>
      <c r="G101" s="211" t="s">
        <v>311</v>
      </c>
      <c r="H101" s="212">
        <v>1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46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244</v>
      </c>
      <c r="AT101" s="219" t="s">
        <v>149</v>
      </c>
      <c r="AU101" s="219" t="s">
        <v>85</v>
      </c>
      <c r="AY101" s="20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83</v>
      </c>
      <c r="BK101" s="220">
        <f>ROUND(I101*H101,2)</f>
        <v>0</v>
      </c>
      <c r="BL101" s="20" t="s">
        <v>244</v>
      </c>
      <c r="BM101" s="219" t="s">
        <v>2310</v>
      </c>
    </row>
    <row r="102" s="2" customFormat="1" ht="24.15" customHeight="1">
      <c r="A102" s="41"/>
      <c r="B102" s="42"/>
      <c r="C102" s="208" t="s">
        <v>191</v>
      </c>
      <c r="D102" s="208" t="s">
        <v>149</v>
      </c>
      <c r="E102" s="209" t="s">
        <v>2311</v>
      </c>
      <c r="F102" s="210" t="s">
        <v>2312</v>
      </c>
      <c r="G102" s="211" t="s">
        <v>311</v>
      </c>
      <c r="H102" s="212">
        <v>2</v>
      </c>
      <c r="I102" s="213"/>
      <c r="J102" s="214">
        <f>ROUND(I102*H102,2)</f>
        <v>0</v>
      </c>
      <c r="K102" s="210" t="s">
        <v>152</v>
      </c>
      <c r="L102" s="47"/>
      <c r="M102" s="215" t="s">
        <v>19</v>
      </c>
      <c r="N102" s="216" t="s">
        <v>46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0.0015</v>
      </c>
      <c r="T102" s="218">
        <f>S102*H102</f>
        <v>0.0030000000000000001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244</v>
      </c>
      <c r="AT102" s="219" t="s">
        <v>149</v>
      </c>
      <c r="AU102" s="219" t="s">
        <v>85</v>
      </c>
      <c r="AY102" s="20" t="s">
        <v>147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83</v>
      </c>
      <c r="BK102" s="220">
        <f>ROUND(I102*H102,2)</f>
        <v>0</v>
      </c>
      <c r="BL102" s="20" t="s">
        <v>244</v>
      </c>
      <c r="BM102" s="219" t="s">
        <v>2313</v>
      </c>
    </row>
    <row r="103" s="2" customFormat="1">
      <c r="A103" s="41"/>
      <c r="B103" s="42"/>
      <c r="C103" s="43"/>
      <c r="D103" s="221" t="s">
        <v>155</v>
      </c>
      <c r="E103" s="43"/>
      <c r="F103" s="222" t="s">
        <v>2314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155</v>
      </c>
      <c r="AU103" s="20" t="s">
        <v>85</v>
      </c>
    </row>
    <row r="104" s="2" customFormat="1" ht="44.25" customHeight="1">
      <c r="A104" s="41"/>
      <c r="B104" s="42"/>
      <c r="C104" s="208" t="s">
        <v>197</v>
      </c>
      <c r="D104" s="208" t="s">
        <v>149</v>
      </c>
      <c r="E104" s="209" t="s">
        <v>2315</v>
      </c>
      <c r="F104" s="210" t="s">
        <v>2316</v>
      </c>
      <c r="G104" s="211" t="s">
        <v>389</v>
      </c>
      <c r="H104" s="212">
        <v>3.6000000000000001</v>
      </c>
      <c r="I104" s="213"/>
      <c r="J104" s="214">
        <f>ROUND(I104*H104,2)</f>
        <v>0</v>
      </c>
      <c r="K104" s="210" t="s">
        <v>152</v>
      </c>
      <c r="L104" s="47"/>
      <c r="M104" s="215" t="s">
        <v>19</v>
      </c>
      <c r="N104" s="216" t="s">
        <v>46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0.0034199999999999999</v>
      </c>
      <c r="T104" s="218">
        <f>S104*H104</f>
        <v>0.012312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244</v>
      </c>
      <c r="AT104" s="219" t="s">
        <v>149</v>
      </c>
      <c r="AU104" s="219" t="s">
        <v>85</v>
      </c>
      <c r="AY104" s="20" t="s">
        <v>147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83</v>
      </c>
      <c r="BK104" s="220">
        <f>ROUND(I104*H104,2)</f>
        <v>0</v>
      </c>
      <c r="BL104" s="20" t="s">
        <v>244</v>
      </c>
      <c r="BM104" s="219" t="s">
        <v>2317</v>
      </c>
    </row>
    <row r="105" s="2" customFormat="1">
      <c r="A105" s="41"/>
      <c r="B105" s="42"/>
      <c r="C105" s="43"/>
      <c r="D105" s="221" t="s">
        <v>155</v>
      </c>
      <c r="E105" s="43"/>
      <c r="F105" s="222" t="s">
        <v>2318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155</v>
      </c>
      <c r="AU105" s="20" t="s">
        <v>85</v>
      </c>
    </row>
    <row r="106" s="2" customFormat="1" ht="37.8" customHeight="1">
      <c r="A106" s="41"/>
      <c r="B106" s="42"/>
      <c r="C106" s="208" t="s">
        <v>202</v>
      </c>
      <c r="D106" s="208" t="s">
        <v>149</v>
      </c>
      <c r="E106" s="209" t="s">
        <v>2319</v>
      </c>
      <c r="F106" s="210" t="s">
        <v>2320</v>
      </c>
      <c r="G106" s="211" t="s">
        <v>311</v>
      </c>
      <c r="H106" s="212">
        <v>1</v>
      </c>
      <c r="I106" s="213"/>
      <c r="J106" s="214">
        <f>ROUND(I106*H106,2)</f>
        <v>0</v>
      </c>
      <c r="K106" s="210" t="s">
        <v>152</v>
      </c>
      <c r="L106" s="47"/>
      <c r="M106" s="215" t="s">
        <v>19</v>
      </c>
      <c r="N106" s="216" t="s">
        <v>46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0.0117</v>
      </c>
      <c r="T106" s="218">
        <f>S106*H106</f>
        <v>0.0117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244</v>
      </c>
      <c r="AT106" s="219" t="s">
        <v>149</v>
      </c>
      <c r="AU106" s="219" t="s">
        <v>85</v>
      </c>
      <c r="AY106" s="20" t="s">
        <v>147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83</v>
      </c>
      <c r="BK106" s="220">
        <f>ROUND(I106*H106,2)</f>
        <v>0</v>
      </c>
      <c r="BL106" s="20" t="s">
        <v>244</v>
      </c>
      <c r="BM106" s="219" t="s">
        <v>2321</v>
      </c>
    </row>
    <row r="107" s="2" customFormat="1">
      <c r="A107" s="41"/>
      <c r="B107" s="42"/>
      <c r="C107" s="43"/>
      <c r="D107" s="221" t="s">
        <v>155</v>
      </c>
      <c r="E107" s="43"/>
      <c r="F107" s="222" t="s">
        <v>2322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155</v>
      </c>
      <c r="AU107" s="20" t="s">
        <v>85</v>
      </c>
    </row>
    <row r="108" s="2" customFormat="1" ht="37.8" customHeight="1">
      <c r="A108" s="41"/>
      <c r="B108" s="42"/>
      <c r="C108" s="208" t="s">
        <v>209</v>
      </c>
      <c r="D108" s="208" t="s">
        <v>149</v>
      </c>
      <c r="E108" s="209" t="s">
        <v>2323</v>
      </c>
      <c r="F108" s="210" t="s">
        <v>2324</v>
      </c>
      <c r="G108" s="211" t="s">
        <v>311</v>
      </c>
      <c r="H108" s="212">
        <v>2</v>
      </c>
      <c r="I108" s="213"/>
      <c r="J108" s="214">
        <f>ROUND(I108*H108,2)</f>
        <v>0</v>
      </c>
      <c r="K108" s="210" t="s">
        <v>152</v>
      </c>
      <c r="L108" s="47"/>
      <c r="M108" s="215" t="s">
        <v>19</v>
      </c>
      <c r="N108" s="216" t="s">
        <v>46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0.00080000000000000004</v>
      </c>
      <c r="T108" s="218">
        <f>S108*H108</f>
        <v>0.0016000000000000001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244</v>
      </c>
      <c r="AT108" s="219" t="s">
        <v>149</v>
      </c>
      <c r="AU108" s="219" t="s">
        <v>85</v>
      </c>
      <c r="AY108" s="20" t="s">
        <v>147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83</v>
      </c>
      <c r="BK108" s="220">
        <f>ROUND(I108*H108,2)</f>
        <v>0</v>
      </c>
      <c r="BL108" s="20" t="s">
        <v>244</v>
      </c>
      <c r="BM108" s="219" t="s">
        <v>2325</v>
      </c>
    </row>
    <row r="109" s="2" customFormat="1">
      <c r="A109" s="41"/>
      <c r="B109" s="42"/>
      <c r="C109" s="43"/>
      <c r="D109" s="221" t="s">
        <v>155</v>
      </c>
      <c r="E109" s="43"/>
      <c r="F109" s="222" t="s">
        <v>2326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155</v>
      </c>
      <c r="AU109" s="20" t="s">
        <v>85</v>
      </c>
    </row>
    <row r="110" s="2" customFormat="1" ht="37.8" customHeight="1">
      <c r="A110" s="41"/>
      <c r="B110" s="42"/>
      <c r="C110" s="208" t="s">
        <v>215</v>
      </c>
      <c r="D110" s="208" t="s">
        <v>149</v>
      </c>
      <c r="E110" s="209" t="s">
        <v>2327</v>
      </c>
      <c r="F110" s="210" t="s">
        <v>2328</v>
      </c>
      <c r="G110" s="211" t="s">
        <v>311</v>
      </c>
      <c r="H110" s="212">
        <v>1</v>
      </c>
      <c r="I110" s="213"/>
      <c r="J110" s="214">
        <f>ROUND(I110*H110,2)</f>
        <v>0</v>
      </c>
      <c r="K110" s="210" t="s">
        <v>152</v>
      </c>
      <c r="L110" s="47"/>
      <c r="M110" s="215" t="s">
        <v>19</v>
      </c>
      <c r="N110" s="216" t="s">
        <v>46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244</v>
      </c>
      <c r="AT110" s="219" t="s">
        <v>149</v>
      </c>
      <c r="AU110" s="219" t="s">
        <v>85</v>
      </c>
      <c r="AY110" s="20" t="s">
        <v>147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83</v>
      </c>
      <c r="BK110" s="220">
        <f>ROUND(I110*H110,2)</f>
        <v>0</v>
      </c>
      <c r="BL110" s="20" t="s">
        <v>244</v>
      </c>
      <c r="BM110" s="219" t="s">
        <v>2329</v>
      </c>
    </row>
    <row r="111" s="2" customFormat="1">
      <c r="A111" s="41"/>
      <c r="B111" s="42"/>
      <c r="C111" s="43"/>
      <c r="D111" s="221" t="s">
        <v>155</v>
      </c>
      <c r="E111" s="43"/>
      <c r="F111" s="222" t="s">
        <v>2330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155</v>
      </c>
      <c r="AU111" s="20" t="s">
        <v>85</v>
      </c>
    </row>
    <row r="112" s="2" customFormat="1" ht="24.15" customHeight="1">
      <c r="A112" s="41"/>
      <c r="B112" s="42"/>
      <c r="C112" s="259" t="s">
        <v>8</v>
      </c>
      <c r="D112" s="259" t="s">
        <v>245</v>
      </c>
      <c r="E112" s="260" t="s">
        <v>2331</v>
      </c>
      <c r="F112" s="261" t="s">
        <v>2332</v>
      </c>
      <c r="G112" s="262" t="s">
        <v>2333</v>
      </c>
      <c r="H112" s="263">
        <v>1</v>
      </c>
      <c r="I112" s="264"/>
      <c r="J112" s="265">
        <f>ROUND(I112*H112,2)</f>
        <v>0</v>
      </c>
      <c r="K112" s="261" t="s">
        <v>19</v>
      </c>
      <c r="L112" s="266"/>
      <c r="M112" s="267" t="s">
        <v>19</v>
      </c>
      <c r="N112" s="268" t="s">
        <v>46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358</v>
      </c>
      <c r="AT112" s="219" t="s">
        <v>245</v>
      </c>
      <c r="AU112" s="219" t="s">
        <v>85</v>
      </c>
      <c r="AY112" s="20" t="s">
        <v>147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83</v>
      </c>
      <c r="BK112" s="220">
        <f>ROUND(I112*H112,2)</f>
        <v>0</v>
      </c>
      <c r="BL112" s="20" t="s">
        <v>244</v>
      </c>
      <c r="BM112" s="219" t="s">
        <v>85</v>
      </c>
    </row>
    <row r="113" s="2" customFormat="1">
      <c r="A113" s="41"/>
      <c r="B113" s="42"/>
      <c r="C113" s="43"/>
      <c r="D113" s="228" t="s">
        <v>483</v>
      </c>
      <c r="E113" s="43"/>
      <c r="F113" s="269" t="s">
        <v>2334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483</v>
      </c>
      <c r="AU113" s="20" t="s">
        <v>85</v>
      </c>
    </row>
    <row r="114" s="2" customFormat="1" ht="24.15" customHeight="1">
      <c r="A114" s="41"/>
      <c r="B114" s="42"/>
      <c r="C114" s="208" t="s">
        <v>225</v>
      </c>
      <c r="D114" s="208" t="s">
        <v>149</v>
      </c>
      <c r="E114" s="209" t="s">
        <v>2335</v>
      </c>
      <c r="F114" s="210" t="s">
        <v>2336</v>
      </c>
      <c r="G114" s="211" t="s">
        <v>311</v>
      </c>
      <c r="H114" s="212">
        <v>5</v>
      </c>
      <c r="I114" s="213"/>
      <c r="J114" s="214">
        <f>ROUND(I114*H114,2)</f>
        <v>0</v>
      </c>
      <c r="K114" s="210" t="s">
        <v>152</v>
      </c>
      <c r="L114" s="47"/>
      <c r="M114" s="215" t="s">
        <v>19</v>
      </c>
      <c r="N114" s="216" t="s">
        <v>46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244</v>
      </c>
      <c r="AT114" s="219" t="s">
        <v>149</v>
      </c>
      <c r="AU114" s="219" t="s">
        <v>85</v>
      </c>
      <c r="AY114" s="20" t="s">
        <v>147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83</v>
      </c>
      <c r="BK114" s="220">
        <f>ROUND(I114*H114,2)</f>
        <v>0</v>
      </c>
      <c r="BL114" s="20" t="s">
        <v>244</v>
      </c>
      <c r="BM114" s="219" t="s">
        <v>2337</v>
      </c>
    </row>
    <row r="115" s="2" customFormat="1">
      <c r="A115" s="41"/>
      <c r="B115" s="42"/>
      <c r="C115" s="43"/>
      <c r="D115" s="221" t="s">
        <v>155</v>
      </c>
      <c r="E115" s="43"/>
      <c r="F115" s="222" t="s">
        <v>2338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155</v>
      </c>
      <c r="AU115" s="20" t="s">
        <v>85</v>
      </c>
    </row>
    <row r="116" s="2" customFormat="1" ht="33" customHeight="1">
      <c r="A116" s="41"/>
      <c r="B116" s="42"/>
      <c r="C116" s="208" t="s">
        <v>230</v>
      </c>
      <c r="D116" s="208" t="s">
        <v>149</v>
      </c>
      <c r="E116" s="209" t="s">
        <v>2339</v>
      </c>
      <c r="F116" s="210" t="s">
        <v>2340</v>
      </c>
      <c r="G116" s="211" t="s">
        <v>311</v>
      </c>
      <c r="H116" s="212">
        <v>1</v>
      </c>
      <c r="I116" s="213"/>
      <c r="J116" s="214">
        <f>ROUND(I116*H116,2)</f>
        <v>0</v>
      </c>
      <c r="K116" s="210" t="s">
        <v>152</v>
      </c>
      <c r="L116" s="47"/>
      <c r="M116" s="215" t="s">
        <v>19</v>
      </c>
      <c r="N116" s="216" t="s">
        <v>46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244</v>
      </c>
      <c r="AT116" s="219" t="s">
        <v>149</v>
      </c>
      <c r="AU116" s="219" t="s">
        <v>85</v>
      </c>
      <c r="AY116" s="20" t="s">
        <v>147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83</v>
      </c>
      <c r="BK116" s="220">
        <f>ROUND(I116*H116,2)</f>
        <v>0</v>
      </c>
      <c r="BL116" s="20" t="s">
        <v>244</v>
      </c>
      <c r="BM116" s="219" t="s">
        <v>2341</v>
      </c>
    </row>
    <row r="117" s="2" customFormat="1">
      <c r="A117" s="41"/>
      <c r="B117" s="42"/>
      <c r="C117" s="43"/>
      <c r="D117" s="221" t="s">
        <v>155</v>
      </c>
      <c r="E117" s="43"/>
      <c r="F117" s="222" t="s">
        <v>2342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155</v>
      </c>
      <c r="AU117" s="20" t="s">
        <v>85</v>
      </c>
    </row>
    <row r="118" s="2" customFormat="1" ht="24.15" customHeight="1">
      <c r="A118" s="41"/>
      <c r="B118" s="42"/>
      <c r="C118" s="259" t="s">
        <v>237</v>
      </c>
      <c r="D118" s="259" t="s">
        <v>245</v>
      </c>
      <c r="E118" s="260" t="s">
        <v>2343</v>
      </c>
      <c r="F118" s="261" t="s">
        <v>2344</v>
      </c>
      <c r="G118" s="262" t="s">
        <v>2333</v>
      </c>
      <c r="H118" s="263">
        <v>1</v>
      </c>
      <c r="I118" s="264"/>
      <c r="J118" s="265">
        <f>ROUND(I118*H118,2)</f>
        <v>0</v>
      </c>
      <c r="K118" s="261" t="s">
        <v>19</v>
      </c>
      <c r="L118" s="266"/>
      <c r="M118" s="267" t="s">
        <v>19</v>
      </c>
      <c r="N118" s="268" t="s">
        <v>46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358</v>
      </c>
      <c r="AT118" s="219" t="s">
        <v>245</v>
      </c>
      <c r="AU118" s="219" t="s">
        <v>85</v>
      </c>
      <c r="AY118" s="20" t="s">
        <v>147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83</v>
      </c>
      <c r="BK118" s="220">
        <f>ROUND(I118*H118,2)</f>
        <v>0</v>
      </c>
      <c r="BL118" s="20" t="s">
        <v>244</v>
      </c>
      <c r="BM118" s="219" t="s">
        <v>153</v>
      </c>
    </row>
    <row r="119" s="2" customFormat="1">
      <c r="A119" s="41"/>
      <c r="B119" s="42"/>
      <c r="C119" s="43"/>
      <c r="D119" s="228" t="s">
        <v>483</v>
      </c>
      <c r="E119" s="43"/>
      <c r="F119" s="269" t="s">
        <v>2345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483</v>
      </c>
      <c r="AU119" s="20" t="s">
        <v>85</v>
      </c>
    </row>
    <row r="120" s="2" customFormat="1" ht="33" customHeight="1">
      <c r="A120" s="41"/>
      <c r="B120" s="42"/>
      <c r="C120" s="208" t="s">
        <v>244</v>
      </c>
      <c r="D120" s="208" t="s">
        <v>149</v>
      </c>
      <c r="E120" s="209" t="s">
        <v>2346</v>
      </c>
      <c r="F120" s="210" t="s">
        <v>2347</v>
      </c>
      <c r="G120" s="211" t="s">
        <v>311</v>
      </c>
      <c r="H120" s="212">
        <v>2</v>
      </c>
      <c r="I120" s="213"/>
      <c r="J120" s="214">
        <f>ROUND(I120*H120,2)</f>
        <v>0</v>
      </c>
      <c r="K120" s="210" t="s">
        <v>152</v>
      </c>
      <c r="L120" s="47"/>
      <c r="M120" s="215" t="s">
        <v>19</v>
      </c>
      <c r="N120" s="216" t="s">
        <v>46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244</v>
      </c>
      <c r="AT120" s="219" t="s">
        <v>149</v>
      </c>
      <c r="AU120" s="219" t="s">
        <v>85</v>
      </c>
      <c r="AY120" s="20" t="s">
        <v>147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83</v>
      </c>
      <c r="BK120" s="220">
        <f>ROUND(I120*H120,2)</f>
        <v>0</v>
      </c>
      <c r="BL120" s="20" t="s">
        <v>244</v>
      </c>
      <c r="BM120" s="219" t="s">
        <v>2348</v>
      </c>
    </row>
    <row r="121" s="2" customFormat="1">
      <c r="A121" s="41"/>
      <c r="B121" s="42"/>
      <c r="C121" s="43"/>
      <c r="D121" s="221" t="s">
        <v>155</v>
      </c>
      <c r="E121" s="43"/>
      <c r="F121" s="222" t="s">
        <v>2349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155</v>
      </c>
      <c r="AU121" s="20" t="s">
        <v>85</v>
      </c>
    </row>
    <row r="122" s="2" customFormat="1" ht="33" customHeight="1">
      <c r="A122" s="41"/>
      <c r="B122" s="42"/>
      <c r="C122" s="259" t="s">
        <v>250</v>
      </c>
      <c r="D122" s="259" t="s">
        <v>245</v>
      </c>
      <c r="E122" s="260" t="s">
        <v>2350</v>
      </c>
      <c r="F122" s="261" t="s">
        <v>2351</v>
      </c>
      <c r="G122" s="262" t="s">
        <v>2333</v>
      </c>
      <c r="H122" s="263">
        <v>2</v>
      </c>
      <c r="I122" s="264"/>
      <c r="J122" s="265">
        <f>ROUND(I122*H122,2)</f>
        <v>0</v>
      </c>
      <c r="K122" s="261" t="s">
        <v>19</v>
      </c>
      <c r="L122" s="266"/>
      <c r="M122" s="267" t="s">
        <v>19</v>
      </c>
      <c r="N122" s="268" t="s">
        <v>46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358</v>
      </c>
      <c r="AT122" s="219" t="s">
        <v>245</v>
      </c>
      <c r="AU122" s="219" t="s">
        <v>85</v>
      </c>
      <c r="AY122" s="20" t="s">
        <v>147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83</v>
      </c>
      <c r="BK122" s="220">
        <f>ROUND(I122*H122,2)</f>
        <v>0</v>
      </c>
      <c r="BL122" s="20" t="s">
        <v>244</v>
      </c>
      <c r="BM122" s="219" t="s">
        <v>185</v>
      </c>
    </row>
    <row r="123" s="2" customFormat="1">
      <c r="A123" s="41"/>
      <c r="B123" s="42"/>
      <c r="C123" s="43"/>
      <c r="D123" s="228" t="s">
        <v>483</v>
      </c>
      <c r="E123" s="43"/>
      <c r="F123" s="269" t="s">
        <v>2352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483</v>
      </c>
      <c r="AU123" s="20" t="s">
        <v>85</v>
      </c>
    </row>
    <row r="124" s="2" customFormat="1" ht="24.15" customHeight="1">
      <c r="A124" s="41"/>
      <c r="B124" s="42"/>
      <c r="C124" s="208" t="s">
        <v>256</v>
      </c>
      <c r="D124" s="208" t="s">
        <v>149</v>
      </c>
      <c r="E124" s="209" t="s">
        <v>2353</v>
      </c>
      <c r="F124" s="210" t="s">
        <v>2354</v>
      </c>
      <c r="G124" s="211" t="s">
        <v>311</v>
      </c>
      <c r="H124" s="212">
        <v>1</v>
      </c>
      <c r="I124" s="213"/>
      <c r="J124" s="214">
        <f>ROUND(I124*H124,2)</f>
        <v>0</v>
      </c>
      <c r="K124" s="210" t="s">
        <v>152</v>
      </c>
      <c r="L124" s="47"/>
      <c r="M124" s="215" t="s">
        <v>19</v>
      </c>
      <c r="N124" s="216" t="s">
        <v>46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244</v>
      </c>
      <c r="AT124" s="219" t="s">
        <v>149</v>
      </c>
      <c r="AU124" s="219" t="s">
        <v>85</v>
      </c>
      <c r="AY124" s="20" t="s">
        <v>147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83</v>
      </c>
      <c r="BK124" s="220">
        <f>ROUND(I124*H124,2)</f>
        <v>0</v>
      </c>
      <c r="BL124" s="20" t="s">
        <v>244</v>
      </c>
      <c r="BM124" s="219" t="s">
        <v>2355</v>
      </c>
    </row>
    <row r="125" s="2" customFormat="1">
      <c r="A125" s="41"/>
      <c r="B125" s="42"/>
      <c r="C125" s="43"/>
      <c r="D125" s="221" t="s">
        <v>155</v>
      </c>
      <c r="E125" s="43"/>
      <c r="F125" s="222" t="s">
        <v>2356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155</v>
      </c>
      <c r="AU125" s="20" t="s">
        <v>85</v>
      </c>
    </row>
    <row r="126" s="2" customFormat="1" ht="16.5" customHeight="1">
      <c r="A126" s="41"/>
      <c r="B126" s="42"/>
      <c r="C126" s="259" t="s">
        <v>264</v>
      </c>
      <c r="D126" s="259" t="s">
        <v>245</v>
      </c>
      <c r="E126" s="260" t="s">
        <v>2357</v>
      </c>
      <c r="F126" s="261" t="s">
        <v>2358</v>
      </c>
      <c r="G126" s="262" t="s">
        <v>2333</v>
      </c>
      <c r="H126" s="263">
        <v>1</v>
      </c>
      <c r="I126" s="264"/>
      <c r="J126" s="265">
        <f>ROUND(I126*H126,2)</f>
        <v>0</v>
      </c>
      <c r="K126" s="261" t="s">
        <v>19</v>
      </c>
      <c r="L126" s="266"/>
      <c r="M126" s="267" t="s">
        <v>19</v>
      </c>
      <c r="N126" s="268" t="s">
        <v>46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358</v>
      </c>
      <c r="AT126" s="219" t="s">
        <v>245</v>
      </c>
      <c r="AU126" s="219" t="s">
        <v>85</v>
      </c>
      <c r="AY126" s="20" t="s">
        <v>147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83</v>
      </c>
      <c r="BK126" s="220">
        <f>ROUND(I126*H126,2)</f>
        <v>0</v>
      </c>
      <c r="BL126" s="20" t="s">
        <v>244</v>
      </c>
      <c r="BM126" s="219" t="s">
        <v>197</v>
      </c>
    </row>
    <row r="127" s="2" customFormat="1">
      <c r="A127" s="41"/>
      <c r="B127" s="42"/>
      <c r="C127" s="43"/>
      <c r="D127" s="228" t="s">
        <v>483</v>
      </c>
      <c r="E127" s="43"/>
      <c r="F127" s="269" t="s">
        <v>2359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483</v>
      </c>
      <c r="AU127" s="20" t="s">
        <v>85</v>
      </c>
    </row>
    <row r="128" s="2" customFormat="1" ht="24.15" customHeight="1">
      <c r="A128" s="41"/>
      <c r="B128" s="42"/>
      <c r="C128" s="208" t="s">
        <v>273</v>
      </c>
      <c r="D128" s="208" t="s">
        <v>149</v>
      </c>
      <c r="E128" s="209" t="s">
        <v>2360</v>
      </c>
      <c r="F128" s="210" t="s">
        <v>2361</v>
      </c>
      <c r="G128" s="211" t="s">
        <v>389</v>
      </c>
      <c r="H128" s="212">
        <v>41</v>
      </c>
      <c r="I128" s="213"/>
      <c r="J128" s="214">
        <f>ROUND(I128*H128,2)</f>
        <v>0</v>
      </c>
      <c r="K128" s="210" t="s">
        <v>152</v>
      </c>
      <c r="L128" s="47"/>
      <c r="M128" s="215" t="s">
        <v>19</v>
      </c>
      <c r="N128" s="216" t="s">
        <v>46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244</v>
      </c>
      <c r="AT128" s="219" t="s">
        <v>149</v>
      </c>
      <c r="AU128" s="219" t="s">
        <v>85</v>
      </c>
      <c r="AY128" s="20" t="s">
        <v>147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83</v>
      </c>
      <c r="BK128" s="220">
        <f>ROUND(I128*H128,2)</f>
        <v>0</v>
      </c>
      <c r="BL128" s="20" t="s">
        <v>244</v>
      </c>
      <c r="BM128" s="219" t="s">
        <v>2362</v>
      </c>
    </row>
    <row r="129" s="2" customFormat="1">
      <c r="A129" s="41"/>
      <c r="B129" s="42"/>
      <c r="C129" s="43"/>
      <c r="D129" s="221" t="s">
        <v>155</v>
      </c>
      <c r="E129" s="43"/>
      <c r="F129" s="222" t="s">
        <v>2363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155</v>
      </c>
      <c r="AU129" s="20" t="s">
        <v>85</v>
      </c>
    </row>
    <row r="130" s="2" customFormat="1" ht="16.5" customHeight="1">
      <c r="A130" s="41"/>
      <c r="B130" s="42"/>
      <c r="C130" s="259" t="s">
        <v>7</v>
      </c>
      <c r="D130" s="259" t="s">
        <v>245</v>
      </c>
      <c r="E130" s="260" t="s">
        <v>2364</v>
      </c>
      <c r="F130" s="261" t="s">
        <v>2365</v>
      </c>
      <c r="G130" s="262" t="s">
        <v>2366</v>
      </c>
      <c r="H130" s="263">
        <v>41</v>
      </c>
      <c r="I130" s="264"/>
      <c r="J130" s="265">
        <f>ROUND(I130*H130,2)</f>
        <v>0</v>
      </c>
      <c r="K130" s="261" t="s">
        <v>19</v>
      </c>
      <c r="L130" s="266"/>
      <c r="M130" s="267" t="s">
        <v>19</v>
      </c>
      <c r="N130" s="268" t="s">
        <v>46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358</v>
      </c>
      <c r="AT130" s="219" t="s">
        <v>245</v>
      </c>
      <c r="AU130" s="219" t="s">
        <v>85</v>
      </c>
      <c r="AY130" s="20" t="s">
        <v>147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83</v>
      </c>
      <c r="BK130" s="220">
        <f>ROUND(I130*H130,2)</f>
        <v>0</v>
      </c>
      <c r="BL130" s="20" t="s">
        <v>244</v>
      </c>
      <c r="BM130" s="219" t="s">
        <v>209</v>
      </c>
    </row>
    <row r="131" s="2" customFormat="1">
      <c r="A131" s="41"/>
      <c r="B131" s="42"/>
      <c r="C131" s="43"/>
      <c r="D131" s="228" t="s">
        <v>483</v>
      </c>
      <c r="E131" s="43"/>
      <c r="F131" s="269" t="s">
        <v>2367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483</v>
      </c>
      <c r="AU131" s="20" t="s">
        <v>85</v>
      </c>
    </row>
    <row r="132" s="2" customFormat="1" ht="24.15" customHeight="1">
      <c r="A132" s="41"/>
      <c r="B132" s="42"/>
      <c r="C132" s="208" t="s">
        <v>284</v>
      </c>
      <c r="D132" s="208" t="s">
        <v>149</v>
      </c>
      <c r="E132" s="209" t="s">
        <v>2368</v>
      </c>
      <c r="F132" s="210" t="s">
        <v>2369</v>
      </c>
      <c r="G132" s="211" t="s">
        <v>311</v>
      </c>
      <c r="H132" s="212">
        <v>4</v>
      </c>
      <c r="I132" s="213"/>
      <c r="J132" s="214">
        <f>ROUND(I132*H132,2)</f>
        <v>0</v>
      </c>
      <c r="K132" s="210" t="s">
        <v>152</v>
      </c>
      <c r="L132" s="47"/>
      <c r="M132" s="215" t="s">
        <v>19</v>
      </c>
      <c r="N132" s="216" t="s">
        <v>46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244</v>
      </c>
      <c r="AT132" s="219" t="s">
        <v>149</v>
      </c>
      <c r="AU132" s="219" t="s">
        <v>85</v>
      </c>
      <c r="AY132" s="20" t="s">
        <v>147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83</v>
      </c>
      <c r="BK132" s="220">
        <f>ROUND(I132*H132,2)</f>
        <v>0</v>
      </c>
      <c r="BL132" s="20" t="s">
        <v>244</v>
      </c>
      <c r="BM132" s="219" t="s">
        <v>2370</v>
      </c>
    </row>
    <row r="133" s="2" customFormat="1">
      <c r="A133" s="41"/>
      <c r="B133" s="42"/>
      <c r="C133" s="43"/>
      <c r="D133" s="221" t="s">
        <v>155</v>
      </c>
      <c r="E133" s="43"/>
      <c r="F133" s="222" t="s">
        <v>2371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155</v>
      </c>
      <c r="AU133" s="20" t="s">
        <v>85</v>
      </c>
    </row>
    <row r="134" s="2" customFormat="1" ht="24.15" customHeight="1">
      <c r="A134" s="41"/>
      <c r="B134" s="42"/>
      <c r="C134" s="259" t="s">
        <v>292</v>
      </c>
      <c r="D134" s="259" t="s">
        <v>245</v>
      </c>
      <c r="E134" s="260" t="s">
        <v>2372</v>
      </c>
      <c r="F134" s="261" t="s">
        <v>2373</v>
      </c>
      <c r="G134" s="262" t="s">
        <v>2333</v>
      </c>
      <c r="H134" s="263">
        <v>4</v>
      </c>
      <c r="I134" s="264"/>
      <c r="J134" s="265">
        <f>ROUND(I134*H134,2)</f>
        <v>0</v>
      </c>
      <c r="K134" s="261" t="s">
        <v>19</v>
      </c>
      <c r="L134" s="266"/>
      <c r="M134" s="267" t="s">
        <v>19</v>
      </c>
      <c r="N134" s="268" t="s">
        <v>46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358</v>
      </c>
      <c r="AT134" s="219" t="s">
        <v>245</v>
      </c>
      <c r="AU134" s="219" t="s">
        <v>85</v>
      </c>
      <c r="AY134" s="20" t="s">
        <v>147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83</v>
      </c>
      <c r="BK134" s="220">
        <f>ROUND(I134*H134,2)</f>
        <v>0</v>
      </c>
      <c r="BL134" s="20" t="s">
        <v>244</v>
      </c>
      <c r="BM134" s="219" t="s">
        <v>8</v>
      </c>
    </row>
    <row r="135" s="2" customFormat="1">
      <c r="A135" s="41"/>
      <c r="B135" s="42"/>
      <c r="C135" s="43"/>
      <c r="D135" s="228" t="s">
        <v>483</v>
      </c>
      <c r="E135" s="43"/>
      <c r="F135" s="269" t="s">
        <v>2374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483</v>
      </c>
      <c r="AU135" s="20" t="s">
        <v>85</v>
      </c>
    </row>
    <row r="136" s="2" customFormat="1" ht="24.15" customHeight="1">
      <c r="A136" s="41"/>
      <c r="B136" s="42"/>
      <c r="C136" s="208" t="s">
        <v>301</v>
      </c>
      <c r="D136" s="208" t="s">
        <v>149</v>
      </c>
      <c r="E136" s="209" t="s">
        <v>2375</v>
      </c>
      <c r="F136" s="210" t="s">
        <v>2376</v>
      </c>
      <c r="G136" s="211" t="s">
        <v>311</v>
      </c>
      <c r="H136" s="212">
        <v>1</v>
      </c>
      <c r="I136" s="213"/>
      <c r="J136" s="214">
        <f>ROUND(I136*H136,2)</f>
        <v>0</v>
      </c>
      <c r="K136" s="210" t="s">
        <v>152</v>
      </c>
      <c r="L136" s="47"/>
      <c r="M136" s="215" t="s">
        <v>19</v>
      </c>
      <c r="N136" s="216" t="s">
        <v>46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244</v>
      </c>
      <c r="AT136" s="219" t="s">
        <v>149</v>
      </c>
      <c r="AU136" s="219" t="s">
        <v>85</v>
      </c>
      <c r="AY136" s="20" t="s">
        <v>147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83</v>
      </c>
      <c r="BK136" s="220">
        <f>ROUND(I136*H136,2)</f>
        <v>0</v>
      </c>
      <c r="BL136" s="20" t="s">
        <v>244</v>
      </c>
      <c r="BM136" s="219" t="s">
        <v>2377</v>
      </c>
    </row>
    <row r="137" s="2" customFormat="1">
      <c r="A137" s="41"/>
      <c r="B137" s="42"/>
      <c r="C137" s="43"/>
      <c r="D137" s="221" t="s">
        <v>155</v>
      </c>
      <c r="E137" s="43"/>
      <c r="F137" s="222" t="s">
        <v>2378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155</v>
      </c>
      <c r="AU137" s="20" t="s">
        <v>85</v>
      </c>
    </row>
    <row r="138" s="2" customFormat="1" ht="16.5" customHeight="1">
      <c r="A138" s="41"/>
      <c r="B138" s="42"/>
      <c r="C138" s="259" t="s">
        <v>308</v>
      </c>
      <c r="D138" s="259" t="s">
        <v>245</v>
      </c>
      <c r="E138" s="260" t="s">
        <v>2379</v>
      </c>
      <c r="F138" s="261" t="s">
        <v>2380</v>
      </c>
      <c r="G138" s="262" t="s">
        <v>2333</v>
      </c>
      <c r="H138" s="263">
        <v>1</v>
      </c>
      <c r="I138" s="264"/>
      <c r="J138" s="265">
        <f>ROUND(I138*H138,2)</f>
        <v>0</v>
      </c>
      <c r="K138" s="261" t="s">
        <v>19</v>
      </c>
      <c r="L138" s="266"/>
      <c r="M138" s="267" t="s">
        <v>19</v>
      </c>
      <c r="N138" s="268" t="s">
        <v>46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358</v>
      </c>
      <c r="AT138" s="219" t="s">
        <v>245</v>
      </c>
      <c r="AU138" s="219" t="s">
        <v>85</v>
      </c>
      <c r="AY138" s="20" t="s">
        <v>147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83</v>
      </c>
      <c r="BK138" s="220">
        <f>ROUND(I138*H138,2)</f>
        <v>0</v>
      </c>
      <c r="BL138" s="20" t="s">
        <v>244</v>
      </c>
      <c r="BM138" s="219" t="s">
        <v>230</v>
      </c>
    </row>
    <row r="139" s="2" customFormat="1" ht="24.15" customHeight="1">
      <c r="A139" s="41"/>
      <c r="B139" s="42"/>
      <c r="C139" s="208" t="s">
        <v>315</v>
      </c>
      <c r="D139" s="208" t="s">
        <v>149</v>
      </c>
      <c r="E139" s="209" t="s">
        <v>2381</v>
      </c>
      <c r="F139" s="210" t="s">
        <v>2382</v>
      </c>
      <c r="G139" s="211" t="s">
        <v>311</v>
      </c>
      <c r="H139" s="212">
        <v>2</v>
      </c>
      <c r="I139" s="213"/>
      <c r="J139" s="214">
        <f>ROUND(I139*H139,2)</f>
        <v>0</v>
      </c>
      <c r="K139" s="210" t="s">
        <v>152</v>
      </c>
      <c r="L139" s="47"/>
      <c r="M139" s="215" t="s">
        <v>19</v>
      </c>
      <c r="N139" s="216" t="s">
        <v>46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244</v>
      </c>
      <c r="AT139" s="219" t="s">
        <v>149</v>
      </c>
      <c r="AU139" s="219" t="s">
        <v>85</v>
      </c>
      <c r="AY139" s="20" t="s">
        <v>147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83</v>
      </c>
      <c r="BK139" s="220">
        <f>ROUND(I139*H139,2)</f>
        <v>0</v>
      </c>
      <c r="BL139" s="20" t="s">
        <v>244</v>
      </c>
      <c r="BM139" s="219" t="s">
        <v>2383</v>
      </c>
    </row>
    <row r="140" s="2" customFormat="1">
      <c r="A140" s="41"/>
      <c r="B140" s="42"/>
      <c r="C140" s="43"/>
      <c r="D140" s="221" t="s">
        <v>155</v>
      </c>
      <c r="E140" s="43"/>
      <c r="F140" s="222" t="s">
        <v>2384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155</v>
      </c>
      <c r="AU140" s="20" t="s">
        <v>85</v>
      </c>
    </row>
    <row r="141" s="2" customFormat="1" ht="16.5" customHeight="1">
      <c r="A141" s="41"/>
      <c r="B141" s="42"/>
      <c r="C141" s="259" t="s">
        <v>322</v>
      </c>
      <c r="D141" s="259" t="s">
        <v>245</v>
      </c>
      <c r="E141" s="260" t="s">
        <v>2385</v>
      </c>
      <c r="F141" s="261" t="s">
        <v>2386</v>
      </c>
      <c r="G141" s="262" t="s">
        <v>2333</v>
      </c>
      <c r="H141" s="263">
        <v>2</v>
      </c>
      <c r="I141" s="264"/>
      <c r="J141" s="265">
        <f>ROUND(I141*H141,2)</f>
        <v>0</v>
      </c>
      <c r="K141" s="261" t="s">
        <v>19</v>
      </c>
      <c r="L141" s="266"/>
      <c r="M141" s="267" t="s">
        <v>19</v>
      </c>
      <c r="N141" s="268" t="s">
        <v>46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358</v>
      </c>
      <c r="AT141" s="219" t="s">
        <v>245</v>
      </c>
      <c r="AU141" s="219" t="s">
        <v>85</v>
      </c>
      <c r="AY141" s="20" t="s">
        <v>147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83</v>
      </c>
      <c r="BK141" s="220">
        <f>ROUND(I141*H141,2)</f>
        <v>0</v>
      </c>
      <c r="BL141" s="20" t="s">
        <v>244</v>
      </c>
      <c r="BM141" s="219" t="s">
        <v>244</v>
      </c>
    </row>
    <row r="142" s="2" customFormat="1">
      <c r="A142" s="41"/>
      <c r="B142" s="42"/>
      <c r="C142" s="43"/>
      <c r="D142" s="228" t="s">
        <v>483</v>
      </c>
      <c r="E142" s="43"/>
      <c r="F142" s="269" t="s">
        <v>2387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483</v>
      </c>
      <c r="AU142" s="20" t="s">
        <v>85</v>
      </c>
    </row>
    <row r="143" s="2" customFormat="1" ht="24.15" customHeight="1">
      <c r="A143" s="41"/>
      <c r="B143" s="42"/>
      <c r="C143" s="208" t="s">
        <v>330</v>
      </c>
      <c r="D143" s="208" t="s">
        <v>149</v>
      </c>
      <c r="E143" s="209" t="s">
        <v>2388</v>
      </c>
      <c r="F143" s="210" t="s">
        <v>2389</v>
      </c>
      <c r="G143" s="211" t="s">
        <v>311</v>
      </c>
      <c r="H143" s="212">
        <v>1</v>
      </c>
      <c r="I143" s="213"/>
      <c r="J143" s="214">
        <f>ROUND(I143*H143,2)</f>
        <v>0</v>
      </c>
      <c r="K143" s="210" t="s">
        <v>152</v>
      </c>
      <c r="L143" s="47"/>
      <c r="M143" s="215" t="s">
        <v>19</v>
      </c>
      <c r="N143" s="216" t="s">
        <v>46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244</v>
      </c>
      <c r="AT143" s="219" t="s">
        <v>149</v>
      </c>
      <c r="AU143" s="219" t="s">
        <v>85</v>
      </c>
      <c r="AY143" s="20" t="s">
        <v>147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83</v>
      </c>
      <c r="BK143" s="220">
        <f>ROUND(I143*H143,2)</f>
        <v>0</v>
      </c>
      <c r="BL143" s="20" t="s">
        <v>244</v>
      </c>
      <c r="BM143" s="219" t="s">
        <v>2390</v>
      </c>
    </row>
    <row r="144" s="2" customFormat="1">
      <c r="A144" s="41"/>
      <c r="B144" s="42"/>
      <c r="C144" s="43"/>
      <c r="D144" s="221" t="s">
        <v>155</v>
      </c>
      <c r="E144" s="43"/>
      <c r="F144" s="222" t="s">
        <v>2391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155</v>
      </c>
      <c r="AU144" s="20" t="s">
        <v>85</v>
      </c>
    </row>
    <row r="145" s="2" customFormat="1" ht="16.5" customHeight="1">
      <c r="A145" s="41"/>
      <c r="B145" s="42"/>
      <c r="C145" s="259" t="s">
        <v>336</v>
      </c>
      <c r="D145" s="259" t="s">
        <v>245</v>
      </c>
      <c r="E145" s="260" t="s">
        <v>2392</v>
      </c>
      <c r="F145" s="261" t="s">
        <v>2393</v>
      </c>
      <c r="G145" s="262" t="s">
        <v>2333</v>
      </c>
      <c r="H145" s="263">
        <v>1</v>
      </c>
      <c r="I145" s="264"/>
      <c r="J145" s="265">
        <f>ROUND(I145*H145,2)</f>
        <v>0</v>
      </c>
      <c r="K145" s="261" t="s">
        <v>19</v>
      </c>
      <c r="L145" s="266"/>
      <c r="M145" s="267" t="s">
        <v>19</v>
      </c>
      <c r="N145" s="268" t="s">
        <v>46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358</v>
      </c>
      <c r="AT145" s="219" t="s">
        <v>245</v>
      </c>
      <c r="AU145" s="219" t="s">
        <v>85</v>
      </c>
      <c r="AY145" s="20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83</v>
      </c>
      <c r="BK145" s="220">
        <f>ROUND(I145*H145,2)</f>
        <v>0</v>
      </c>
      <c r="BL145" s="20" t="s">
        <v>244</v>
      </c>
      <c r="BM145" s="219" t="s">
        <v>256</v>
      </c>
    </row>
    <row r="146" s="2" customFormat="1">
      <c r="A146" s="41"/>
      <c r="B146" s="42"/>
      <c r="C146" s="43"/>
      <c r="D146" s="228" t="s">
        <v>483</v>
      </c>
      <c r="E146" s="43"/>
      <c r="F146" s="269" t="s">
        <v>2374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483</v>
      </c>
      <c r="AU146" s="20" t="s">
        <v>85</v>
      </c>
    </row>
    <row r="147" s="2" customFormat="1" ht="37.8" customHeight="1">
      <c r="A147" s="41"/>
      <c r="B147" s="42"/>
      <c r="C147" s="208" t="s">
        <v>342</v>
      </c>
      <c r="D147" s="208" t="s">
        <v>149</v>
      </c>
      <c r="E147" s="209" t="s">
        <v>2394</v>
      </c>
      <c r="F147" s="210" t="s">
        <v>2395</v>
      </c>
      <c r="G147" s="211" t="s">
        <v>311</v>
      </c>
      <c r="H147" s="212">
        <v>2</v>
      </c>
      <c r="I147" s="213"/>
      <c r="J147" s="214">
        <f>ROUND(I147*H147,2)</f>
        <v>0</v>
      </c>
      <c r="K147" s="210" t="s">
        <v>152</v>
      </c>
      <c r="L147" s="47"/>
      <c r="M147" s="215" t="s">
        <v>19</v>
      </c>
      <c r="N147" s="216" t="s">
        <v>46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244</v>
      </c>
      <c r="AT147" s="219" t="s">
        <v>149</v>
      </c>
      <c r="AU147" s="219" t="s">
        <v>85</v>
      </c>
      <c r="AY147" s="20" t="s">
        <v>147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83</v>
      </c>
      <c r="BK147" s="220">
        <f>ROUND(I147*H147,2)</f>
        <v>0</v>
      </c>
      <c r="BL147" s="20" t="s">
        <v>244</v>
      </c>
      <c r="BM147" s="219" t="s">
        <v>2396</v>
      </c>
    </row>
    <row r="148" s="2" customFormat="1">
      <c r="A148" s="41"/>
      <c r="B148" s="42"/>
      <c r="C148" s="43"/>
      <c r="D148" s="221" t="s">
        <v>155</v>
      </c>
      <c r="E148" s="43"/>
      <c r="F148" s="222" t="s">
        <v>2397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155</v>
      </c>
      <c r="AU148" s="20" t="s">
        <v>85</v>
      </c>
    </row>
    <row r="149" s="2" customFormat="1" ht="16.5" customHeight="1">
      <c r="A149" s="41"/>
      <c r="B149" s="42"/>
      <c r="C149" s="259" t="s">
        <v>350</v>
      </c>
      <c r="D149" s="259" t="s">
        <v>245</v>
      </c>
      <c r="E149" s="260" t="s">
        <v>2398</v>
      </c>
      <c r="F149" s="261" t="s">
        <v>2399</v>
      </c>
      <c r="G149" s="262" t="s">
        <v>2333</v>
      </c>
      <c r="H149" s="263">
        <v>2</v>
      </c>
      <c r="I149" s="264"/>
      <c r="J149" s="265">
        <f>ROUND(I149*H149,2)</f>
        <v>0</v>
      </c>
      <c r="K149" s="261" t="s">
        <v>19</v>
      </c>
      <c r="L149" s="266"/>
      <c r="M149" s="267" t="s">
        <v>19</v>
      </c>
      <c r="N149" s="268" t="s">
        <v>46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358</v>
      </c>
      <c r="AT149" s="219" t="s">
        <v>245</v>
      </c>
      <c r="AU149" s="219" t="s">
        <v>85</v>
      </c>
      <c r="AY149" s="20" t="s">
        <v>147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83</v>
      </c>
      <c r="BK149" s="220">
        <f>ROUND(I149*H149,2)</f>
        <v>0</v>
      </c>
      <c r="BL149" s="20" t="s">
        <v>244</v>
      </c>
      <c r="BM149" s="219" t="s">
        <v>273</v>
      </c>
    </row>
    <row r="150" s="2" customFormat="1" ht="24.15" customHeight="1">
      <c r="A150" s="41"/>
      <c r="B150" s="42"/>
      <c r="C150" s="208" t="s">
        <v>358</v>
      </c>
      <c r="D150" s="208" t="s">
        <v>149</v>
      </c>
      <c r="E150" s="209" t="s">
        <v>2400</v>
      </c>
      <c r="F150" s="210" t="s">
        <v>2401</v>
      </c>
      <c r="G150" s="211" t="s">
        <v>311</v>
      </c>
      <c r="H150" s="212">
        <v>5</v>
      </c>
      <c r="I150" s="213"/>
      <c r="J150" s="214">
        <f>ROUND(I150*H150,2)</f>
        <v>0</v>
      </c>
      <c r="K150" s="210" t="s">
        <v>152</v>
      </c>
      <c r="L150" s="47"/>
      <c r="M150" s="215" t="s">
        <v>19</v>
      </c>
      <c r="N150" s="216" t="s">
        <v>46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244</v>
      </c>
      <c r="AT150" s="219" t="s">
        <v>149</v>
      </c>
      <c r="AU150" s="219" t="s">
        <v>85</v>
      </c>
      <c r="AY150" s="20" t="s">
        <v>147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83</v>
      </c>
      <c r="BK150" s="220">
        <f>ROUND(I150*H150,2)</f>
        <v>0</v>
      </c>
      <c r="BL150" s="20" t="s">
        <v>244</v>
      </c>
      <c r="BM150" s="219" t="s">
        <v>2402</v>
      </c>
    </row>
    <row r="151" s="2" customFormat="1">
      <c r="A151" s="41"/>
      <c r="B151" s="42"/>
      <c r="C151" s="43"/>
      <c r="D151" s="221" t="s">
        <v>155</v>
      </c>
      <c r="E151" s="43"/>
      <c r="F151" s="222" t="s">
        <v>2403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155</v>
      </c>
      <c r="AU151" s="20" t="s">
        <v>85</v>
      </c>
    </row>
    <row r="152" s="2" customFormat="1" ht="16.5" customHeight="1">
      <c r="A152" s="41"/>
      <c r="B152" s="42"/>
      <c r="C152" s="259" t="s">
        <v>365</v>
      </c>
      <c r="D152" s="259" t="s">
        <v>245</v>
      </c>
      <c r="E152" s="260" t="s">
        <v>2404</v>
      </c>
      <c r="F152" s="261" t="s">
        <v>2405</v>
      </c>
      <c r="G152" s="262" t="s">
        <v>2333</v>
      </c>
      <c r="H152" s="263">
        <v>2</v>
      </c>
      <c r="I152" s="264"/>
      <c r="J152" s="265">
        <f>ROUND(I152*H152,2)</f>
        <v>0</v>
      </c>
      <c r="K152" s="261" t="s">
        <v>19</v>
      </c>
      <c r="L152" s="266"/>
      <c r="M152" s="267" t="s">
        <v>19</v>
      </c>
      <c r="N152" s="268" t="s">
        <v>46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358</v>
      </c>
      <c r="AT152" s="219" t="s">
        <v>245</v>
      </c>
      <c r="AU152" s="219" t="s">
        <v>85</v>
      </c>
      <c r="AY152" s="20" t="s">
        <v>147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83</v>
      </c>
      <c r="BK152" s="220">
        <f>ROUND(I152*H152,2)</f>
        <v>0</v>
      </c>
      <c r="BL152" s="20" t="s">
        <v>244</v>
      </c>
      <c r="BM152" s="219" t="s">
        <v>284</v>
      </c>
    </row>
    <row r="153" s="2" customFormat="1">
      <c r="A153" s="41"/>
      <c r="B153" s="42"/>
      <c r="C153" s="43"/>
      <c r="D153" s="228" t="s">
        <v>483</v>
      </c>
      <c r="E153" s="43"/>
      <c r="F153" s="269" t="s">
        <v>2406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483</v>
      </c>
      <c r="AU153" s="20" t="s">
        <v>85</v>
      </c>
    </row>
    <row r="154" s="2" customFormat="1" ht="16.5" customHeight="1">
      <c r="A154" s="41"/>
      <c r="B154" s="42"/>
      <c r="C154" s="259" t="s">
        <v>372</v>
      </c>
      <c r="D154" s="259" t="s">
        <v>245</v>
      </c>
      <c r="E154" s="260" t="s">
        <v>2407</v>
      </c>
      <c r="F154" s="261" t="s">
        <v>2408</v>
      </c>
      <c r="G154" s="262" t="s">
        <v>2333</v>
      </c>
      <c r="H154" s="263">
        <v>1</v>
      </c>
      <c r="I154" s="264"/>
      <c r="J154" s="265">
        <f>ROUND(I154*H154,2)</f>
        <v>0</v>
      </c>
      <c r="K154" s="261" t="s">
        <v>19</v>
      </c>
      <c r="L154" s="266"/>
      <c r="M154" s="267" t="s">
        <v>19</v>
      </c>
      <c r="N154" s="268" t="s">
        <v>46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358</v>
      </c>
      <c r="AT154" s="219" t="s">
        <v>245</v>
      </c>
      <c r="AU154" s="219" t="s">
        <v>85</v>
      </c>
      <c r="AY154" s="20" t="s">
        <v>147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83</v>
      </c>
      <c r="BK154" s="220">
        <f>ROUND(I154*H154,2)</f>
        <v>0</v>
      </c>
      <c r="BL154" s="20" t="s">
        <v>244</v>
      </c>
      <c r="BM154" s="219" t="s">
        <v>301</v>
      </c>
    </row>
    <row r="155" s="2" customFormat="1">
      <c r="A155" s="41"/>
      <c r="B155" s="42"/>
      <c r="C155" s="43"/>
      <c r="D155" s="228" t="s">
        <v>483</v>
      </c>
      <c r="E155" s="43"/>
      <c r="F155" s="269" t="s">
        <v>2406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483</v>
      </c>
      <c r="AU155" s="20" t="s">
        <v>85</v>
      </c>
    </row>
    <row r="156" s="2" customFormat="1" ht="16.5" customHeight="1">
      <c r="A156" s="41"/>
      <c r="B156" s="42"/>
      <c r="C156" s="259" t="s">
        <v>379</v>
      </c>
      <c r="D156" s="259" t="s">
        <v>245</v>
      </c>
      <c r="E156" s="260" t="s">
        <v>2409</v>
      </c>
      <c r="F156" s="261" t="s">
        <v>2408</v>
      </c>
      <c r="G156" s="262" t="s">
        <v>2333</v>
      </c>
      <c r="H156" s="263">
        <v>1</v>
      </c>
      <c r="I156" s="264"/>
      <c r="J156" s="265">
        <f>ROUND(I156*H156,2)</f>
        <v>0</v>
      </c>
      <c r="K156" s="261" t="s">
        <v>19</v>
      </c>
      <c r="L156" s="266"/>
      <c r="M156" s="267" t="s">
        <v>19</v>
      </c>
      <c r="N156" s="268" t="s">
        <v>46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358</v>
      </c>
      <c r="AT156" s="219" t="s">
        <v>245</v>
      </c>
      <c r="AU156" s="219" t="s">
        <v>85</v>
      </c>
      <c r="AY156" s="20" t="s">
        <v>147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83</v>
      </c>
      <c r="BK156" s="220">
        <f>ROUND(I156*H156,2)</f>
        <v>0</v>
      </c>
      <c r="BL156" s="20" t="s">
        <v>244</v>
      </c>
      <c r="BM156" s="219" t="s">
        <v>2410</v>
      </c>
    </row>
    <row r="157" s="2" customFormat="1">
      <c r="A157" s="41"/>
      <c r="B157" s="42"/>
      <c r="C157" s="43"/>
      <c r="D157" s="228" t="s">
        <v>483</v>
      </c>
      <c r="E157" s="43"/>
      <c r="F157" s="269" t="s">
        <v>2406</v>
      </c>
      <c r="G157" s="43"/>
      <c r="H157" s="43"/>
      <c r="I157" s="223"/>
      <c r="J157" s="43"/>
      <c r="K157" s="43"/>
      <c r="L157" s="47"/>
      <c r="M157" s="224"/>
      <c r="N157" s="225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483</v>
      </c>
      <c r="AU157" s="20" t="s">
        <v>85</v>
      </c>
    </row>
    <row r="158" s="2" customFormat="1" ht="16.5" customHeight="1">
      <c r="A158" s="41"/>
      <c r="B158" s="42"/>
      <c r="C158" s="259" t="s">
        <v>386</v>
      </c>
      <c r="D158" s="259" t="s">
        <v>245</v>
      </c>
      <c r="E158" s="260" t="s">
        <v>2411</v>
      </c>
      <c r="F158" s="261" t="s">
        <v>2408</v>
      </c>
      <c r="G158" s="262" t="s">
        <v>2333</v>
      </c>
      <c r="H158" s="263">
        <v>1</v>
      </c>
      <c r="I158" s="264"/>
      <c r="J158" s="265">
        <f>ROUND(I158*H158,2)</f>
        <v>0</v>
      </c>
      <c r="K158" s="261" t="s">
        <v>19</v>
      </c>
      <c r="L158" s="266"/>
      <c r="M158" s="267" t="s">
        <v>19</v>
      </c>
      <c r="N158" s="268" t="s">
        <v>46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358</v>
      </c>
      <c r="AT158" s="219" t="s">
        <v>245</v>
      </c>
      <c r="AU158" s="219" t="s">
        <v>85</v>
      </c>
      <c r="AY158" s="20" t="s">
        <v>147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83</v>
      </c>
      <c r="BK158" s="220">
        <f>ROUND(I158*H158,2)</f>
        <v>0</v>
      </c>
      <c r="BL158" s="20" t="s">
        <v>244</v>
      </c>
      <c r="BM158" s="219" t="s">
        <v>330</v>
      </c>
    </row>
    <row r="159" s="2" customFormat="1">
      <c r="A159" s="41"/>
      <c r="B159" s="42"/>
      <c r="C159" s="43"/>
      <c r="D159" s="228" t="s">
        <v>483</v>
      </c>
      <c r="E159" s="43"/>
      <c r="F159" s="269" t="s">
        <v>2406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483</v>
      </c>
      <c r="AU159" s="20" t="s">
        <v>85</v>
      </c>
    </row>
    <row r="160" s="2" customFormat="1" ht="37.8" customHeight="1">
      <c r="A160" s="41"/>
      <c r="B160" s="42"/>
      <c r="C160" s="208" t="s">
        <v>394</v>
      </c>
      <c r="D160" s="208" t="s">
        <v>149</v>
      </c>
      <c r="E160" s="209" t="s">
        <v>2412</v>
      </c>
      <c r="F160" s="210" t="s">
        <v>2413</v>
      </c>
      <c r="G160" s="211" t="s">
        <v>389</v>
      </c>
      <c r="H160" s="212">
        <v>12</v>
      </c>
      <c r="I160" s="213"/>
      <c r="J160" s="214">
        <f>ROUND(I160*H160,2)</f>
        <v>0</v>
      </c>
      <c r="K160" s="210" t="s">
        <v>152</v>
      </c>
      <c r="L160" s="47"/>
      <c r="M160" s="215" t="s">
        <v>19</v>
      </c>
      <c r="N160" s="216" t="s">
        <v>46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244</v>
      </c>
      <c r="AT160" s="219" t="s">
        <v>149</v>
      </c>
      <c r="AU160" s="219" t="s">
        <v>85</v>
      </c>
      <c r="AY160" s="20" t="s">
        <v>147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83</v>
      </c>
      <c r="BK160" s="220">
        <f>ROUND(I160*H160,2)</f>
        <v>0</v>
      </c>
      <c r="BL160" s="20" t="s">
        <v>244</v>
      </c>
      <c r="BM160" s="219" t="s">
        <v>2414</v>
      </c>
    </row>
    <row r="161" s="2" customFormat="1">
      <c r="A161" s="41"/>
      <c r="B161" s="42"/>
      <c r="C161" s="43"/>
      <c r="D161" s="221" t="s">
        <v>155</v>
      </c>
      <c r="E161" s="43"/>
      <c r="F161" s="222" t="s">
        <v>2415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155</v>
      </c>
      <c r="AU161" s="20" t="s">
        <v>85</v>
      </c>
    </row>
    <row r="162" s="2" customFormat="1" ht="16.5" customHeight="1">
      <c r="A162" s="41"/>
      <c r="B162" s="42"/>
      <c r="C162" s="259" t="s">
        <v>402</v>
      </c>
      <c r="D162" s="259" t="s">
        <v>245</v>
      </c>
      <c r="E162" s="260" t="s">
        <v>2416</v>
      </c>
      <c r="F162" s="261" t="s">
        <v>2417</v>
      </c>
      <c r="G162" s="262" t="s">
        <v>2366</v>
      </c>
      <c r="H162" s="263">
        <v>12</v>
      </c>
      <c r="I162" s="264"/>
      <c r="J162" s="265">
        <f>ROUND(I162*H162,2)</f>
        <v>0</v>
      </c>
      <c r="K162" s="261" t="s">
        <v>19</v>
      </c>
      <c r="L162" s="266"/>
      <c r="M162" s="267" t="s">
        <v>19</v>
      </c>
      <c r="N162" s="268" t="s">
        <v>46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358</v>
      </c>
      <c r="AT162" s="219" t="s">
        <v>245</v>
      </c>
      <c r="AU162" s="219" t="s">
        <v>85</v>
      </c>
      <c r="AY162" s="20" t="s">
        <v>147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83</v>
      </c>
      <c r="BK162" s="220">
        <f>ROUND(I162*H162,2)</f>
        <v>0</v>
      </c>
      <c r="BL162" s="20" t="s">
        <v>244</v>
      </c>
      <c r="BM162" s="219" t="s">
        <v>342</v>
      </c>
    </row>
    <row r="163" s="2" customFormat="1">
      <c r="A163" s="41"/>
      <c r="B163" s="42"/>
      <c r="C163" s="43"/>
      <c r="D163" s="228" t="s">
        <v>483</v>
      </c>
      <c r="E163" s="43"/>
      <c r="F163" s="269" t="s">
        <v>2418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483</v>
      </c>
      <c r="AU163" s="20" t="s">
        <v>85</v>
      </c>
    </row>
    <row r="164" s="2" customFormat="1" ht="37.8" customHeight="1">
      <c r="A164" s="41"/>
      <c r="B164" s="42"/>
      <c r="C164" s="208" t="s">
        <v>411</v>
      </c>
      <c r="D164" s="208" t="s">
        <v>149</v>
      </c>
      <c r="E164" s="209" t="s">
        <v>2419</v>
      </c>
      <c r="F164" s="210" t="s">
        <v>2420</v>
      </c>
      <c r="G164" s="211" t="s">
        <v>389</v>
      </c>
      <c r="H164" s="212">
        <v>9</v>
      </c>
      <c r="I164" s="213"/>
      <c r="J164" s="214">
        <f>ROUND(I164*H164,2)</f>
        <v>0</v>
      </c>
      <c r="K164" s="210" t="s">
        <v>152</v>
      </c>
      <c r="L164" s="47"/>
      <c r="M164" s="215" t="s">
        <v>19</v>
      </c>
      <c r="N164" s="216" t="s">
        <v>46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244</v>
      </c>
      <c r="AT164" s="219" t="s">
        <v>149</v>
      </c>
      <c r="AU164" s="219" t="s">
        <v>85</v>
      </c>
      <c r="AY164" s="20" t="s">
        <v>147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83</v>
      </c>
      <c r="BK164" s="220">
        <f>ROUND(I164*H164,2)</f>
        <v>0</v>
      </c>
      <c r="BL164" s="20" t="s">
        <v>244</v>
      </c>
      <c r="BM164" s="219" t="s">
        <v>2421</v>
      </c>
    </row>
    <row r="165" s="2" customFormat="1">
      <c r="A165" s="41"/>
      <c r="B165" s="42"/>
      <c r="C165" s="43"/>
      <c r="D165" s="221" t="s">
        <v>155</v>
      </c>
      <c r="E165" s="43"/>
      <c r="F165" s="222" t="s">
        <v>2422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155</v>
      </c>
      <c r="AU165" s="20" t="s">
        <v>85</v>
      </c>
    </row>
    <row r="166" s="2" customFormat="1" ht="16.5" customHeight="1">
      <c r="A166" s="41"/>
      <c r="B166" s="42"/>
      <c r="C166" s="259" t="s">
        <v>418</v>
      </c>
      <c r="D166" s="259" t="s">
        <v>245</v>
      </c>
      <c r="E166" s="260" t="s">
        <v>2423</v>
      </c>
      <c r="F166" s="261" t="s">
        <v>2424</v>
      </c>
      <c r="G166" s="262" t="s">
        <v>2366</v>
      </c>
      <c r="H166" s="263">
        <v>9</v>
      </c>
      <c r="I166" s="264"/>
      <c r="J166" s="265">
        <f>ROUND(I166*H166,2)</f>
        <v>0</v>
      </c>
      <c r="K166" s="261" t="s">
        <v>19</v>
      </c>
      <c r="L166" s="266"/>
      <c r="M166" s="267" t="s">
        <v>19</v>
      </c>
      <c r="N166" s="268" t="s">
        <v>46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358</v>
      </c>
      <c r="AT166" s="219" t="s">
        <v>245</v>
      </c>
      <c r="AU166" s="219" t="s">
        <v>85</v>
      </c>
      <c r="AY166" s="20" t="s">
        <v>147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83</v>
      </c>
      <c r="BK166" s="220">
        <f>ROUND(I166*H166,2)</f>
        <v>0</v>
      </c>
      <c r="BL166" s="20" t="s">
        <v>244</v>
      </c>
      <c r="BM166" s="219" t="s">
        <v>358</v>
      </c>
    </row>
    <row r="167" s="2" customFormat="1">
      <c r="A167" s="41"/>
      <c r="B167" s="42"/>
      <c r="C167" s="43"/>
      <c r="D167" s="228" t="s">
        <v>483</v>
      </c>
      <c r="E167" s="43"/>
      <c r="F167" s="269" t="s">
        <v>2418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483</v>
      </c>
      <c r="AU167" s="20" t="s">
        <v>85</v>
      </c>
    </row>
    <row r="168" s="2" customFormat="1" ht="33" customHeight="1">
      <c r="A168" s="41"/>
      <c r="B168" s="42"/>
      <c r="C168" s="208" t="s">
        <v>425</v>
      </c>
      <c r="D168" s="208" t="s">
        <v>149</v>
      </c>
      <c r="E168" s="209" t="s">
        <v>2425</v>
      </c>
      <c r="F168" s="210" t="s">
        <v>2426</v>
      </c>
      <c r="G168" s="211" t="s">
        <v>389</v>
      </c>
      <c r="H168" s="212">
        <v>1</v>
      </c>
      <c r="I168" s="213"/>
      <c r="J168" s="214">
        <f>ROUND(I168*H168,2)</f>
        <v>0</v>
      </c>
      <c r="K168" s="210" t="s">
        <v>152</v>
      </c>
      <c r="L168" s="47"/>
      <c r="M168" s="215" t="s">
        <v>19</v>
      </c>
      <c r="N168" s="216" t="s">
        <v>46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244</v>
      </c>
      <c r="AT168" s="219" t="s">
        <v>149</v>
      </c>
      <c r="AU168" s="219" t="s">
        <v>85</v>
      </c>
      <c r="AY168" s="20" t="s">
        <v>147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83</v>
      </c>
      <c r="BK168" s="220">
        <f>ROUND(I168*H168,2)</f>
        <v>0</v>
      </c>
      <c r="BL168" s="20" t="s">
        <v>244</v>
      </c>
      <c r="BM168" s="219" t="s">
        <v>2427</v>
      </c>
    </row>
    <row r="169" s="2" customFormat="1">
      <c r="A169" s="41"/>
      <c r="B169" s="42"/>
      <c r="C169" s="43"/>
      <c r="D169" s="221" t="s">
        <v>155</v>
      </c>
      <c r="E169" s="43"/>
      <c r="F169" s="222" t="s">
        <v>2428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155</v>
      </c>
      <c r="AU169" s="20" t="s">
        <v>85</v>
      </c>
    </row>
    <row r="170" s="2" customFormat="1" ht="16.5" customHeight="1">
      <c r="A170" s="41"/>
      <c r="B170" s="42"/>
      <c r="C170" s="259" t="s">
        <v>430</v>
      </c>
      <c r="D170" s="259" t="s">
        <v>245</v>
      </c>
      <c r="E170" s="260" t="s">
        <v>2429</v>
      </c>
      <c r="F170" s="261" t="s">
        <v>2430</v>
      </c>
      <c r="G170" s="262" t="s">
        <v>2366</v>
      </c>
      <c r="H170" s="263">
        <v>1</v>
      </c>
      <c r="I170" s="264"/>
      <c r="J170" s="265">
        <f>ROUND(I170*H170,2)</f>
        <v>0</v>
      </c>
      <c r="K170" s="261" t="s">
        <v>19</v>
      </c>
      <c r="L170" s="266"/>
      <c r="M170" s="267" t="s">
        <v>19</v>
      </c>
      <c r="N170" s="268" t="s">
        <v>46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358</v>
      </c>
      <c r="AT170" s="219" t="s">
        <v>245</v>
      </c>
      <c r="AU170" s="219" t="s">
        <v>85</v>
      </c>
      <c r="AY170" s="20" t="s">
        <v>147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83</v>
      </c>
      <c r="BK170" s="220">
        <f>ROUND(I170*H170,2)</f>
        <v>0</v>
      </c>
      <c r="BL170" s="20" t="s">
        <v>244</v>
      </c>
      <c r="BM170" s="219" t="s">
        <v>372</v>
      </c>
    </row>
    <row r="171" s="2" customFormat="1">
      <c r="A171" s="41"/>
      <c r="B171" s="42"/>
      <c r="C171" s="43"/>
      <c r="D171" s="228" t="s">
        <v>483</v>
      </c>
      <c r="E171" s="43"/>
      <c r="F171" s="269" t="s">
        <v>2418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483</v>
      </c>
      <c r="AU171" s="20" t="s">
        <v>85</v>
      </c>
    </row>
    <row r="172" s="2" customFormat="1" ht="24.15" customHeight="1">
      <c r="A172" s="41"/>
      <c r="B172" s="42"/>
      <c r="C172" s="208" t="s">
        <v>437</v>
      </c>
      <c r="D172" s="208" t="s">
        <v>149</v>
      </c>
      <c r="E172" s="209" t="s">
        <v>2431</v>
      </c>
      <c r="F172" s="210" t="s">
        <v>2432</v>
      </c>
      <c r="G172" s="211" t="s">
        <v>311</v>
      </c>
      <c r="H172" s="212">
        <v>3</v>
      </c>
      <c r="I172" s="213"/>
      <c r="J172" s="214">
        <f>ROUND(I172*H172,2)</f>
        <v>0</v>
      </c>
      <c r="K172" s="210" t="s">
        <v>152</v>
      </c>
      <c r="L172" s="47"/>
      <c r="M172" s="215" t="s">
        <v>19</v>
      </c>
      <c r="N172" s="216" t="s">
        <v>46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244</v>
      </c>
      <c r="AT172" s="219" t="s">
        <v>149</v>
      </c>
      <c r="AU172" s="219" t="s">
        <v>85</v>
      </c>
      <c r="AY172" s="20" t="s">
        <v>147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83</v>
      </c>
      <c r="BK172" s="220">
        <f>ROUND(I172*H172,2)</f>
        <v>0</v>
      </c>
      <c r="BL172" s="20" t="s">
        <v>244</v>
      </c>
      <c r="BM172" s="219" t="s">
        <v>2433</v>
      </c>
    </row>
    <row r="173" s="2" customFormat="1">
      <c r="A173" s="41"/>
      <c r="B173" s="42"/>
      <c r="C173" s="43"/>
      <c r="D173" s="221" t="s">
        <v>155</v>
      </c>
      <c r="E173" s="43"/>
      <c r="F173" s="222" t="s">
        <v>2434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155</v>
      </c>
      <c r="AU173" s="20" t="s">
        <v>85</v>
      </c>
    </row>
    <row r="174" s="2" customFormat="1" ht="33" customHeight="1">
      <c r="A174" s="41"/>
      <c r="B174" s="42"/>
      <c r="C174" s="208" t="s">
        <v>445</v>
      </c>
      <c r="D174" s="208" t="s">
        <v>149</v>
      </c>
      <c r="E174" s="209" t="s">
        <v>2435</v>
      </c>
      <c r="F174" s="210" t="s">
        <v>2436</v>
      </c>
      <c r="G174" s="211" t="s">
        <v>311</v>
      </c>
      <c r="H174" s="212">
        <v>5</v>
      </c>
      <c r="I174" s="213"/>
      <c r="J174" s="214">
        <f>ROUND(I174*H174,2)</f>
        <v>0</v>
      </c>
      <c r="K174" s="210" t="s">
        <v>152</v>
      </c>
      <c r="L174" s="47"/>
      <c r="M174" s="215" t="s">
        <v>19</v>
      </c>
      <c r="N174" s="216" t="s">
        <v>46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244</v>
      </c>
      <c r="AT174" s="219" t="s">
        <v>149</v>
      </c>
      <c r="AU174" s="219" t="s">
        <v>85</v>
      </c>
      <c r="AY174" s="20" t="s">
        <v>147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83</v>
      </c>
      <c r="BK174" s="220">
        <f>ROUND(I174*H174,2)</f>
        <v>0</v>
      </c>
      <c r="BL174" s="20" t="s">
        <v>244</v>
      </c>
      <c r="BM174" s="219" t="s">
        <v>2437</v>
      </c>
    </row>
    <row r="175" s="2" customFormat="1">
      <c r="A175" s="41"/>
      <c r="B175" s="42"/>
      <c r="C175" s="43"/>
      <c r="D175" s="221" t="s">
        <v>155</v>
      </c>
      <c r="E175" s="43"/>
      <c r="F175" s="222" t="s">
        <v>2438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155</v>
      </c>
      <c r="AU175" s="20" t="s">
        <v>85</v>
      </c>
    </row>
    <row r="176" s="2" customFormat="1" ht="33" customHeight="1">
      <c r="A176" s="41"/>
      <c r="B176" s="42"/>
      <c r="C176" s="208" t="s">
        <v>453</v>
      </c>
      <c r="D176" s="208" t="s">
        <v>149</v>
      </c>
      <c r="E176" s="209" t="s">
        <v>2439</v>
      </c>
      <c r="F176" s="210" t="s">
        <v>2440</v>
      </c>
      <c r="G176" s="211" t="s">
        <v>389</v>
      </c>
      <c r="H176" s="212">
        <v>1</v>
      </c>
      <c r="I176" s="213"/>
      <c r="J176" s="214">
        <f>ROUND(I176*H176,2)</f>
        <v>0</v>
      </c>
      <c r="K176" s="210" t="s">
        <v>152</v>
      </c>
      <c r="L176" s="47"/>
      <c r="M176" s="215" t="s">
        <v>19</v>
      </c>
      <c r="N176" s="216" t="s">
        <v>46</v>
      </c>
      <c r="O176" s="87"/>
      <c r="P176" s="217">
        <f>O176*H176</f>
        <v>0</v>
      </c>
      <c r="Q176" s="217">
        <v>0.00021000000000000001</v>
      </c>
      <c r="R176" s="217">
        <f>Q176*H176</f>
        <v>0.00021000000000000001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244</v>
      </c>
      <c r="AT176" s="219" t="s">
        <v>149</v>
      </c>
      <c r="AU176" s="219" t="s">
        <v>85</v>
      </c>
      <c r="AY176" s="20" t="s">
        <v>147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83</v>
      </c>
      <c r="BK176" s="220">
        <f>ROUND(I176*H176,2)</f>
        <v>0</v>
      </c>
      <c r="BL176" s="20" t="s">
        <v>244</v>
      </c>
      <c r="BM176" s="219" t="s">
        <v>2441</v>
      </c>
    </row>
    <row r="177" s="2" customFormat="1">
      <c r="A177" s="41"/>
      <c r="B177" s="42"/>
      <c r="C177" s="43"/>
      <c r="D177" s="221" t="s">
        <v>155</v>
      </c>
      <c r="E177" s="43"/>
      <c r="F177" s="222" t="s">
        <v>2442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155</v>
      </c>
      <c r="AU177" s="20" t="s">
        <v>85</v>
      </c>
    </row>
    <row r="178" s="2" customFormat="1" ht="37.8" customHeight="1">
      <c r="A178" s="41"/>
      <c r="B178" s="42"/>
      <c r="C178" s="208" t="s">
        <v>458</v>
      </c>
      <c r="D178" s="208" t="s">
        <v>149</v>
      </c>
      <c r="E178" s="209" t="s">
        <v>2443</v>
      </c>
      <c r="F178" s="210" t="s">
        <v>2444</v>
      </c>
      <c r="G178" s="211" t="s">
        <v>389</v>
      </c>
      <c r="H178" s="212">
        <v>9</v>
      </c>
      <c r="I178" s="213"/>
      <c r="J178" s="214">
        <f>ROUND(I178*H178,2)</f>
        <v>0</v>
      </c>
      <c r="K178" s="210" t="s">
        <v>152</v>
      </c>
      <c r="L178" s="47"/>
      <c r="M178" s="215" t="s">
        <v>19</v>
      </c>
      <c r="N178" s="216" t="s">
        <v>46</v>
      </c>
      <c r="O178" s="87"/>
      <c r="P178" s="217">
        <f>O178*H178</f>
        <v>0</v>
      </c>
      <c r="Q178" s="217">
        <v>0.00033</v>
      </c>
      <c r="R178" s="217">
        <f>Q178*H178</f>
        <v>0.00297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244</v>
      </c>
      <c r="AT178" s="219" t="s">
        <v>149</v>
      </c>
      <c r="AU178" s="219" t="s">
        <v>85</v>
      </c>
      <c r="AY178" s="20" t="s">
        <v>147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83</v>
      </c>
      <c r="BK178" s="220">
        <f>ROUND(I178*H178,2)</f>
        <v>0</v>
      </c>
      <c r="BL178" s="20" t="s">
        <v>244</v>
      </c>
      <c r="BM178" s="219" t="s">
        <v>2445</v>
      </c>
    </row>
    <row r="179" s="2" customFormat="1">
      <c r="A179" s="41"/>
      <c r="B179" s="42"/>
      <c r="C179" s="43"/>
      <c r="D179" s="221" t="s">
        <v>155</v>
      </c>
      <c r="E179" s="43"/>
      <c r="F179" s="222" t="s">
        <v>2446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155</v>
      </c>
      <c r="AU179" s="20" t="s">
        <v>85</v>
      </c>
    </row>
    <row r="180" s="2" customFormat="1" ht="37.8" customHeight="1">
      <c r="A180" s="41"/>
      <c r="B180" s="42"/>
      <c r="C180" s="208" t="s">
        <v>467</v>
      </c>
      <c r="D180" s="208" t="s">
        <v>149</v>
      </c>
      <c r="E180" s="209" t="s">
        <v>2447</v>
      </c>
      <c r="F180" s="210" t="s">
        <v>2448</v>
      </c>
      <c r="G180" s="211" t="s">
        <v>389</v>
      </c>
      <c r="H180" s="212">
        <v>12</v>
      </c>
      <c r="I180" s="213"/>
      <c r="J180" s="214">
        <f>ROUND(I180*H180,2)</f>
        <v>0</v>
      </c>
      <c r="K180" s="210" t="s">
        <v>152</v>
      </c>
      <c r="L180" s="47"/>
      <c r="M180" s="215" t="s">
        <v>19</v>
      </c>
      <c r="N180" s="216" t="s">
        <v>46</v>
      </c>
      <c r="O180" s="87"/>
      <c r="P180" s="217">
        <f>O180*H180</f>
        <v>0</v>
      </c>
      <c r="Q180" s="217">
        <v>0.00038999999999999999</v>
      </c>
      <c r="R180" s="217">
        <f>Q180*H180</f>
        <v>0.0046800000000000001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244</v>
      </c>
      <c r="AT180" s="219" t="s">
        <v>149</v>
      </c>
      <c r="AU180" s="219" t="s">
        <v>85</v>
      </c>
      <c r="AY180" s="20" t="s">
        <v>147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83</v>
      </c>
      <c r="BK180" s="220">
        <f>ROUND(I180*H180,2)</f>
        <v>0</v>
      </c>
      <c r="BL180" s="20" t="s">
        <v>244</v>
      </c>
      <c r="BM180" s="219" t="s">
        <v>2449</v>
      </c>
    </row>
    <row r="181" s="2" customFormat="1">
      <c r="A181" s="41"/>
      <c r="B181" s="42"/>
      <c r="C181" s="43"/>
      <c r="D181" s="221" t="s">
        <v>155</v>
      </c>
      <c r="E181" s="43"/>
      <c r="F181" s="222" t="s">
        <v>2450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155</v>
      </c>
      <c r="AU181" s="20" t="s">
        <v>85</v>
      </c>
    </row>
    <row r="182" s="2" customFormat="1" ht="37.8" customHeight="1">
      <c r="A182" s="41"/>
      <c r="B182" s="42"/>
      <c r="C182" s="208" t="s">
        <v>472</v>
      </c>
      <c r="D182" s="208" t="s">
        <v>149</v>
      </c>
      <c r="E182" s="209" t="s">
        <v>2451</v>
      </c>
      <c r="F182" s="210" t="s">
        <v>2452</v>
      </c>
      <c r="G182" s="211" t="s">
        <v>389</v>
      </c>
      <c r="H182" s="212">
        <v>10.6</v>
      </c>
      <c r="I182" s="213"/>
      <c r="J182" s="214">
        <f>ROUND(I182*H182,2)</f>
        <v>0</v>
      </c>
      <c r="K182" s="210" t="s">
        <v>152</v>
      </c>
      <c r="L182" s="47"/>
      <c r="M182" s="215" t="s">
        <v>19</v>
      </c>
      <c r="N182" s="216" t="s">
        <v>46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244</v>
      </c>
      <c r="AT182" s="219" t="s">
        <v>149</v>
      </c>
      <c r="AU182" s="219" t="s">
        <v>85</v>
      </c>
      <c r="AY182" s="20" t="s">
        <v>147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83</v>
      </c>
      <c r="BK182" s="220">
        <f>ROUND(I182*H182,2)</f>
        <v>0</v>
      </c>
      <c r="BL182" s="20" t="s">
        <v>244</v>
      </c>
      <c r="BM182" s="219" t="s">
        <v>2453</v>
      </c>
    </row>
    <row r="183" s="2" customFormat="1">
      <c r="A183" s="41"/>
      <c r="B183" s="42"/>
      <c r="C183" s="43"/>
      <c r="D183" s="221" t="s">
        <v>155</v>
      </c>
      <c r="E183" s="43"/>
      <c r="F183" s="222" t="s">
        <v>2454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155</v>
      </c>
      <c r="AU183" s="20" t="s">
        <v>85</v>
      </c>
    </row>
    <row r="184" s="2" customFormat="1" ht="24.15" customHeight="1">
      <c r="A184" s="41"/>
      <c r="B184" s="42"/>
      <c r="C184" s="259" t="s">
        <v>478</v>
      </c>
      <c r="D184" s="259" t="s">
        <v>245</v>
      </c>
      <c r="E184" s="260" t="s">
        <v>2455</v>
      </c>
      <c r="F184" s="261" t="s">
        <v>2456</v>
      </c>
      <c r="G184" s="262" t="s">
        <v>99</v>
      </c>
      <c r="H184" s="263">
        <v>20.960000000000001</v>
      </c>
      <c r="I184" s="264"/>
      <c r="J184" s="265">
        <f>ROUND(I184*H184,2)</f>
        <v>0</v>
      </c>
      <c r="K184" s="261" t="s">
        <v>19</v>
      </c>
      <c r="L184" s="266"/>
      <c r="M184" s="267" t="s">
        <v>19</v>
      </c>
      <c r="N184" s="268" t="s">
        <v>46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358</v>
      </c>
      <c r="AT184" s="219" t="s">
        <v>245</v>
      </c>
      <c r="AU184" s="219" t="s">
        <v>85</v>
      </c>
      <c r="AY184" s="20" t="s">
        <v>147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83</v>
      </c>
      <c r="BK184" s="220">
        <f>ROUND(I184*H184,2)</f>
        <v>0</v>
      </c>
      <c r="BL184" s="20" t="s">
        <v>244</v>
      </c>
      <c r="BM184" s="219" t="s">
        <v>386</v>
      </c>
    </row>
    <row r="185" s="2" customFormat="1">
      <c r="A185" s="41"/>
      <c r="B185" s="42"/>
      <c r="C185" s="43"/>
      <c r="D185" s="228" t="s">
        <v>483</v>
      </c>
      <c r="E185" s="43"/>
      <c r="F185" s="269" t="s">
        <v>2457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483</v>
      </c>
      <c r="AU185" s="20" t="s">
        <v>85</v>
      </c>
    </row>
    <row r="186" s="2" customFormat="1" ht="24.15" customHeight="1">
      <c r="A186" s="41"/>
      <c r="B186" s="42"/>
      <c r="C186" s="208" t="s">
        <v>488</v>
      </c>
      <c r="D186" s="208" t="s">
        <v>149</v>
      </c>
      <c r="E186" s="209" t="s">
        <v>2458</v>
      </c>
      <c r="F186" s="210" t="s">
        <v>2459</v>
      </c>
      <c r="G186" s="211" t="s">
        <v>99</v>
      </c>
      <c r="H186" s="212">
        <v>15.728999999999999</v>
      </c>
      <c r="I186" s="213"/>
      <c r="J186" s="214">
        <f>ROUND(I186*H186,2)</f>
        <v>0</v>
      </c>
      <c r="K186" s="210" t="s">
        <v>152</v>
      </c>
      <c r="L186" s="47"/>
      <c r="M186" s="215" t="s">
        <v>19</v>
      </c>
      <c r="N186" s="216" t="s">
        <v>46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244</v>
      </c>
      <c r="AT186" s="219" t="s">
        <v>149</v>
      </c>
      <c r="AU186" s="219" t="s">
        <v>85</v>
      </c>
      <c r="AY186" s="20" t="s">
        <v>147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83</v>
      </c>
      <c r="BK186" s="220">
        <f>ROUND(I186*H186,2)</f>
        <v>0</v>
      </c>
      <c r="BL186" s="20" t="s">
        <v>244</v>
      </c>
      <c r="BM186" s="219" t="s">
        <v>2460</v>
      </c>
    </row>
    <row r="187" s="2" customFormat="1">
      <c r="A187" s="41"/>
      <c r="B187" s="42"/>
      <c r="C187" s="43"/>
      <c r="D187" s="221" t="s">
        <v>155</v>
      </c>
      <c r="E187" s="43"/>
      <c r="F187" s="222" t="s">
        <v>2461</v>
      </c>
      <c r="G187" s="43"/>
      <c r="H187" s="43"/>
      <c r="I187" s="223"/>
      <c r="J187" s="43"/>
      <c r="K187" s="43"/>
      <c r="L187" s="47"/>
      <c r="M187" s="224"/>
      <c r="N187" s="225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155</v>
      </c>
      <c r="AU187" s="20" t="s">
        <v>85</v>
      </c>
    </row>
    <row r="188" s="2" customFormat="1" ht="37.8" customHeight="1">
      <c r="A188" s="41"/>
      <c r="B188" s="42"/>
      <c r="C188" s="208" t="s">
        <v>493</v>
      </c>
      <c r="D188" s="208" t="s">
        <v>149</v>
      </c>
      <c r="E188" s="209" t="s">
        <v>2462</v>
      </c>
      <c r="F188" s="210" t="s">
        <v>2463</v>
      </c>
      <c r="G188" s="211" t="s">
        <v>99</v>
      </c>
      <c r="H188" s="212">
        <v>9.4369999999999994</v>
      </c>
      <c r="I188" s="213"/>
      <c r="J188" s="214">
        <f>ROUND(I188*H188,2)</f>
        <v>0</v>
      </c>
      <c r="K188" s="210" t="s">
        <v>152</v>
      </c>
      <c r="L188" s="47"/>
      <c r="M188" s="215" t="s">
        <v>19</v>
      </c>
      <c r="N188" s="216" t="s">
        <v>46</v>
      </c>
      <c r="O188" s="87"/>
      <c r="P188" s="217">
        <f>O188*H188</f>
        <v>0</v>
      </c>
      <c r="Q188" s="217">
        <v>6.9999999999999994E-05</v>
      </c>
      <c r="R188" s="217">
        <f>Q188*H188</f>
        <v>0.00066058999999999985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244</v>
      </c>
      <c r="AT188" s="219" t="s">
        <v>149</v>
      </c>
      <c r="AU188" s="219" t="s">
        <v>85</v>
      </c>
      <c r="AY188" s="20" t="s">
        <v>147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83</v>
      </c>
      <c r="BK188" s="220">
        <f>ROUND(I188*H188,2)</f>
        <v>0</v>
      </c>
      <c r="BL188" s="20" t="s">
        <v>244</v>
      </c>
      <c r="BM188" s="219" t="s">
        <v>2464</v>
      </c>
    </row>
    <row r="189" s="2" customFormat="1">
      <c r="A189" s="41"/>
      <c r="B189" s="42"/>
      <c r="C189" s="43"/>
      <c r="D189" s="221" t="s">
        <v>155</v>
      </c>
      <c r="E189" s="43"/>
      <c r="F189" s="222" t="s">
        <v>2465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155</v>
      </c>
      <c r="AU189" s="20" t="s">
        <v>85</v>
      </c>
    </row>
    <row r="190" s="13" customFormat="1">
      <c r="A190" s="13"/>
      <c r="B190" s="226"/>
      <c r="C190" s="227"/>
      <c r="D190" s="228" t="s">
        <v>157</v>
      </c>
      <c r="E190" s="227"/>
      <c r="F190" s="230" t="s">
        <v>2466</v>
      </c>
      <c r="G190" s="227"/>
      <c r="H190" s="231">
        <v>9.4369999999999994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157</v>
      </c>
      <c r="AU190" s="237" t="s">
        <v>85</v>
      </c>
      <c r="AV190" s="13" t="s">
        <v>85</v>
      </c>
      <c r="AW190" s="13" t="s">
        <v>4</v>
      </c>
      <c r="AX190" s="13" t="s">
        <v>83</v>
      </c>
      <c r="AY190" s="237" t="s">
        <v>147</v>
      </c>
    </row>
    <row r="191" s="2" customFormat="1" ht="37.8" customHeight="1">
      <c r="A191" s="41"/>
      <c r="B191" s="42"/>
      <c r="C191" s="208" t="s">
        <v>498</v>
      </c>
      <c r="D191" s="208" t="s">
        <v>149</v>
      </c>
      <c r="E191" s="209" t="s">
        <v>2467</v>
      </c>
      <c r="F191" s="210" t="s">
        <v>2468</v>
      </c>
      <c r="G191" s="211" t="s">
        <v>99</v>
      </c>
      <c r="H191" s="212">
        <v>6.2919999999999998</v>
      </c>
      <c r="I191" s="213"/>
      <c r="J191" s="214">
        <f>ROUND(I191*H191,2)</f>
        <v>0</v>
      </c>
      <c r="K191" s="210" t="s">
        <v>152</v>
      </c>
      <c r="L191" s="47"/>
      <c r="M191" s="215" t="s">
        <v>19</v>
      </c>
      <c r="N191" s="216" t="s">
        <v>46</v>
      </c>
      <c r="O191" s="87"/>
      <c r="P191" s="217">
        <f>O191*H191</f>
        <v>0</v>
      </c>
      <c r="Q191" s="217">
        <v>0.00020000000000000001</v>
      </c>
      <c r="R191" s="217">
        <f>Q191*H191</f>
        <v>0.0012584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244</v>
      </c>
      <c r="AT191" s="219" t="s">
        <v>149</v>
      </c>
      <c r="AU191" s="219" t="s">
        <v>85</v>
      </c>
      <c r="AY191" s="20" t="s">
        <v>147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83</v>
      </c>
      <c r="BK191" s="220">
        <f>ROUND(I191*H191,2)</f>
        <v>0</v>
      </c>
      <c r="BL191" s="20" t="s">
        <v>244</v>
      </c>
      <c r="BM191" s="219" t="s">
        <v>2469</v>
      </c>
    </row>
    <row r="192" s="2" customFormat="1">
      <c r="A192" s="41"/>
      <c r="B192" s="42"/>
      <c r="C192" s="43"/>
      <c r="D192" s="221" t="s">
        <v>155</v>
      </c>
      <c r="E192" s="43"/>
      <c r="F192" s="222" t="s">
        <v>2470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155</v>
      </c>
      <c r="AU192" s="20" t="s">
        <v>85</v>
      </c>
    </row>
    <row r="193" s="13" customFormat="1">
      <c r="A193" s="13"/>
      <c r="B193" s="226"/>
      <c r="C193" s="227"/>
      <c r="D193" s="228" t="s">
        <v>157</v>
      </c>
      <c r="E193" s="227"/>
      <c r="F193" s="230" t="s">
        <v>2471</v>
      </c>
      <c r="G193" s="227"/>
      <c r="H193" s="231">
        <v>6.2919999999999998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157</v>
      </c>
      <c r="AU193" s="237" t="s">
        <v>85</v>
      </c>
      <c r="AV193" s="13" t="s">
        <v>85</v>
      </c>
      <c r="AW193" s="13" t="s">
        <v>4</v>
      </c>
      <c r="AX193" s="13" t="s">
        <v>83</v>
      </c>
      <c r="AY193" s="237" t="s">
        <v>147</v>
      </c>
    </row>
    <row r="194" s="2" customFormat="1" ht="24.15" customHeight="1">
      <c r="A194" s="41"/>
      <c r="B194" s="42"/>
      <c r="C194" s="259" t="s">
        <v>504</v>
      </c>
      <c r="D194" s="259" t="s">
        <v>245</v>
      </c>
      <c r="E194" s="260" t="s">
        <v>2472</v>
      </c>
      <c r="F194" s="261" t="s">
        <v>2473</v>
      </c>
      <c r="G194" s="262" t="s">
        <v>99</v>
      </c>
      <c r="H194" s="263">
        <v>15.728999999999999</v>
      </c>
      <c r="I194" s="264"/>
      <c r="J194" s="265">
        <f>ROUND(I194*H194,2)</f>
        <v>0</v>
      </c>
      <c r="K194" s="261" t="s">
        <v>19</v>
      </c>
      <c r="L194" s="266"/>
      <c r="M194" s="267" t="s">
        <v>19</v>
      </c>
      <c r="N194" s="268" t="s">
        <v>46</v>
      </c>
      <c r="O194" s="87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358</v>
      </c>
      <c r="AT194" s="219" t="s">
        <v>245</v>
      </c>
      <c r="AU194" s="219" t="s">
        <v>85</v>
      </c>
      <c r="AY194" s="20" t="s">
        <v>147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83</v>
      </c>
      <c r="BK194" s="220">
        <f>ROUND(I194*H194,2)</f>
        <v>0</v>
      </c>
      <c r="BL194" s="20" t="s">
        <v>244</v>
      </c>
      <c r="BM194" s="219" t="s">
        <v>402</v>
      </c>
    </row>
    <row r="195" s="2" customFormat="1">
      <c r="A195" s="41"/>
      <c r="B195" s="42"/>
      <c r="C195" s="43"/>
      <c r="D195" s="228" t="s">
        <v>483</v>
      </c>
      <c r="E195" s="43"/>
      <c r="F195" s="269" t="s">
        <v>2474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483</v>
      </c>
      <c r="AU195" s="20" t="s">
        <v>85</v>
      </c>
    </row>
    <row r="196" s="2" customFormat="1" ht="16.5" customHeight="1">
      <c r="A196" s="41"/>
      <c r="B196" s="42"/>
      <c r="C196" s="259" t="s">
        <v>512</v>
      </c>
      <c r="D196" s="259" t="s">
        <v>245</v>
      </c>
      <c r="E196" s="260" t="s">
        <v>2475</v>
      </c>
      <c r="F196" s="261" t="s">
        <v>2476</v>
      </c>
      <c r="G196" s="262" t="s">
        <v>1506</v>
      </c>
      <c r="H196" s="263">
        <v>1</v>
      </c>
      <c r="I196" s="264"/>
      <c r="J196" s="265">
        <f>ROUND(I196*H196,2)</f>
        <v>0</v>
      </c>
      <c r="K196" s="261" t="s">
        <v>19</v>
      </c>
      <c r="L196" s="266"/>
      <c r="M196" s="267" t="s">
        <v>19</v>
      </c>
      <c r="N196" s="268" t="s">
        <v>46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358</v>
      </c>
      <c r="AT196" s="219" t="s">
        <v>245</v>
      </c>
      <c r="AU196" s="219" t="s">
        <v>85</v>
      </c>
      <c r="AY196" s="20" t="s">
        <v>147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83</v>
      </c>
      <c r="BK196" s="220">
        <f>ROUND(I196*H196,2)</f>
        <v>0</v>
      </c>
      <c r="BL196" s="20" t="s">
        <v>244</v>
      </c>
      <c r="BM196" s="219" t="s">
        <v>2477</v>
      </c>
    </row>
    <row r="197" s="2" customFormat="1" ht="49.05" customHeight="1">
      <c r="A197" s="41"/>
      <c r="B197" s="42"/>
      <c r="C197" s="208" t="s">
        <v>523</v>
      </c>
      <c r="D197" s="208" t="s">
        <v>149</v>
      </c>
      <c r="E197" s="209" t="s">
        <v>2291</v>
      </c>
      <c r="F197" s="210" t="s">
        <v>2292</v>
      </c>
      <c r="G197" s="211" t="s">
        <v>1065</v>
      </c>
      <c r="H197" s="270"/>
      <c r="I197" s="213"/>
      <c r="J197" s="214">
        <f>ROUND(I197*H197,2)</f>
        <v>0</v>
      </c>
      <c r="K197" s="210" t="s">
        <v>152</v>
      </c>
      <c r="L197" s="47"/>
      <c r="M197" s="215" t="s">
        <v>19</v>
      </c>
      <c r="N197" s="216" t="s">
        <v>46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244</v>
      </c>
      <c r="AT197" s="219" t="s">
        <v>149</v>
      </c>
      <c r="AU197" s="219" t="s">
        <v>85</v>
      </c>
      <c r="AY197" s="20" t="s">
        <v>147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83</v>
      </c>
      <c r="BK197" s="220">
        <f>ROUND(I197*H197,2)</f>
        <v>0</v>
      </c>
      <c r="BL197" s="20" t="s">
        <v>244</v>
      </c>
      <c r="BM197" s="219" t="s">
        <v>2478</v>
      </c>
    </row>
    <row r="198" s="2" customFormat="1">
      <c r="A198" s="41"/>
      <c r="B198" s="42"/>
      <c r="C198" s="43"/>
      <c r="D198" s="221" t="s">
        <v>155</v>
      </c>
      <c r="E198" s="43"/>
      <c r="F198" s="222" t="s">
        <v>2294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155</v>
      </c>
      <c r="AU198" s="20" t="s">
        <v>85</v>
      </c>
    </row>
    <row r="199" s="2" customFormat="1" ht="66.75" customHeight="1">
      <c r="A199" s="41"/>
      <c r="B199" s="42"/>
      <c r="C199" s="208" t="s">
        <v>528</v>
      </c>
      <c r="D199" s="208" t="s">
        <v>149</v>
      </c>
      <c r="E199" s="209" t="s">
        <v>2295</v>
      </c>
      <c r="F199" s="210" t="s">
        <v>2296</v>
      </c>
      <c r="G199" s="211" t="s">
        <v>1065</v>
      </c>
      <c r="H199" s="270"/>
      <c r="I199" s="213"/>
      <c r="J199" s="214">
        <f>ROUND(I199*H199,2)</f>
        <v>0</v>
      </c>
      <c r="K199" s="210" t="s">
        <v>152</v>
      </c>
      <c r="L199" s="47"/>
      <c r="M199" s="215" t="s">
        <v>19</v>
      </c>
      <c r="N199" s="216" t="s">
        <v>46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244</v>
      </c>
      <c r="AT199" s="219" t="s">
        <v>149</v>
      </c>
      <c r="AU199" s="219" t="s">
        <v>85</v>
      </c>
      <c r="AY199" s="20" t="s">
        <v>147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83</v>
      </c>
      <c r="BK199" s="220">
        <f>ROUND(I199*H199,2)</f>
        <v>0</v>
      </c>
      <c r="BL199" s="20" t="s">
        <v>244</v>
      </c>
      <c r="BM199" s="219" t="s">
        <v>2479</v>
      </c>
    </row>
    <row r="200" s="2" customFormat="1">
      <c r="A200" s="41"/>
      <c r="B200" s="42"/>
      <c r="C200" s="43"/>
      <c r="D200" s="221" t="s">
        <v>155</v>
      </c>
      <c r="E200" s="43"/>
      <c r="F200" s="222" t="s">
        <v>2298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155</v>
      </c>
      <c r="AU200" s="20" t="s">
        <v>85</v>
      </c>
    </row>
    <row r="201" s="12" customFormat="1" ht="22.8" customHeight="1">
      <c r="A201" s="12"/>
      <c r="B201" s="192"/>
      <c r="C201" s="193"/>
      <c r="D201" s="194" t="s">
        <v>74</v>
      </c>
      <c r="E201" s="206" t="s">
        <v>2480</v>
      </c>
      <c r="F201" s="206" t="s">
        <v>2481</v>
      </c>
      <c r="G201" s="193"/>
      <c r="H201" s="193"/>
      <c r="I201" s="196"/>
      <c r="J201" s="207">
        <f>BK201</f>
        <v>0</v>
      </c>
      <c r="K201" s="193"/>
      <c r="L201" s="198"/>
      <c r="M201" s="199"/>
      <c r="N201" s="200"/>
      <c r="O201" s="200"/>
      <c r="P201" s="201">
        <f>SUM(P202:P217)</f>
        <v>0</v>
      </c>
      <c r="Q201" s="200"/>
      <c r="R201" s="201">
        <f>SUM(R202:R217)</f>
        <v>0.00083999999999999993</v>
      </c>
      <c r="S201" s="200"/>
      <c r="T201" s="202">
        <f>SUM(T202:T217)</f>
        <v>0.080060000000000006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3" t="s">
        <v>85</v>
      </c>
      <c r="AT201" s="204" t="s">
        <v>74</v>
      </c>
      <c r="AU201" s="204" t="s">
        <v>83</v>
      </c>
      <c r="AY201" s="203" t="s">
        <v>147</v>
      </c>
      <c r="BK201" s="205">
        <f>SUM(BK202:BK217)</f>
        <v>0</v>
      </c>
    </row>
    <row r="202" s="2" customFormat="1" ht="16.5" customHeight="1">
      <c r="A202" s="41"/>
      <c r="B202" s="42"/>
      <c r="C202" s="208" t="s">
        <v>535</v>
      </c>
      <c r="D202" s="208" t="s">
        <v>149</v>
      </c>
      <c r="E202" s="209" t="s">
        <v>2482</v>
      </c>
      <c r="F202" s="210" t="s">
        <v>2483</v>
      </c>
      <c r="G202" s="211" t="s">
        <v>2366</v>
      </c>
      <c r="H202" s="212">
        <v>2</v>
      </c>
      <c r="I202" s="213"/>
      <c r="J202" s="214">
        <f>ROUND(I202*H202,2)</f>
        <v>0</v>
      </c>
      <c r="K202" s="210" t="s">
        <v>19</v>
      </c>
      <c r="L202" s="47"/>
      <c r="M202" s="215" t="s">
        <v>19</v>
      </c>
      <c r="N202" s="216" t="s">
        <v>46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244</v>
      </c>
      <c r="AT202" s="219" t="s">
        <v>149</v>
      </c>
      <c r="AU202" s="219" t="s">
        <v>85</v>
      </c>
      <c r="AY202" s="20" t="s">
        <v>147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83</v>
      </c>
      <c r="BK202" s="220">
        <f>ROUND(I202*H202,2)</f>
        <v>0</v>
      </c>
      <c r="BL202" s="20" t="s">
        <v>244</v>
      </c>
      <c r="BM202" s="219" t="s">
        <v>2484</v>
      </c>
    </row>
    <row r="203" s="2" customFormat="1" ht="44.25" customHeight="1">
      <c r="A203" s="41"/>
      <c r="B203" s="42"/>
      <c r="C203" s="208" t="s">
        <v>544</v>
      </c>
      <c r="D203" s="208" t="s">
        <v>149</v>
      </c>
      <c r="E203" s="209" t="s">
        <v>2485</v>
      </c>
      <c r="F203" s="210" t="s">
        <v>2486</v>
      </c>
      <c r="G203" s="211" t="s">
        <v>311</v>
      </c>
      <c r="H203" s="212">
        <v>2</v>
      </c>
      <c r="I203" s="213"/>
      <c r="J203" s="214">
        <f>ROUND(I203*H203,2)</f>
        <v>0</v>
      </c>
      <c r="K203" s="210" t="s">
        <v>152</v>
      </c>
      <c r="L203" s="47"/>
      <c r="M203" s="215" t="s">
        <v>19</v>
      </c>
      <c r="N203" s="216" t="s">
        <v>46</v>
      </c>
      <c r="O203" s="87"/>
      <c r="P203" s="217">
        <f>O203*H203</f>
        <v>0</v>
      </c>
      <c r="Q203" s="217">
        <v>0.00027999999999999998</v>
      </c>
      <c r="R203" s="217">
        <f>Q203*H203</f>
        <v>0.00055999999999999995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244</v>
      </c>
      <c r="AT203" s="219" t="s">
        <v>149</v>
      </c>
      <c r="AU203" s="219" t="s">
        <v>85</v>
      </c>
      <c r="AY203" s="20" t="s">
        <v>147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83</v>
      </c>
      <c r="BK203" s="220">
        <f>ROUND(I203*H203,2)</f>
        <v>0</v>
      </c>
      <c r="BL203" s="20" t="s">
        <v>244</v>
      </c>
      <c r="BM203" s="219" t="s">
        <v>2487</v>
      </c>
    </row>
    <row r="204" s="2" customFormat="1">
      <c r="A204" s="41"/>
      <c r="B204" s="42"/>
      <c r="C204" s="43"/>
      <c r="D204" s="221" t="s">
        <v>155</v>
      </c>
      <c r="E204" s="43"/>
      <c r="F204" s="222" t="s">
        <v>2488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155</v>
      </c>
      <c r="AU204" s="20" t="s">
        <v>85</v>
      </c>
    </row>
    <row r="205" s="2" customFormat="1" ht="16.5" customHeight="1">
      <c r="A205" s="41"/>
      <c r="B205" s="42"/>
      <c r="C205" s="259" t="s">
        <v>549</v>
      </c>
      <c r="D205" s="259" t="s">
        <v>245</v>
      </c>
      <c r="E205" s="260" t="s">
        <v>2489</v>
      </c>
      <c r="F205" s="261" t="s">
        <v>2490</v>
      </c>
      <c r="G205" s="262" t="s">
        <v>2333</v>
      </c>
      <c r="H205" s="263">
        <v>2</v>
      </c>
      <c r="I205" s="264"/>
      <c r="J205" s="265">
        <f>ROUND(I205*H205,2)</f>
        <v>0</v>
      </c>
      <c r="K205" s="261" t="s">
        <v>19</v>
      </c>
      <c r="L205" s="266"/>
      <c r="M205" s="267" t="s">
        <v>19</v>
      </c>
      <c r="N205" s="268" t="s">
        <v>46</v>
      </c>
      <c r="O205" s="87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9" t="s">
        <v>358</v>
      </c>
      <c r="AT205" s="219" t="s">
        <v>245</v>
      </c>
      <c r="AU205" s="219" t="s">
        <v>85</v>
      </c>
      <c r="AY205" s="20" t="s">
        <v>147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83</v>
      </c>
      <c r="BK205" s="220">
        <f>ROUND(I205*H205,2)</f>
        <v>0</v>
      </c>
      <c r="BL205" s="20" t="s">
        <v>244</v>
      </c>
      <c r="BM205" s="219" t="s">
        <v>2491</v>
      </c>
    </row>
    <row r="206" s="2" customFormat="1" ht="21.75" customHeight="1">
      <c r="A206" s="41"/>
      <c r="B206" s="42"/>
      <c r="C206" s="208" t="s">
        <v>556</v>
      </c>
      <c r="D206" s="208" t="s">
        <v>149</v>
      </c>
      <c r="E206" s="209" t="s">
        <v>2492</v>
      </c>
      <c r="F206" s="210" t="s">
        <v>2493</v>
      </c>
      <c r="G206" s="211" t="s">
        <v>389</v>
      </c>
      <c r="H206" s="212">
        <v>2</v>
      </c>
      <c r="I206" s="213"/>
      <c r="J206" s="214">
        <f>ROUND(I206*H206,2)</f>
        <v>0</v>
      </c>
      <c r="K206" s="210" t="s">
        <v>152</v>
      </c>
      <c r="L206" s="47"/>
      <c r="M206" s="215" t="s">
        <v>19</v>
      </c>
      <c r="N206" s="216" t="s">
        <v>46</v>
      </c>
      <c r="O206" s="87"/>
      <c r="P206" s="217">
        <f>O206*H206</f>
        <v>0</v>
      </c>
      <c r="Q206" s="217">
        <v>4.0000000000000003E-05</v>
      </c>
      <c r="R206" s="217">
        <f>Q206*H206</f>
        <v>8.0000000000000007E-05</v>
      </c>
      <c r="S206" s="217">
        <v>0.0025400000000000002</v>
      </c>
      <c r="T206" s="218">
        <f>S206*H206</f>
        <v>0.0050800000000000003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244</v>
      </c>
      <c r="AT206" s="219" t="s">
        <v>149</v>
      </c>
      <c r="AU206" s="219" t="s">
        <v>85</v>
      </c>
      <c r="AY206" s="20" t="s">
        <v>147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83</v>
      </c>
      <c r="BK206" s="220">
        <f>ROUND(I206*H206,2)</f>
        <v>0</v>
      </c>
      <c r="BL206" s="20" t="s">
        <v>244</v>
      </c>
      <c r="BM206" s="219" t="s">
        <v>2494</v>
      </c>
    </row>
    <row r="207" s="2" customFormat="1">
      <c r="A207" s="41"/>
      <c r="B207" s="42"/>
      <c r="C207" s="43"/>
      <c r="D207" s="221" t="s">
        <v>155</v>
      </c>
      <c r="E207" s="43"/>
      <c r="F207" s="222" t="s">
        <v>2495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155</v>
      </c>
      <c r="AU207" s="20" t="s">
        <v>85</v>
      </c>
    </row>
    <row r="208" s="2" customFormat="1" ht="24.15" customHeight="1">
      <c r="A208" s="41"/>
      <c r="B208" s="42"/>
      <c r="C208" s="208" t="s">
        <v>563</v>
      </c>
      <c r="D208" s="208" t="s">
        <v>149</v>
      </c>
      <c r="E208" s="209" t="s">
        <v>2496</v>
      </c>
      <c r="F208" s="210" t="s">
        <v>2497</v>
      </c>
      <c r="G208" s="211" t="s">
        <v>311</v>
      </c>
      <c r="H208" s="212">
        <v>2</v>
      </c>
      <c r="I208" s="213"/>
      <c r="J208" s="214">
        <f>ROUND(I208*H208,2)</f>
        <v>0</v>
      </c>
      <c r="K208" s="210" t="s">
        <v>152</v>
      </c>
      <c r="L208" s="47"/>
      <c r="M208" s="215" t="s">
        <v>19</v>
      </c>
      <c r="N208" s="216" t="s">
        <v>46</v>
      </c>
      <c r="O208" s="87"/>
      <c r="P208" s="217">
        <f>O208*H208</f>
        <v>0</v>
      </c>
      <c r="Q208" s="217">
        <v>0.00010000000000000001</v>
      </c>
      <c r="R208" s="217">
        <f>Q208*H208</f>
        <v>0.00020000000000000001</v>
      </c>
      <c r="S208" s="217">
        <v>0.037490000000000002</v>
      </c>
      <c r="T208" s="218">
        <f>S208*H208</f>
        <v>0.074980000000000005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244</v>
      </c>
      <c r="AT208" s="219" t="s">
        <v>149</v>
      </c>
      <c r="AU208" s="219" t="s">
        <v>85</v>
      </c>
      <c r="AY208" s="20" t="s">
        <v>147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83</v>
      </c>
      <c r="BK208" s="220">
        <f>ROUND(I208*H208,2)</f>
        <v>0</v>
      </c>
      <c r="BL208" s="20" t="s">
        <v>244</v>
      </c>
      <c r="BM208" s="219" t="s">
        <v>2498</v>
      </c>
    </row>
    <row r="209" s="2" customFormat="1">
      <c r="A209" s="41"/>
      <c r="B209" s="42"/>
      <c r="C209" s="43"/>
      <c r="D209" s="221" t="s">
        <v>155</v>
      </c>
      <c r="E209" s="43"/>
      <c r="F209" s="222" t="s">
        <v>2499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155</v>
      </c>
      <c r="AU209" s="20" t="s">
        <v>85</v>
      </c>
    </row>
    <row r="210" s="2" customFormat="1" ht="24.15" customHeight="1">
      <c r="A210" s="41"/>
      <c r="B210" s="42"/>
      <c r="C210" s="208" t="s">
        <v>568</v>
      </c>
      <c r="D210" s="208" t="s">
        <v>149</v>
      </c>
      <c r="E210" s="209" t="s">
        <v>2500</v>
      </c>
      <c r="F210" s="210" t="s">
        <v>2501</v>
      </c>
      <c r="G210" s="211" t="s">
        <v>311</v>
      </c>
      <c r="H210" s="212">
        <v>2</v>
      </c>
      <c r="I210" s="213"/>
      <c r="J210" s="214">
        <f>ROUND(I210*H210,2)</f>
        <v>0</v>
      </c>
      <c r="K210" s="210" t="s">
        <v>152</v>
      </c>
      <c r="L210" s="47"/>
      <c r="M210" s="215" t="s">
        <v>19</v>
      </c>
      <c r="N210" s="216" t="s">
        <v>46</v>
      </c>
      <c r="O210" s="87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244</v>
      </c>
      <c r="AT210" s="219" t="s">
        <v>149</v>
      </c>
      <c r="AU210" s="219" t="s">
        <v>85</v>
      </c>
      <c r="AY210" s="20" t="s">
        <v>147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83</v>
      </c>
      <c r="BK210" s="220">
        <f>ROUND(I210*H210,2)</f>
        <v>0</v>
      </c>
      <c r="BL210" s="20" t="s">
        <v>244</v>
      </c>
      <c r="BM210" s="219" t="s">
        <v>2502</v>
      </c>
    </row>
    <row r="211" s="2" customFormat="1">
      <c r="A211" s="41"/>
      <c r="B211" s="42"/>
      <c r="C211" s="43"/>
      <c r="D211" s="221" t="s">
        <v>155</v>
      </c>
      <c r="E211" s="43"/>
      <c r="F211" s="222" t="s">
        <v>2503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155</v>
      </c>
      <c r="AU211" s="20" t="s">
        <v>85</v>
      </c>
    </row>
    <row r="212" s="2" customFormat="1" ht="24.15" customHeight="1">
      <c r="A212" s="41"/>
      <c r="B212" s="42"/>
      <c r="C212" s="259" t="s">
        <v>575</v>
      </c>
      <c r="D212" s="259" t="s">
        <v>245</v>
      </c>
      <c r="E212" s="260" t="s">
        <v>2504</v>
      </c>
      <c r="F212" s="261" t="s">
        <v>2505</v>
      </c>
      <c r="G212" s="262" t="s">
        <v>2333</v>
      </c>
      <c r="H212" s="263">
        <v>2</v>
      </c>
      <c r="I212" s="264"/>
      <c r="J212" s="265">
        <f>ROUND(I212*H212,2)</f>
        <v>0</v>
      </c>
      <c r="K212" s="261" t="s">
        <v>19</v>
      </c>
      <c r="L212" s="266"/>
      <c r="M212" s="267" t="s">
        <v>19</v>
      </c>
      <c r="N212" s="268" t="s">
        <v>46</v>
      </c>
      <c r="O212" s="87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358</v>
      </c>
      <c r="AT212" s="219" t="s">
        <v>245</v>
      </c>
      <c r="AU212" s="219" t="s">
        <v>85</v>
      </c>
      <c r="AY212" s="20" t="s">
        <v>147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83</v>
      </c>
      <c r="BK212" s="220">
        <f>ROUND(I212*H212,2)</f>
        <v>0</v>
      </c>
      <c r="BL212" s="20" t="s">
        <v>244</v>
      </c>
      <c r="BM212" s="219" t="s">
        <v>2506</v>
      </c>
    </row>
    <row r="213" s="2" customFormat="1" ht="16.5" customHeight="1">
      <c r="A213" s="41"/>
      <c r="B213" s="42"/>
      <c r="C213" s="259" t="s">
        <v>582</v>
      </c>
      <c r="D213" s="259" t="s">
        <v>245</v>
      </c>
      <c r="E213" s="260" t="s">
        <v>2507</v>
      </c>
      <c r="F213" s="261" t="s">
        <v>2476</v>
      </c>
      <c r="G213" s="262" t="s">
        <v>1506</v>
      </c>
      <c r="H213" s="263">
        <v>1</v>
      </c>
      <c r="I213" s="264"/>
      <c r="J213" s="265">
        <f>ROUND(I213*H213,2)</f>
        <v>0</v>
      </c>
      <c r="K213" s="261" t="s">
        <v>19</v>
      </c>
      <c r="L213" s="266"/>
      <c r="M213" s="267" t="s">
        <v>19</v>
      </c>
      <c r="N213" s="268" t="s">
        <v>46</v>
      </c>
      <c r="O213" s="87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358</v>
      </c>
      <c r="AT213" s="219" t="s">
        <v>245</v>
      </c>
      <c r="AU213" s="219" t="s">
        <v>85</v>
      </c>
      <c r="AY213" s="20" t="s">
        <v>147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83</v>
      </c>
      <c r="BK213" s="220">
        <f>ROUND(I213*H213,2)</f>
        <v>0</v>
      </c>
      <c r="BL213" s="20" t="s">
        <v>244</v>
      </c>
      <c r="BM213" s="219" t="s">
        <v>2508</v>
      </c>
    </row>
    <row r="214" s="2" customFormat="1" ht="49.05" customHeight="1">
      <c r="A214" s="41"/>
      <c r="B214" s="42"/>
      <c r="C214" s="208" t="s">
        <v>592</v>
      </c>
      <c r="D214" s="208" t="s">
        <v>149</v>
      </c>
      <c r="E214" s="209" t="s">
        <v>2509</v>
      </c>
      <c r="F214" s="210" t="s">
        <v>2510</v>
      </c>
      <c r="G214" s="211" t="s">
        <v>1065</v>
      </c>
      <c r="H214" s="270"/>
      <c r="I214" s="213"/>
      <c r="J214" s="214">
        <f>ROUND(I214*H214,2)</f>
        <v>0</v>
      </c>
      <c r="K214" s="210" t="s">
        <v>152</v>
      </c>
      <c r="L214" s="47"/>
      <c r="M214" s="215" t="s">
        <v>19</v>
      </c>
      <c r="N214" s="216" t="s">
        <v>46</v>
      </c>
      <c r="O214" s="87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244</v>
      </c>
      <c r="AT214" s="219" t="s">
        <v>149</v>
      </c>
      <c r="AU214" s="219" t="s">
        <v>85</v>
      </c>
      <c r="AY214" s="20" t="s">
        <v>147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83</v>
      </c>
      <c r="BK214" s="220">
        <f>ROUND(I214*H214,2)</f>
        <v>0</v>
      </c>
      <c r="BL214" s="20" t="s">
        <v>244</v>
      </c>
      <c r="BM214" s="219" t="s">
        <v>2511</v>
      </c>
    </row>
    <row r="215" s="2" customFormat="1">
      <c r="A215" s="41"/>
      <c r="B215" s="42"/>
      <c r="C215" s="43"/>
      <c r="D215" s="221" t="s">
        <v>155</v>
      </c>
      <c r="E215" s="43"/>
      <c r="F215" s="222" t="s">
        <v>2512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155</v>
      </c>
      <c r="AU215" s="20" t="s">
        <v>85</v>
      </c>
    </row>
    <row r="216" s="2" customFormat="1" ht="66.75" customHeight="1">
      <c r="A216" s="41"/>
      <c r="B216" s="42"/>
      <c r="C216" s="208" t="s">
        <v>597</v>
      </c>
      <c r="D216" s="208" t="s">
        <v>149</v>
      </c>
      <c r="E216" s="209" t="s">
        <v>2513</v>
      </c>
      <c r="F216" s="210" t="s">
        <v>2514</v>
      </c>
      <c r="G216" s="211" t="s">
        <v>1065</v>
      </c>
      <c r="H216" s="270"/>
      <c r="I216" s="213"/>
      <c r="J216" s="214">
        <f>ROUND(I216*H216,2)</f>
        <v>0</v>
      </c>
      <c r="K216" s="210" t="s">
        <v>152</v>
      </c>
      <c r="L216" s="47"/>
      <c r="M216" s="215" t="s">
        <v>19</v>
      </c>
      <c r="N216" s="216" t="s">
        <v>46</v>
      </c>
      <c r="O216" s="87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244</v>
      </c>
      <c r="AT216" s="219" t="s">
        <v>149</v>
      </c>
      <c r="AU216" s="219" t="s">
        <v>85</v>
      </c>
      <c r="AY216" s="20" t="s">
        <v>147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83</v>
      </c>
      <c r="BK216" s="220">
        <f>ROUND(I216*H216,2)</f>
        <v>0</v>
      </c>
      <c r="BL216" s="20" t="s">
        <v>244</v>
      </c>
      <c r="BM216" s="219" t="s">
        <v>2515</v>
      </c>
    </row>
    <row r="217" s="2" customFormat="1">
      <c r="A217" s="41"/>
      <c r="B217" s="42"/>
      <c r="C217" s="43"/>
      <c r="D217" s="221" t="s">
        <v>155</v>
      </c>
      <c r="E217" s="43"/>
      <c r="F217" s="222" t="s">
        <v>2516</v>
      </c>
      <c r="G217" s="43"/>
      <c r="H217" s="43"/>
      <c r="I217" s="223"/>
      <c r="J217" s="43"/>
      <c r="K217" s="43"/>
      <c r="L217" s="47"/>
      <c r="M217" s="224"/>
      <c r="N217" s="225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155</v>
      </c>
      <c r="AU217" s="20" t="s">
        <v>85</v>
      </c>
    </row>
    <row r="218" s="12" customFormat="1" ht="25.92" customHeight="1">
      <c r="A218" s="12"/>
      <c r="B218" s="192"/>
      <c r="C218" s="193"/>
      <c r="D218" s="194" t="s">
        <v>74</v>
      </c>
      <c r="E218" s="195" t="s">
        <v>2517</v>
      </c>
      <c r="F218" s="195" t="s">
        <v>2518</v>
      </c>
      <c r="G218" s="193"/>
      <c r="H218" s="193"/>
      <c r="I218" s="196"/>
      <c r="J218" s="197">
        <f>BK218</f>
        <v>0</v>
      </c>
      <c r="K218" s="193"/>
      <c r="L218" s="198"/>
      <c r="M218" s="199"/>
      <c r="N218" s="200"/>
      <c r="O218" s="200"/>
      <c r="P218" s="201">
        <f>SUM(P219:P223)</f>
        <v>0</v>
      </c>
      <c r="Q218" s="200"/>
      <c r="R218" s="201">
        <f>SUM(R219:R223)</f>
        <v>0</v>
      </c>
      <c r="S218" s="200"/>
      <c r="T218" s="202">
        <f>SUM(T219:T223)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3" t="s">
        <v>153</v>
      </c>
      <c r="AT218" s="204" t="s">
        <v>74</v>
      </c>
      <c r="AU218" s="204" t="s">
        <v>75</v>
      </c>
      <c r="AY218" s="203" t="s">
        <v>147</v>
      </c>
      <c r="BK218" s="205">
        <f>SUM(BK219:BK223)</f>
        <v>0</v>
      </c>
    </row>
    <row r="219" s="2" customFormat="1" ht="24.15" customHeight="1">
      <c r="A219" s="41"/>
      <c r="B219" s="42"/>
      <c r="C219" s="208" t="s">
        <v>605</v>
      </c>
      <c r="D219" s="208" t="s">
        <v>149</v>
      </c>
      <c r="E219" s="209" t="s">
        <v>2519</v>
      </c>
      <c r="F219" s="210" t="s">
        <v>2520</v>
      </c>
      <c r="G219" s="211" t="s">
        <v>2521</v>
      </c>
      <c r="H219" s="212">
        <v>32</v>
      </c>
      <c r="I219" s="213"/>
      <c r="J219" s="214">
        <f>ROUND(I219*H219,2)</f>
        <v>0</v>
      </c>
      <c r="K219" s="210" t="s">
        <v>152</v>
      </c>
      <c r="L219" s="47"/>
      <c r="M219" s="215" t="s">
        <v>19</v>
      </c>
      <c r="N219" s="216" t="s">
        <v>46</v>
      </c>
      <c r="O219" s="87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2522</v>
      </c>
      <c r="AT219" s="219" t="s">
        <v>149</v>
      </c>
      <c r="AU219" s="219" t="s">
        <v>83</v>
      </c>
      <c r="AY219" s="20" t="s">
        <v>147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83</v>
      </c>
      <c r="BK219" s="220">
        <f>ROUND(I219*H219,2)</f>
        <v>0</v>
      </c>
      <c r="BL219" s="20" t="s">
        <v>2522</v>
      </c>
      <c r="BM219" s="219" t="s">
        <v>2523</v>
      </c>
    </row>
    <row r="220" s="2" customFormat="1">
      <c r="A220" s="41"/>
      <c r="B220" s="42"/>
      <c r="C220" s="43"/>
      <c r="D220" s="221" t="s">
        <v>155</v>
      </c>
      <c r="E220" s="43"/>
      <c r="F220" s="222" t="s">
        <v>2524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155</v>
      </c>
      <c r="AU220" s="20" t="s">
        <v>83</v>
      </c>
    </row>
    <row r="221" s="13" customFormat="1">
      <c r="A221" s="13"/>
      <c r="B221" s="226"/>
      <c r="C221" s="227"/>
      <c r="D221" s="228" t="s">
        <v>157</v>
      </c>
      <c r="E221" s="229" t="s">
        <v>19</v>
      </c>
      <c r="F221" s="230" t="s">
        <v>2525</v>
      </c>
      <c r="G221" s="227"/>
      <c r="H221" s="231">
        <v>32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157</v>
      </c>
      <c r="AU221" s="237" t="s">
        <v>83</v>
      </c>
      <c r="AV221" s="13" t="s">
        <v>85</v>
      </c>
      <c r="AW221" s="13" t="s">
        <v>36</v>
      </c>
      <c r="AX221" s="13" t="s">
        <v>83</v>
      </c>
      <c r="AY221" s="237" t="s">
        <v>147</v>
      </c>
    </row>
    <row r="222" s="2" customFormat="1" ht="37.8" customHeight="1">
      <c r="A222" s="41"/>
      <c r="B222" s="42"/>
      <c r="C222" s="208" t="s">
        <v>611</v>
      </c>
      <c r="D222" s="208" t="s">
        <v>149</v>
      </c>
      <c r="E222" s="209" t="s">
        <v>2526</v>
      </c>
      <c r="F222" s="210" t="s">
        <v>2527</v>
      </c>
      <c r="G222" s="211" t="s">
        <v>2521</v>
      </c>
      <c r="H222" s="212">
        <v>8</v>
      </c>
      <c r="I222" s="213"/>
      <c r="J222" s="214">
        <f>ROUND(I222*H222,2)</f>
        <v>0</v>
      </c>
      <c r="K222" s="210" t="s">
        <v>152</v>
      </c>
      <c r="L222" s="47"/>
      <c r="M222" s="215" t="s">
        <v>19</v>
      </c>
      <c r="N222" s="216" t="s">
        <v>46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2522</v>
      </c>
      <c r="AT222" s="219" t="s">
        <v>149</v>
      </c>
      <c r="AU222" s="219" t="s">
        <v>83</v>
      </c>
      <c r="AY222" s="20" t="s">
        <v>147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83</v>
      </c>
      <c r="BK222" s="220">
        <f>ROUND(I222*H222,2)</f>
        <v>0</v>
      </c>
      <c r="BL222" s="20" t="s">
        <v>2522</v>
      </c>
      <c r="BM222" s="219" t="s">
        <v>2528</v>
      </c>
    </row>
    <row r="223" s="2" customFormat="1">
      <c r="A223" s="41"/>
      <c r="B223" s="42"/>
      <c r="C223" s="43"/>
      <c r="D223" s="221" t="s">
        <v>155</v>
      </c>
      <c r="E223" s="43"/>
      <c r="F223" s="222" t="s">
        <v>2529</v>
      </c>
      <c r="G223" s="43"/>
      <c r="H223" s="43"/>
      <c r="I223" s="223"/>
      <c r="J223" s="43"/>
      <c r="K223" s="43"/>
      <c r="L223" s="47"/>
      <c r="M223" s="285"/>
      <c r="N223" s="286"/>
      <c r="O223" s="287"/>
      <c r="P223" s="287"/>
      <c r="Q223" s="287"/>
      <c r="R223" s="287"/>
      <c r="S223" s="287"/>
      <c r="T223" s="2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155</v>
      </c>
      <c r="AU223" s="20" t="s">
        <v>83</v>
      </c>
    </row>
    <row r="224" s="2" customFormat="1" ht="6.96" customHeight="1">
      <c r="A224" s="41"/>
      <c r="B224" s="62"/>
      <c r="C224" s="63"/>
      <c r="D224" s="63"/>
      <c r="E224" s="63"/>
      <c r="F224" s="63"/>
      <c r="G224" s="63"/>
      <c r="H224" s="63"/>
      <c r="I224" s="63"/>
      <c r="J224" s="63"/>
      <c r="K224" s="63"/>
      <c r="L224" s="47"/>
      <c r="M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</row>
  </sheetData>
  <sheetProtection sheet="1" autoFilter="0" formatColumns="0" formatRows="0" objects="1" scenarios="1" spinCount="100000" saltValue="P9nXZ9NmE7VNi7pEkldhFKwuVNZiIVZUItZluGbdN/LXExlkhdpugmkZHzaDTwI5BA4L6OyBW3ZdIaDNBCc/vQ==" hashValue="rIK449QPqZUWiI76CXZ/SpBmSckGlN4RUfBVbPDqIHiq1WpbFapfd0fOxYkK73D4IFx9k5nUjrcY0vMmfDOmhA==" algorithmName="SHA-512" password="CBFB"/>
  <autoFilter ref="C84:K22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997013211"/>
    <hyperlink ref="F91" r:id="rId2" display="https://podminky.urs.cz/item/CS_URS_2024_02/997013219"/>
    <hyperlink ref="F93" r:id="rId3" display="https://podminky.urs.cz/item/CS_URS_2024_02/997013501"/>
    <hyperlink ref="F95" r:id="rId4" display="https://podminky.urs.cz/item/CS_URS_2024_02/997013509"/>
    <hyperlink ref="F98" r:id="rId5" display="https://podminky.urs.cz/item/CS_URS_2024_02/997013631"/>
    <hyperlink ref="F103" r:id="rId6" display="https://podminky.urs.cz/item/CS_URS_2024_02/751311819"/>
    <hyperlink ref="F105" r:id="rId7" display="https://podminky.urs.cz/item/CS_URS_2024_02/751511801"/>
    <hyperlink ref="F107" r:id="rId8" display="https://podminky.urs.cz/item/CS_URS_2024_02/751513825"/>
    <hyperlink ref="F109" r:id="rId9" display="https://podminky.urs.cz/item/CS_URS_2024_02/751513870"/>
    <hyperlink ref="F111" r:id="rId10" display="https://podminky.urs.cz/item/CS_URS_2024_02/751612141"/>
    <hyperlink ref="F115" r:id="rId11" display="https://podminky.urs.cz/item/CS_URS_2024_02/751691111"/>
    <hyperlink ref="F117" r:id="rId12" display="https://podminky.urs.cz/item/CS_URS_2024_02/751711111"/>
    <hyperlink ref="F121" r:id="rId13" display="https://podminky.urs.cz/item/CS_URS_2024_02/751711131"/>
    <hyperlink ref="F125" r:id="rId14" display="https://podminky.urs.cz/item/CS_URS_2024_02/751721112"/>
    <hyperlink ref="F129" r:id="rId15" display="https://podminky.urs.cz/item/CS_URS_2024_02/751791121"/>
    <hyperlink ref="F133" r:id="rId16" display="https://podminky.urs.cz/item/CS_URS_2024_02/751311112"/>
    <hyperlink ref="F137" r:id="rId17" display="https://podminky.urs.cz/item/CS_URS_2024_02/751322011"/>
    <hyperlink ref="F140" r:id="rId18" display="https://podminky.urs.cz/item/CS_URS_2024_02/751398021"/>
    <hyperlink ref="F144" r:id="rId19" display="https://podminky.urs.cz/item/CS_URS_2024_02/751311095"/>
    <hyperlink ref="F148" r:id="rId20" display="https://podminky.urs.cz/item/CS_URS_2024_02/751514778"/>
    <hyperlink ref="F151" r:id="rId21" display="https://podminky.urs.cz/item/CS_URS_2024_02/751344122"/>
    <hyperlink ref="F161" r:id="rId22" display="https://podminky.urs.cz/item/CS_URS_2024_02/751511184"/>
    <hyperlink ref="F165" r:id="rId23" display="https://podminky.urs.cz/item/CS_URS_2024_02/751511183"/>
    <hyperlink ref="F169" r:id="rId24" display="https://podminky.urs.cz/item/CS_URS_2024_02/751511181"/>
    <hyperlink ref="F173" r:id="rId25" display="https://podminky.urs.cz/item/CS_URS_2024_02/751514180"/>
    <hyperlink ref="F175" r:id="rId26" display="https://podminky.urs.cz/item/CS_URS_2024_02/751514115"/>
    <hyperlink ref="F177" r:id="rId27" display="https://podminky.urs.cz/item/CS_URS_2024_02/751572061"/>
    <hyperlink ref="F179" r:id="rId28" display="https://podminky.urs.cz/item/CS_URS_2024_02/751572063"/>
    <hyperlink ref="F181" r:id="rId29" display="https://podminky.urs.cz/item/CS_URS_2024_02/751572064"/>
    <hyperlink ref="F183" r:id="rId30" display="https://podminky.urs.cz/item/CS_URS_2024_02/751511022"/>
    <hyperlink ref="F187" r:id="rId31" display="https://podminky.urs.cz/item/CS_URS_2024_02/751613114"/>
    <hyperlink ref="F189" r:id="rId32" display="https://podminky.urs.cz/item/CS_URS_2024_02/713491211"/>
    <hyperlink ref="F192" r:id="rId33" display="https://podminky.urs.cz/item/CS_URS_2024_02/713491212"/>
    <hyperlink ref="F198" r:id="rId34" display="https://podminky.urs.cz/item/CS_URS_2024_02/998751311"/>
    <hyperlink ref="F200" r:id="rId35" display="https://podminky.urs.cz/item/CS_URS_2024_02/998751319"/>
    <hyperlink ref="F204" r:id="rId36" display="https://podminky.urs.cz/item/CS_URS_2024_02/734229143"/>
    <hyperlink ref="F207" r:id="rId37" display="https://podminky.urs.cz/item/CS_URS_2024_02/733120815"/>
    <hyperlink ref="F209" r:id="rId38" display="https://podminky.urs.cz/item/CS_URS_2024_02/735151831"/>
    <hyperlink ref="F211" r:id="rId39" display="https://podminky.urs.cz/item/CS_URS_2024_02/735159310"/>
    <hyperlink ref="F215" r:id="rId40" display="https://podminky.urs.cz/item/CS_URS_2024_02/998735311"/>
    <hyperlink ref="F217" r:id="rId41" display="https://podminky.urs.cz/item/CS_URS_2024_02/998735319"/>
    <hyperlink ref="F220" r:id="rId42" display="https://podminky.urs.cz/item/CS_URS_2024_02/HZS1301"/>
    <hyperlink ref="F223" r:id="rId43" display="https://podminky.urs.cz/item/CS_URS_2024_02/HZS3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Dostavba zkušebny a skladu Divadla S+H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2530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19. 11. 2024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35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ROUND((SUM(BE84:BE170)),  2)</f>
        <v>0</v>
      </c>
      <c r="G33" s="41"/>
      <c r="H33" s="41"/>
      <c r="I33" s="152">
        <v>0.20999999999999999</v>
      </c>
      <c r="J33" s="151">
        <f>ROUND(((SUM(BE84:BE170))*I33),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ROUND((SUM(BF84:BF170)),  2)</f>
        <v>0</v>
      </c>
      <c r="G34" s="41"/>
      <c r="H34" s="41"/>
      <c r="I34" s="152">
        <v>0.12</v>
      </c>
      <c r="J34" s="151">
        <f>ROUND(((SUM(BF84:BF170))*I34),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ROUND((SUM(BG84:BG170)),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ROUND((SUM(BH84:BH170)),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ROUND((SUM(BI84:BI170)),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Dostavba zkušebny a skladu Divadla S+H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D1_4_3 - Elektroinstalace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6</v>
      </c>
      <c r="G52" s="43"/>
      <c r="H52" s="43"/>
      <c r="I52" s="35" t="s">
        <v>23</v>
      </c>
      <c r="J52" s="75" t="str">
        <f>IF(J12="","",J12)</f>
        <v>19. 11. 2024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MČ Praha 6</v>
      </c>
      <c r="G54" s="43"/>
      <c r="H54" s="43"/>
      <c r="I54" s="35" t="s">
        <v>32</v>
      </c>
      <c r="J54" s="39" t="str">
        <f>E21</f>
        <v>d plus projektová a inženýrská a.s.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105</v>
      </c>
      <c r="D57" s="166"/>
      <c r="E57" s="166"/>
      <c r="F57" s="166"/>
      <c r="G57" s="166"/>
      <c r="H57" s="166"/>
      <c r="I57" s="166"/>
      <c r="J57" s="167" t="s">
        <v>106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9"/>
      <c r="C60" s="170"/>
      <c r="D60" s="171" t="s">
        <v>2531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9"/>
      <c r="C61" s="170"/>
      <c r="D61" s="171" t="s">
        <v>2532</v>
      </c>
      <c r="E61" s="172"/>
      <c r="F61" s="172"/>
      <c r="G61" s="172"/>
      <c r="H61" s="172"/>
      <c r="I61" s="172"/>
      <c r="J61" s="173">
        <f>J104</f>
        <v>0</v>
      </c>
      <c r="K61" s="170"/>
      <c r="L61" s="17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9"/>
      <c r="C62" s="170"/>
      <c r="D62" s="171" t="s">
        <v>2533</v>
      </c>
      <c r="E62" s="172"/>
      <c r="F62" s="172"/>
      <c r="G62" s="172"/>
      <c r="H62" s="172"/>
      <c r="I62" s="172"/>
      <c r="J62" s="173">
        <f>J124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9"/>
      <c r="C63" s="170"/>
      <c r="D63" s="171" t="s">
        <v>2534</v>
      </c>
      <c r="E63" s="172"/>
      <c r="F63" s="172"/>
      <c r="G63" s="172"/>
      <c r="H63" s="172"/>
      <c r="I63" s="172"/>
      <c r="J63" s="173">
        <f>J142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9"/>
      <c r="C64" s="170"/>
      <c r="D64" s="171" t="s">
        <v>2535</v>
      </c>
      <c r="E64" s="172"/>
      <c r="F64" s="172"/>
      <c r="G64" s="172"/>
      <c r="H64" s="172"/>
      <c r="I64" s="172"/>
      <c r="J64" s="173">
        <f>J149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132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4" t="str">
        <f>E7</f>
        <v>Dostavba zkušebny a skladu Divadla S+H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102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D1_4_3 - Elektroinstalace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Praha 6</v>
      </c>
      <c r="G78" s="43"/>
      <c r="H78" s="43"/>
      <c r="I78" s="35" t="s">
        <v>23</v>
      </c>
      <c r="J78" s="75" t="str">
        <f>IF(J12="","",J12)</f>
        <v>19. 11. 2024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MČ Praha 6</v>
      </c>
      <c r="G80" s="43"/>
      <c r="H80" s="43"/>
      <c r="I80" s="35" t="s">
        <v>32</v>
      </c>
      <c r="J80" s="39" t="str">
        <f>E21</f>
        <v>d plus projektová a inženýrská a.s.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30</v>
      </c>
      <c r="D81" s="43"/>
      <c r="E81" s="43"/>
      <c r="F81" s="30" t="str">
        <f>IF(E18="","",E18)</f>
        <v>Vyplň údaj</v>
      </c>
      <c r="G81" s="43"/>
      <c r="H81" s="43"/>
      <c r="I81" s="35" t="s">
        <v>37</v>
      </c>
      <c r="J81" s="39" t="str">
        <f>E24</f>
        <v xml:space="preserve"> 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133</v>
      </c>
      <c r="D83" s="184" t="s">
        <v>60</v>
      </c>
      <c r="E83" s="184" t="s">
        <v>56</v>
      </c>
      <c r="F83" s="184" t="s">
        <v>57</v>
      </c>
      <c r="G83" s="184" t="s">
        <v>134</v>
      </c>
      <c r="H83" s="184" t="s">
        <v>135</v>
      </c>
      <c r="I83" s="184" t="s">
        <v>136</v>
      </c>
      <c r="J83" s="184" t="s">
        <v>106</v>
      </c>
      <c r="K83" s="185" t="s">
        <v>137</v>
      </c>
      <c r="L83" s="186"/>
      <c r="M83" s="95" t="s">
        <v>19</v>
      </c>
      <c r="N83" s="96" t="s">
        <v>45</v>
      </c>
      <c r="O83" s="96" t="s">
        <v>138</v>
      </c>
      <c r="P83" s="96" t="s">
        <v>139</v>
      </c>
      <c r="Q83" s="96" t="s">
        <v>140</v>
      </c>
      <c r="R83" s="96" t="s">
        <v>141</v>
      </c>
      <c r="S83" s="96" t="s">
        <v>142</v>
      </c>
      <c r="T83" s="97" t="s">
        <v>143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2" t="s">
        <v>144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P85+P104+P124+P142+P149</f>
        <v>0</v>
      </c>
      <c r="Q84" s="99"/>
      <c r="R84" s="189">
        <f>R85+R104+R124+R142+R149</f>
        <v>0</v>
      </c>
      <c r="S84" s="99"/>
      <c r="T84" s="190">
        <f>T85+T104+T124+T142+T149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74</v>
      </c>
      <c r="AU84" s="20" t="s">
        <v>107</v>
      </c>
      <c r="BK84" s="191">
        <f>BK85+BK104+BK124+BK142+BK149</f>
        <v>0</v>
      </c>
    </row>
    <row r="85" s="12" customFormat="1" ht="25.92" customHeight="1">
      <c r="A85" s="12"/>
      <c r="B85" s="192"/>
      <c r="C85" s="193"/>
      <c r="D85" s="194" t="s">
        <v>74</v>
      </c>
      <c r="E85" s="195" t="s">
        <v>2536</v>
      </c>
      <c r="F85" s="195" t="s">
        <v>2537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SUM(P86:P103)</f>
        <v>0</v>
      </c>
      <c r="Q85" s="200"/>
      <c r="R85" s="201">
        <f>SUM(R86:R103)</f>
        <v>0</v>
      </c>
      <c r="S85" s="200"/>
      <c r="T85" s="202">
        <f>SUM(T86:T103)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83</v>
      </c>
      <c r="AT85" s="204" t="s">
        <v>74</v>
      </c>
      <c r="AU85" s="204" t="s">
        <v>75</v>
      </c>
      <c r="AY85" s="203" t="s">
        <v>147</v>
      </c>
      <c r="BK85" s="205">
        <f>SUM(BK86:BK103)</f>
        <v>0</v>
      </c>
    </row>
    <row r="86" s="2" customFormat="1" ht="16.5" customHeight="1">
      <c r="A86" s="41"/>
      <c r="B86" s="42"/>
      <c r="C86" s="208" t="s">
        <v>83</v>
      </c>
      <c r="D86" s="208" t="s">
        <v>149</v>
      </c>
      <c r="E86" s="209" t="s">
        <v>2538</v>
      </c>
      <c r="F86" s="210" t="s">
        <v>2539</v>
      </c>
      <c r="G86" s="211" t="s">
        <v>2333</v>
      </c>
      <c r="H86" s="212">
        <v>21</v>
      </c>
      <c r="I86" s="213"/>
      <c r="J86" s="214">
        <f>ROUND(I86*H86,2)</f>
        <v>0</v>
      </c>
      <c r="K86" s="210" t="s">
        <v>19</v>
      </c>
      <c r="L86" s="47"/>
      <c r="M86" s="215" t="s">
        <v>19</v>
      </c>
      <c r="N86" s="216" t="s">
        <v>46</v>
      </c>
      <c r="O86" s="87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244</v>
      </c>
      <c r="AT86" s="219" t="s">
        <v>149</v>
      </c>
      <c r="AU86" s="219" t="s">
        <v>83</v>
      </c>
      <c r="AY86" s="20" t="s">
        <v>147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83</v>
      </c>
      <c r="BK86" s="220">
        <f>ROUND(I86*H86,2)</f>
        <v>0</v>
      </c>
      <c r="BL86" s="20" t="s">
        <v>244</v>
      </c>
      <c r="BM86" s="219" t="s">
        <v>85</v>
      </c>
    </row>
    <row r="87" s="2" customFormat="1" ht="24.15" customHeight="1">
      <c r="A87" s="41"/>
      <c r="B87" s="42"/>
      <c r="C87" s="259" t="s">
        <v>85</v>
      </c>
      <c r="D87" s="259" t="s">
        <v>245</v>
      </c>
      <c r="E87" s="260" t="s">
        <v>2540</v>
      </c>
      <c r="F87" s="261" t="s">
        <v>2541</v>
      </c>
      <c r="G87" s="262" t="s">
        <v>2333</v>
      </c>
      <c r="H87" s="263">
        <v>2</v>
      </c>
      <c r="I87" s="264"/>
      <c r="J87" s="265">
        <f>ROUND(I87*H87,2)</f>
        <v>0</v>
      </c>
      <c r="K87" s="261" t="s">
        <v>19</v>
      </c>
      <c r="L87" s="266"/>
      <c r="M87" s="267" t="s">
        <v>19</v>
      </c>
      <c r="N87" s="268" t="s">
        <v>46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358</v>
      </c>
      <c r="AT87" s="219" t="s">
        <v>245</v>
      </c>
      <c r="AU87" s="219" t="s">
        <v>83</v>
      </c>
      <c r="AY87" s="20" t="s">
        <v>147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83</v>
      </c>
      <c r="BK87" s="220">
        <f>ROUND(I87*H87,2)</f>
        <v>0</v>
      </c>
      <c r="BL87" s="20" t="s">
        <v>244</v>
      </c>
      <c r="BM87" s="219" t="s">
        <v>153</v>
      </c>
    </row>
    <row r="88" s="2" customFormat="1" ht="44.25" customHeight="1">
      <c r="A88" s="41"/>
      <c r="B88" s="42"/>
      <c r="C88" s="259" t="s">
        <v>163</v>
      </c>
      <c r="D88" s="259" t="s">
        <v>245</v>
      </c>
      <c r="E88" s="260" t="s">
        <v>2542</v>
      </c>
      <c r="F88" s="261" t="s">
        <v>2543</v>
      </c>
      <c r="G88" s="262" t="s">
        <v>2333</v>
      </c>
      <c r="H88" s="263">
        <v>12</v>
      </c>
      <c r="I88" s="264"/>
      <c r="J88" s="265">
        <f>ROUND(I88*H88,2)</f>
        <v>0</v>
      </c>
      <c r="K88" s="261" t="s">
        <v>19</v>
      </c>
      <c r="L88" s="266"/>
      <c r="M88" s="267" t="s">
        <v>19</v>
      </c>
      <c r="N88" s="268" t="s">
        <v>46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358</v>
      </c>
      <c r="AT88" s="219" t="s">
        <v>245</v>
      </c>
      <c r="AU88" s="219" t="s">
        <v>83</v>
      </c>
      <c r="AY88" s="20" t="s">
        <v>147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83</v>
      </c>
      <c r="BK88" s="220">
        <f>ROUND(I88*H88,2)</f>
        <v>0</v>
      </c>
      <c r="BL88" s="20" t="s">
        <v>244</v>
      </c>
      <c r="BM88" s="219" t="s">
        <v>185</v>
      </c>
    </row>
    <row r="89" s="2" customFormat="1" ht="24.15" customHeight="1">
      <c r="A89" s="41"/>
      <c r="B89" s="42"/>
      <c r="C89" s="259" t="s">
        <v>153</v>
      </c>
      <c r="D89" s="259" t="s">
        <v>245</v>
      </c>
      <c r="E89" s="260" t="s">
        <v>2544</v>
      </c>
      <c r="F89" s="261" t="s">
        <v>2545</v>
      </c>
      <c r="G89" s="262" t="s">
        <v>2333</v>
      </c>
      <c r="H89" s="263">
        <v>7</v>
      </c>
      <c r="I89" s="264"/>
      <c r="J89" s="265">
        <f>ROUND(I89*H89,2)</f>
        <v>0</v>
      </c>
      <c r="K89" s="261" t="s">
        <v>19</v>
      </c>
      <c r="L89" s="266"/>
      <c r="M89" s="267" t="s">
        <v>19</v>
      </c>
      <c r="N89" s="268" t="s">
        <v>46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358</v>
      </c>
      <c r="AT89" s="219" t="s">
        <v>245</v>
      </c>
      <c r="AU89" s="219" t="s">
        <v>83</v>
      </c>
      <c r="AY89" s="20" t="s">
        <v>147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83</v>
      </c>
      <c r="BK89" s="220">
        <f>ROUND(I89*H89,2)</f>
        <v>0</v>
      </c>
      <c r="BL89" s="20" t="s">
        <v>244</v>
      </c>
      <c r="BM89" s="219" t="s">
        <v>197</v>
      </c>
    </row>
    <row r="90" s="2" customFormat="1" ht="16.5" customHeight="1">
      <c r="A90" s="41"/>
      <c r="B90" s="42"/>
      <c r="C90" s="208" t="s">
        <v>178</v>
      </c>
      <c r="D90" s="208" t="s">
        <v>149</v>
      </c>
      <c r="E90" s="209" t="s">
        <v>2546</v>
      </c>
      <c r="F90" s="210" t="s">
        <v>2547</v>
      </c>
      <c r="G90" s="211" t="s">
        <v>2333</v>
      </c>
      <c r="H90" s="212">
        <v>3</v>
      </c>
      <c r="I90" s="213"/>
      <c r="J90" s="214">
        <f>ROUND(I90*H90,2)</f>
        <v>0</v>
      </c>
      <c r="K90" s="210" t="s">
        <v>19</v>
      </c>
      <c r="L90" s="47"/>
      <c r="M90" s="215" t="s">
        <v>19</v>
      </c>
      <c r="N90" s="216" t="s">
        <v>46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244</v>
      </c>
      <c r="AT90" s="219" t="s">
        <v>149</v>
      </c>
      <c r="AU90" s="219" t="s">
        <v>83</v>
      </c>
      <c r="AY90" s="20" t="s">
        <v>147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83</v>
      </c>
      <c r="BK90" s="220">
        <f>ROUND(I90*H90,2)</f>
        <v>0</v>
      </c>
      <c r="BL90" s="20" t="s">
        <v>244</v>
      </c>
      <c r="BM90" s="219" t="s">
        <v>209</v>
      </c>
    </row>
    <row r="91" s="2" customFormat="1" ht="37.8" customHeight="1">
      <c r="A91" s="41"/>
      <c r="B91" s="42"/>
      <c r="C91" s="259" t="s">
        <v>185</v>
      </c>
      <c r="D91" s="259" t="s">
        <v>245</v>
      </c>
      <c r="E91" s="260" t="s">
        <v>2548</v>
      </c>
      <c r="F91" s="261" t="s">
        <v>2549</v>
      </c>
      <c r="G91" s="262" t="s">
        <v>2333</v>
      </c>
      <c r="H91" s="263">
        <v>3</v>
      </c>
      <c r="I91" s="264"/>
      <c r="J91" s="265">
        <f>ROUND(I91*H91,2)</f>
        <v>0</v>
      </c>
      <c r="K91" s="261" t="s">
        <v>19</v>
      </c>
      <c r="L91" s="266"/>
      <c r="M91" s="267" t="s">
        <v>19</v>
      </c>
      <c r="N91" s="268" t="s">
        <v>46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358</v>
      </c>
      <c r="AT91" s="219" t="s">
        <v>245</v>
      </c>
      <c r="AU91" s="219" t="s">
        <v>83</v>
      </c>
      <c r="AY91" s="20" t="s">
        <v>147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83</v>
      </c>
      <c r="BK91" s="220">
        <f>ROUND(I91*H91,2)</f>
        <v>0</v>
      </c>
      <c r="BL91" s="20" t="s">
        <v>244</v>
      </c>
      <c r="BM91" s="219" t="s">
        <v>8</v>
      </c>
    </row>
    <row r="92" s="2" customFormat="1" ht="16.5" customHeight="1">
      <c r="A92" s="41"/>
      <c r="B92" s="42"/>
      <c r="C92" s="208" t="s">
        <v>191</v>
      </c>
      <c r="D92" s="208" t="s">
        <v>149</v>
      </c>
      <c r="E92" s="209" t="s">
        <v>2550</v>
      </c>
      <c r="F92" s="210" t="s">
        <v>2551</v>
      </c>
      <c r="G92" s="211" t="s">
        <v>2333</v>
      </c>
      <c r="H92" s="212">
        <v>2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46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244</v>
      </c>
      <c r="AT92" s="219" t="s">
        <v>149</v>
      </c>
      <c r="AU92" s="219" t="s">
        <v>83</v>
      </c>
      <c r="AY92" s="20" t="s">
        <v>147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83</v>
      </c>
      <c r="BK92" s="220">
        <f>ROUND(I92*H92,2)</f>
        <v>0</v>
      </c>
      <c r="BL92" s="20" t="s">
        <v>244</v>
      </c>
      <c r="BM92" s="219" t="s">
        <v>230</v>
      </c>
    </row>
    <row r="93" s="2" customFormat="1" ht="37.8" customHeight="1">
      <c r="A93" s="41"/>
      <c r="B93" s="42"/>
      <c r="C93" s="259" t="s">
        <v>197</v>
      </c>
      <c r="D93" s="259" t="s">
        <v>245</v>
      </c>
      <c r="E93" s="260" t="s">
        <v>2552</v>
      </c>
      <c r="F93" s="261" t="s">
        <v>2553</v>
      </c>
      <c r="G93" s="262" t="s">
        <v>2333</v>
      </c>
      <c r="H93" s="263">
        <v>2</v>
      </c>
      <c r="I93" s="264"/>
      <c r="J93" s="265">
        <f>ROUND(I93*H93,2)</f>
        <v>0</v>
      </c>
      <c r="K93" s="261" t="s">
        <v>19</v>
      </c>
      <c r="L93" s="266"/>
      <c r="M93" s="267" t="s">
        <v>19</v>
      </c>
      <c r="N93" s="268" t="s">
        <v>46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358</v>
      </c>
      <c r="AT93" s="219" t="s">
        <v>245</v>
      </c>
      <c r="AU93" s="219" t="s">
        <v>83</v>
      </c>
      <c r="AY93" s="20" t="s">
        <v>147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83</v>
      </c>
      <c r="BK93" s="220">
        <f>ROUND(I93*H93,2)</f>
        <v>0</v>
      </c>
      <c r="BL93" s="20" t="s">
        <v>244</v>
      </c>
      <c r="BM93" s="219" t="s">
        <v>244</v>
      </c>
    </row>
    <row r="94" s="2" customFormat="1" ht="16.5" customHeight="1">
      <c r="A94" s="41"/>
      <c r="B94" s="42"/>
      <c r="C94" s="208" t="s">
        <v>202</v>
      </c>
      <c r="D94" s="208" t="s">
        <v>149</v>
      </c>
      <c r="E94" s="209" t="s">
        <v>2554</v>
      </c>
      <c r="F94" s="210" t="s">
        <v>2555</v>
      </c>
      <c r="G94" s="211" t="s">
        <v>2333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46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244</v>
      </c>
      <c r="AT94" s="219" t="s">
        <v>149</v>
      </c>
      <c r="AU94" s="219" t="s">
        <v>83</v>
      </c>
      <c r="AY94" s="20" t="s">
        <v>147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83</v>
      </c>
      <c r="BK94" s="220">
        <f>ROUND(I94*H94,2)</f>
        <v>0</v>
      </c>
      <c r="BL94" s="20" t="s">
        <v>244</v>
      </c>
      <c r="BM94" s="219" t="s">
        <v>256</v>
      </c>
    </row>
    <row r="95" s="2" customFormat="1" ht="33" customHeight="1">
      <c r="A95" s="41"/>
      <c r="B95" s="42"/>
      <c r="C95" s="259" t="s">
        <v>209</v>
      </c>
      <c r="D95" s="259" t="s">
        <v>245</v>
      </c>
      <c r="E95" s="260" t="s">
        <v>2556</v>
      </c>
      <c r="F95" s="261" t="s">
        <v>2557</v>
      </c>
      <c r="G95" s="262" t="s">
        <v>2333</v>
      </c>
      <c r="H95" s="263">
        <v>1</v>
      </c>
      <c r="I95" s="264"/>
      <c r="J95" s="265">
        <f>ROUND(I95*H95,2)</f>
        <v>0</v>
      </c>
      <c r="K95" s="261" t="s">
        <v>19</v>
      </c>
      <c r="L95" s="266"/>
      <c r="M95" s="267" t="s">
        <v>19</v>
      </c>
      <c r="N95" s="268" t="s">
        <v>46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358</v>
      </c>
      <c r="AT95" s="219" t="s">
        <v>245</v>
      </c>
      <c r="AU95" s="219" t="s">
        <v>83</v>
      </c>
      <c r="AY95" s="20" t="s">
        <v>147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83</v>
      </c>
      <c r="BK95" s="220">
        <f>ROUND(I95*H95,2)</f>
        <v>0</v>
      </c>
      <c r="BL95" s="20" t="s">
        <v>244</v>
      </c>
      <c r="BM95" s="219" t="s">
        <v>273</v>
      </c>
    </row>
    <row r="96" s="2" customFormat="1" ht="16.5" customHeight="1">
      <c r="A96" s="41"/>
      <c r="B96" s="42"/>
      <c r="C96" s="208" t="s">
        <v>215</v>
      </c>
      <c r="D96" s="208" t="s">
        <v>149</v>
      </c>
      <c r="E96" s="209" t="s">
        <v>2558</v>
      </c>
      <c r="F96" s="210" t="s">
        <v>2559</v>
      </c>
      <c r="G96" s="211" t="s">
        <v>2333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46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244</v>
      </c>
      <c r="AT96" s="219" t="s">
        <v>149</v>
      </c>
      <c r="AU96" s="219" t="s">
        <v>83</v>
      </c>
      <c r="AY96" s="20" t="s">
        <v>147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83</v>
      </c>
      <c r="BK96" s="220">
        <f>ROUND(I96*H96,2)</f>
        <v>0</v>
      </c>
      <c r="BL96" s="20" t="s">
        <v>244</v>
      </c>
      <c r="BM96" s="219" t="s">
        <v>284</v>
      </c>
    </row>
    <row r="97" s="2" customFormat="1" ht="21.75" customHeight="1">
      <c r="A97" s="41"/>
      <c r="B97" s="42"/>
      <c r="C97" s="259" t="s">
        <v>8</v>
      </c>
      <c r="D97" s="259" t="s">
        <v>245</v>
      </c>
      <c r="E97" s="260" t="s">
        <v>2560</v>
      </c>
      <c r="F97" s="261" t="s">
        <v>2561</v>
      </c>
      <c r="G97" s="262" t="s">
        <v>2333</v>
      </c>
      <c r="H97" s="263">
        <v>1</v>
      </c>
      <c r="I97" s="264"/>
      <c r="J97" s="265">
        <f>ROUND(I97*H97,2)</f>
        <v>0</v>
      </c>
      <c r="K97" s="261" t="s">
        <v>19</v>
      </c>
      <c r="L97" s="266"/>
      <c r="M97" s="267" t="s">
        <v>19</v>
      </c>
      <c r="N97" s="268" t="s">
        <v>46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358</v>
      </c>
      <c r="AT97" s="219" t="s">
        <v>245</v>
      </c>
      <c r="AU97" s="219" t="s">
        <v>83</v>
      </c>
      <c r="AY97" s="20" t="s">
        <v>147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83</v>
      </c>
      <c r="BK97" s="220">
        <f>ROUND(I97*H97,2)</f>
        <v>0</v>
      </c>
      <c r="BL97" s="20" t="s">
        <v>244</v>
      </c>
      <c r="BM97" s="219" t="s">
        <v>301</v>
      </c>
    </row>
    <row r="98" s="2" customFormat="1" ht="16.5" customHeight="1">
      <c r="A98" s="41"/>
      <c r="B98" s="42"/>
      <c r="C98" s="208" t="s">
        <v>225</v>
      </c>
      <c r="D98" s="208" t="s">
        <v>149</v>
      </c>
      <c r="E98" s="209" t="s">
        <v>2562</v>
      </c>
      <c r="F98" s="210" t="s">
        <v>2563</v>
      </c>
      <c r="G98" s="211" t="s">
        <v>2333</v>
      </c>
      <c r="H98" s="212">
        <v>4</v>
      </c>
      <c r="I98" s="213"/>
      <c r="J98" s="214">
        <f>ROUND(I98*H98,2)</f>
        <v>0</v>
      </c>
      <c r="K98" s="210" t="s">
        <v>19</v>
      </c>
      <c r="L98" s="47"/>
      <c r="M98" s="215" t="s">
        <v>19</v>
      </c>
      <c r="N98" s="216" t="s">
        <v>46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244</v>
      </c>
      <c r="AT98" s="219" t="s">
        <v>149</v>
      </c>
      <c r="AU98" s="219" t="s">
        <v>83</v>
      </c>
      <c r="AY98" s="20" t="s">
        <v>147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83</v>
      </c>
      <c r="BK98" s="220">
        <f>ROUND(I98*H98,2)</f>
        <v>0</v>
      </c>
      <c r="BL98" s="20" t="s">
        <v>244</v>
      </c>
      <c r="BM98" s="219" t="s">
        <v>315</v>
      </c>
    </row>
    <row r="99" s="2" customFormat="1" ht="24.15" customHeight="1">
      <c r="A99" s="41"/>
      <c r="B99" s="42"/>
      <c r="C99" s="259" t="s">
        <v>230</v>
      </c>
      <c r="D99" s="259" t="s">
        <v>245</v>
      </c>
      <c r="E99" s="260" t="s">
        <v>2564</v>
      </c>
      <c r="F99" s="261" t="s">
        <v>2565</v>
      </c>
      <c r="G99" s="262" t="s">
        <v>2333</v>
      </c>
      <c r="H99" s="263">
        <v>4</v>
      </c>
      <c r="I99" s="264"/>
      <c r="J99" s="265">
        <f>ROUND(I99*H99,2)</f>
        <v>0</v>
      </c>
      <c r="K99" s="261" t="s">
        <v>19</v>
      </c>
      <c r="L99" s="266"/>
      <c r="M99" s="267" t="s">
        <v>19</v>
      </c>
      <c r="N99" s="268" t="s">
        <v>46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358</v>
      </c>
      <c r="AT99" s="219" t="s">
        <v>245</v>
      </c>
      <c r="AU99" s="219" t="s">
        <v>83</v>
      </c>
      <c r="AY99" s="20" t="s">
        <v>147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83</v>
      </c>
      <c r="BK99" s="220">
        <f>ROUND(I99*H99,2)</f>
        <v>0</v>
      </c>
      <c r="BL99" s="20" t="s">
        <v>244</v>
      </c>
      <c r="BM99" s="219" t="s">
        <v>330</v>
      </c>
    </row>
    <row r="100" s="2" customFormat="1" ht="16.5" customHeight="1">
      <c r="A100" s="41"/>
      <c r="B100" s="42"/>
      <c r="C100" s="208" t="s">
        <v>237</v>
      </c>
      <c r="D100" s="208" t="s">
        <v>149</v>
      </c>
      <c r="E100" s="209" t="s">
        <v>2566</v>
      </c>
      <c r="F100" s="210" t="s">
        <v>2567</v>
      </c>
      <c r="G100" s="211" t="s">
        <v>2333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46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244</v>
      </c>
      <c r="AT100" s="219" t="s">
        <v>149</v>
      </c>
      <c r="AU100" s="219" t="s">
        <v>83</v>
      </c>
      <c r="AY100" s="20" t="s">
        <v>147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83</v>
      </c>
      <c r="BK100" s="220">
        <f>ROUND(I100*H100,2)</f>
        <v>0</v>
      </c>
      <c r="BL100" s="20" t="s">
        <v>244</v>
      </c>
      <c r="BM100" s="219" t="s">
        <v>342</v>
      </c>
    </row>
    <row r="101" s="2" customFormat="1" ht="37.8" customHeight="1">
      <c r="A101" s="41"/>
      <c r="B101" s="42"/>
      <c r="C101" s="259" t="s">
        <v>244</v>
      </c>
      <c r="D101" s="259" t="s">
        <v>245</v>
      </c>
      <c r="E101" s="260" t="s">
        <v>2568</v>
      </c>
      <c r="F101" s="261" t="s">
        <v>2569</v>
      </c>
      <c r="G101" s="262" t="s">
        <v>2333</v>
      </c>
      <c r="H101" s="263">
        <v>1</v>
      </c>
      <c r="I101" s="264"/>
      <c r="J101" s="265">
        <f>ROUND(I101*H101,2)</f>
        <v>0</v>
      </c>
      <c r="K101" s="261" t="s">
        <v>19</v>
      </c>
      <c r="L101" s="266"/>
      <c r="M101" s="267" t="s">
        <v>19</v>
      </c>
      <c r="N101" s="268" t="s">
        <v>46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358</v>
      </c>
      <c r="AT101" s="219" t="s">
        <v>245</v>
      </c>
      <c r="AU101" s="219" t="s">
        <v>83</v>
      </c>
      <c r="AY101" s="20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83</v>
      </c>
      <c r="BK101" s="220">
        <f>ROUND(I101*H101,2)</f>
        <v>0</v>
      </c>
      <c r="BL101" s="20" t="s">
        <v>244</v>
      </c>
      <c r="BM101" s="219" t="s">
        <v>358</v>
      </c>
    </row>
    <row r="102" s="2" customFormat="1" ht="16.5" customHeight="1">
      <c r="A102" s="41"/>
      <c r="B102" s="42"/>
      <c r="C102" s="208" t="s">
        <v>250</v>
      </c>
      <c r="D102" s="208" t="s">
        <v>149</v>
      </c>
      <c r="E102" s="209" t="s">
        <v>2570</v>
      </c>
      <c r="F102" s="210" t="s">
        <v>2571</v>
      </c>
      <c r="G102" s="211" t="s">
        <v>2333</v>
      </c>
      <c r="H102" s="212">
        <v>1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46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244</v>
      </c>
      <c r="AT102" s="219" t="s">
        <v>149</v>
      </c>
      <c r="AU102" s="219" t="s">
        <v>83</v>
      </c>
      <c r="AY102" s="20" t="s">
        <v>147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83</v>
      </c>
      <c r="BK102" s="220">
        <f>ROUND(I102*H102,2)</f>
        <v>0</v>
      </c>
      <c r="BL102" s="20" t="s">
        <v>244</v>
      </c>
      <c r="BM102" s="219" t="s">
        <v>372</v>
      </c>
    </row>
    <row r="103" s="2" customFormat="1" ht="24.15" customHeight="1">
      <c r="A103" s="41"/>
      <c r="B103" s="42"/>
      <c r="C103" s="259" t="s">
        <v>256</v>
      </c>
      <c r="D103" s="259" t="s">
        <v>245</v>
      </c>
      <c r="E103" s="260" t="s">
        <v>2572</v>
      </c>
      <c r="F103" s="261" t="s">
        <v>2573</v>
      </c>
      <c r="G103" s="262" t="s">
        <v>2333</v>
      </c>
      <c r="H103" s="263">
        <v>1</v>
      </c>
      <c r="I103" s="264"/>
      <c r="J103" s="265">
        <f>ROUND(I103*H103,2)</f>
        <v>0</v>
      </c>
      <c r="K103" s="261" t="s">
        <v>19</v>
      </c>
      <c r="L103" s="266"/>
      <c r="M103" s="267" t="s">
        <v>19</v>
      </c>
      <c r="N103" s="268" t="s">
        <v>46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358</v>
      </c>
      <c r="AT103" s="219" t="s">
        <v>245</v>
      </c>
      <c r="AU103" s="219" t="s">
        <v>83</v>
      </c>
      <c r="AY103" s="20" t="s">
        <v>147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83</v>
      </c>
      <c r="BK103" s="220">
        <f>ROUND(I103*H103,2)</f>
        <v>0</v>
      </c>
      <c r="BL103" s="20" t="s">
        <v>244</v>
      </c>
      <c r="BM103" s="219" t="s">
        <v>386</v>
      </c>
    </row>
    <row r="104" s="12" customFormat="1" ht="25.92" customHeight="1">
      <c r="A104" s="12"/>
      <c r="B104" s="192"/>
      <c r="C104" s="193"/>
      <c r="D104" s="194" t="s">
        <v>74</v>
      </c>
      <c r="E104" s="195" t="s">
        <v>2574</v>
      </c>
      <c r="F104" s="195" t="s">
        <v>2575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SUM(P105:P123)</f>
        <v>0</v>
      </c>
      <c r="Q104" s="200"/>
      <c r="R104" s="201">
        <f>SUM(R105:R123)</f>
        <v>0</v>
      </c>
      <c r="S104" s="200"/>
      <c r="T104" s="202">
        <f>SUM(T105:T123)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83</v>
      </c>
      <c r="AT104" s="204" t="s">
        <v>74</v>
      </c>
      <c r="AU104" s="204" t="s">
        <v>75</v>
      </c>
      <c r="AY104" s="203" t="s">
        <v>147</v>
      </c>
      <c r="BK104" s="205">
        <f>SUM(BK105:BK123)</f>
        <v>0</v>
      </c>
    </row>
    <row r="105" s="2" customFormat="1" ht="16.5" customHeight="1">
      <c r="A105" s="41"/>
      <c r="B105" s="42"/>
      <c r="C105" s="208" t="s">
        <v>264</v>
      </c>
      <c r="D105" s="208" t="s">
        <v>149</v>
      </c>
      <c r="E105" s="209" t="s">
        <v>2576</v>
      </c>
      <c r="F105" s="210" t="s">
        <v>2577</v>
      </c>
      <c r="G105" s="211" t="s">
        <v>2333</v>
      </c>
      <c r="H105" s="212">
        <v>5</v>
      </c>
      <c r="I105" s="213"/>
      <c r="J105" s="214">
        <f>ROUND(I105*H105,2)</f>
        <v>0</v>
      </c>
      <c r="K105" s="210" t="s">
        <v>19</v>
      </c>
      <c r="L105" s="47"/>
      <c r="M105" s="215" t="s">
        <v>19</v>
      </c>
      <c r="N105" s="216" t="s">
        <v>46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244</v>
      </c>
      <c r="AT105" s="219" t="s">
        <v>149</v>
      </c>
      <c r="AU105" s="219" t="s">
        <v>83</v>
      </c>
      <c r="AY105" s="20" t="s">
        <v>147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83</v>
      </c>
      <c r="BK105" s="220">
        <f>ROUND(I105*H105,2)</f>
        <v>0</v>
      </c>
      <c r="BL105" s="20" t="s">
        <v>244</v>
      </c>
      <c r="BM105" s="219" t="s">
        <v>402</v>
      </c>
    </row>
    <row r="106" s="2" customFormat="1" ht="24.15" customHeight="1">
      <c r="A106" s="41"/>
      <c r="B106" s="42"/>
      <c r="C106" s="259" t="s">
        <v>273</v>
      </c>
      <c r="D106" s="259" t="s">
        <v>245</v>
      </c>
      <c r="E106" s="260" t="s">
        <v>2578</v>
      </c>
      <c r="F106" s="261" t="s">
        <v>2579</v>
      </c>
      <c r="G106" s="262" t="s">
        <v>2333</v>
      </c>
      <c r="H106" s="263">
        <v>2</v>
      </c>
      <c r="I106" s="264"/>
      <c r="J106" s="265">
        <f>ROUND(I106*H106,2)</f>
        <v>0</v>
      </c>
      <c r="K106" s="261" t="s">
        <v>19</v>
      </c>
      <c r="L106" s="266"/>
      <c r="M106" s="267" t="s">
        <v>19</v>
      </c>
      <c r="N106" s="268" t="s">
        <v>46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358</v>
      </c>
      <c r="AT106" s="219" t="s">
        <v>245</v>
      </c>
      <c r="AU106" s="219" t="s">
        <v>83</v>
      </c>
      <c r="AY106" s="20" t="s">
        <v>147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83</v>
      </c>
      <c r="BK106" s="220">
        <f>ROUND(I106*H106,2)</f>
        <v>0</v>
      </c>
      <c r="BL106" s="20" t="s">
        <v>244</v>
      </c>
      <c r="BM106" s="219" t="s">
        <v>418</v>
      </c>
    </row>
    <row r="107" s="2" customFormat="1" ht="24.15" customHeight="1">
      <c r="A107" s="41"/>
      <c r="B107" s="42"/>
      <c r="C107" s="259" t="s">
        <v>7</v>
      </c>
      <c r="D107" s="259" t="s">
        <v>245</v>
      </c>
      <c r="E107" s="260" t="s">
        <v>2580</v>
      </c>
      <c r="F107" s="261" t="s">
        <v>2581</v>
      </c>
      <c r="G107" s="262" t="s">
        <v>2333</v>
      </c>
      <c r="H107" s="263">
        <v>1</v>
      </c>
      <c r="I107" s="264"/>
      <c r="J107" s="265">
        <f>ROUND(I107*H107,2)</f>
        <v>0</v>
      </c>
      <c r="K107" s="261" t="s">
        <v>19</v>
      </c>
      <c r="L107" s="266"/>
      <c r="M107" s="267" t="s">
        <v>19</v>
      </c>
      <c r="N107" s="268" t="s">
        <v>46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358</v>
      </c>
      <c r="AT107" s="219" t="s">
        <v>245</v>
      </c>
      <c r="AU107" s="219" t="s">
        <v>83</v>
      </c>
      <c r="AY107" s="20" t="s">
        <v>147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83</v>
      </c>
      <c r="BK107" s="220">
        <f>ROUND(I107*H107,2)</f>
        <v>0</v>
      </c>
      <c r="BL107" s="20" t="s">
        <v>244</v>
      </c>
      <c r="BM107" s="219" t="s">
        <v>430</v>
      </c>
    </row>
    <row r="108" s="2" customFormat="1" ht="24.15" customHeight="1">
      <c r="A108" s="41"/>
      <c r="B108" s="42"/>
      <c r="C108" s="259" t="s">
        <v>284</v>
      </c>
      <c r="D108" s="259" t="s">
        <v>245</v>
      </c>
      <c r="E108" s="260" t="s">
        <v>2582</v>
      </c>
      <c r="F108" s="261" t="s">
        <v>2583</v>
      </c>
      <c r="G108" s="262" t="s">
        <v>2333</v>
      </c>
      <c r="H108" s="263">
        <v>2</v>
      </c>
      <c r="I108" s="264"/>
      <c r="J108" s="265">
        <f>ROUND(I108*H108,2)</f>
        <v>0</v>
      </c>
      <c r="K108" s="261" t="s">
        <v>19</v>
      </c>
      <c r="L108" s="266"/>
      <c r="M108" s="267" t="s">
        <v>19</v>
      </c>
      <c r="N108" s="268" t="s">
        <v>46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358</v>
      </c>
      <c r="AT108" s="219" t="s">
        <v>245</v>
      </c>
      <c r="AU108" s="219" t="s">
        <v>83</v>
      </c>
      <c r="AY108" s="20" t="s">
        <v>147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83</v>
      </c>
      <c r="BK108" s="220">
        <f>ROUND(I108*H108,2)</f>
        <v>0</v>
      </c>
      <c r="BL108" s="20" t="s">
        <v>244</v>
      </c>
      <c r="BM108" s="219" t="s">
        <v>445</v>
      </c>
    </row>
    <row r="109" s="2" customFormat="1" ht="16.5" customHeight="1">
      <c r="A109" s="41"/>
      <c r="B109" s="42"/>
      <c r="C109" s="208" t="s">
        <v>292</v>
      </c>
      <c r="D109" s="208" t="s">
        <v>149</v>
      </c>
      <c r="E109" s="209" t="s">
        <v>2584</v>
      </c>
      <c r="F109" s="210" t="s">
        <v>2585</v>
      </c>
      <c r="G109" s="211" t="s">
        <v>2333</v>
      </c>
      <c r="H109" s="212">
        <v>73</v>
      </c>
      <c r="I109" s="213"/>
      <c r="J109" s="214">
        <f>ROUND(I109*H109,2)</f>
        <v>0</v>
      </c>
      <c r="K109" s="210" t="s">
        <v>19</v>
      </c>
      <c r="L109" s="47"/>
      <c r="M109" s="215" t="s">
        <v>19</v>
      </c>
      <c r="N109" s="216" t="s">
        <v>46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244</v>
      </c>
      <c r="AT109" s="219" t="s">
        <v>149</v>
      </c>
      <c r="AU109" s="219" t="s">
        <v>83</v>
      </c>
      <c r="AY109" s="20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83</v>
      </c>
      <c r="BK109" s="220">
        <f>ROUND(I109*H109,2)</f>
        <v>0</v>
      </c>
      <c r="BL109" s="20" t="s">
        <v>244</v>
      </c>
      <c r="BM109" s="219" t="s">
        <v>458</v>
      </c>
    </row>
    <row r="110" s="2" customFormat="1" ht="24.15" customHeight="1">
      <c r="A110" s="41"/>
      <c r="B110" s="42"/>
      <c r="C110" s="259" t="s">
        <v>301</v>
      </c>
      <c r="D110" s="259" t="s">
        <v>245</v>
      </c>
      <c r="E110" s="260" t="s">
        <v>2586</v>
      </c>
      <c r="F110" s="261" t="s">
        <v>2587</v>
      </c>
      <c r="G110" s="262" t="s">
        <v>2333</v>
      </c>
      <c r="H110" s="263">
        <v>67</v>
      </c>
      <c r="I110" s="264"/>
      <c r="J110" s="265">
        <f>ROUND(I110*H110,2)</f>
        <v>0</v>
      </c>
      <c r="K110" s="261" t="s">
        <v>19</v>
      </c>
      <c r="L110" s="266"/>
      <c r="M110" s="267" t="s">
        <v>19</v>
      </c>
      <c r="N110" s="268" t="s">
        <v>46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358</v>
      </c>
      <c r="AT110" s="219" t="s">
        <v>245</v>
      </c>
      <c r="AU110" s="219" t="s">
        <v>83</v>
      </c>
      <c r="AY110" s="20" t="s">
        <v>147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83</v>
      </c>
      <c r="BK110" s="220">
        <f>ROUND(I110*H110,2)</f>
        <v>0</v>
      </c>
      <c r="BL110" s="20" t="s">
        <v>244</v>
      </c>
      <c r="BM110" s="219" t="s">
        <v>472</v>
      </c>
    </row>
    <row r="111" s="2" customFormat="1" ht="24.15" customHeight="1">
      <c r="A111" s="41"/>
      <c r="B111" s="42"/>
      <c r="C111" s="259" t="s">
        <v>308</v>
      </c>
      <c r="D111" s="259" t="s">
        <v>245</v>
      </c>
      <c r="E111" s="260" t="s">
        <v>2588</v>
      </c>
      <c r="F111" s="261" t="s">
        <v>2589</v>
      </c>
      <c r="G111" s="262" t="s">
        <v>2333</v>
      </c>
      <c r="H111" s="263">
        <v>6</v>
      </c>
      <c r="I111" s="264"/>
      <c r="J111" s="265">
        <f>ROUND(I111*H111,2)</f>
        <v>0</v>
      </c>
      <c r="K111" s="261" t="s">
        <v>19</v>
      </c>
      <c r="L111" s="266"/>
      <c r="M111" s="267" t="s">
        <v>19</v>
      </c>
      <c r="N111" s="268" t="s">
        <v>46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358</v>
      </c>
      <c r="AT111" s="219" t="s">
        <v>245</v>
      </c>
      <c r="AU111" s="219" t="s">
        <v>83</v>
      </c>
      <c r="AY111" s="20" t="s">
        <v>147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83</v>
      </c>
      <c r="BK111" s="220">
        <f>ROUND(I111*H111,2)</f>
        <v>0</v>
      </c>
      <c r="BL111" s="20" t="s">
        <v>244</v>
      </c>
      <c r="BM111" s="219" t="s">
        <v>488</v>
      </c>
    </row>
    <row r="112" s="2" customFormat="1" ht="16.5" customHeight="1">
      <c r="A112" s="41"/>
      <c r="B112" s="42"/>
      <c r="C112" s="208" t="s">
        <v>315</v>
      </c>
      <c r="D112" s="208" t="s">
        <v>149</v>
      </c>
      <c r="E112" s="209" t="s">
        <v>2590</v>
      </c>
      <c r="F112" s="210" t="s">
        <v>2591</v>
      </c>
      <c r="G112" s="211" t="s">
        <v>2333</v>
      </c>
      <c r="H112" s="212">
        <v>4</v>
      </c>
      <c r="I112" s="213"/>
      <c r="J112" s="214">
        <f>ROUND(I112*H112,2)</f>
        <v>0</v>
      </c>
      <c r="K112" s="210" t="s">
        <v>19</v>
      </c>
      <c r="L112" s="47"/>
      <c r="M112" s="215" t="s">
        <v>19</v>
      </c>
      <c r="N112" s="216" t="s">
        <v>46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244</v>
      </c>
      <c r="AT112" s="219" t="s">
        <v>149</v>
      </c>
      <c r="AU112" s="219" t="s">
        <v>83</v>
      </c>
      <c r="AY112" s="20" t="s">
        <v>147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83</v>
      </c>
      <c r="BK112" s="220">
        <f>ROUND(I112*H112,2)</f>
        <v>0</v>
      </c>
      <c r="BL112" s="20" t="s">
        <v>244</v>
      </c>
      <c r="BM112" s="219" t="s">
        <v>498</v>
      </c>
    </row>
    <row r="113" s="2" customFormat="1" ht="16.5" customHeight="1">
      <c r="A113" s="41"/>
      <c r="B113" s="42"/>
      <c r="C113" s="259" t="s">
        <v>322</v>
      </c>
      <c r="D113" s="259" t="s">
        <v>245</v>
      </c>
      <c r="E113" s="260" t="s">
        <v>2592</v>
      </c>
      <c r="F113" s="261" t="s">
        <v>2593</v>
      </c>
      <c r="G113" s="262" t="s">
        <v>2333</v>
      </c>
      <c r="H113" s="263">
        <v>4</v>
      </c>
      <c r="I113" s="264"/>
      <c r="J113" s="265">
        <f>ROUND(I113*H113,2)</f>
        <v>0</v>
      </c>
      <c r="K113" s="261" t="s">
        <v>19</v>
      </c>
      <c r="L113" s="266"/>
      <c r="M113" s="267" t="s">
        <v>19</v>
      </c>
      <c r="N113" s="268" t="s">
        <v>46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358</v>
      </c>
      <c r="AT113" s="219" t="s">
        <v>245</v>
      </c>
      <c r="AU113" s="219" t="s">
        <v>83</v>
      </c>
      <c r="AY113" s="20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83</v>
      </c>
      <c r="BK113" s="220">
        <f>ROUND(I113*H113,2)</f>
        <v>0</v>
      </c>
      <c r="BL113" s="20" t="s">
        <v>244</v>
      </c>
      <c r="BM113" s="219" t="s">
        <v>512</v>
      </c>
    </row>
    <row r="114" s="2" customFormat="1" ht="16.5" customHeight="1">
      <c r="A114" s="41"/>
      <c r="B114" s="42"/>
      <c r="C114" s="208" t="s">
        <v>330</v>
      </c>
      <c r="D114" s="208" t="s">
        <v>149</v>
      </c>
      <c r="E114" s="209" t="s">
        <v>2594</v>
      </c>
      <c r="F114" s="210" t="s">
        <v>2595</v>
      </c>
      <c r="G114" s="211" t="s">
        <v>2333</v>
      </c>
      <c r="H114" s="212">
        <v>1</v>
      </c>
      <c r="I114" s="213"/>
      <c r="J114" s="214">
        <f>ROUND(I114*H114,2)</f>
        <v>0</v>
      </c>
      <c r="K114" s="210" t="s">
        <v>19</v>
      </c>
      <c r="L114" s="47"/>
      <c r="M114" s="215" t="s">
        <v>19</v>
      </c>
      <c r="N114" s="216" t="s">
        <v>46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244</v>
      </c>
      <c r="AT114" s="219" t="s">
        <v>149</v>
      </c>
      <c r="AU114" s="219" t="s">
        <v>83</v>
      </c>
      <c r="AY114" s="20" t="s">
        <v>147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83</v>
      </c>
      <c r="BK114" s="220">
        <f>ROUND(I114*H114,2)</f>
        <v>0</v>
      </c>
      <c r="BL114" s="20" t="s">
        <v>244</v>
      </c>
      <c r="BM114" s="219" t="s">
        <v>528</v>
      </c>
    </row>
    <row r="115" s="2" customFormat="1" ht="16.5" customHeight="1">
      <c r="A115" s="41"/>
      <c r="B115" s="42"/>
      <c r="C115" s="259" t="s">
        <v>336</v>
      </c>
      <c r="D115" s="259" t="s">
        <v>245</v>
      </c>
      <c r="E115" s="260" t="s">
        <v>2596</v>
      </c>
      <c r="F115" s="261" t="s">
        <v>2597</v>
      </c>
      <c r="G115" s="262" t="s">
        <v>2333</v>
      </c>
      <c r="H115" s="263">
        <v>1</v>
      </c>
      <c r="I115" s="264"/>
      <c r="J115" s="265">
        <f>ROUND(I115*H115,2)</f>
        <v>0</v>
      </c>
      <c r="K115" s="261" t="s">
        <v>19</v>
      </c>
      <c r="L115" s="266"/>
      <c r="M115" s="267" t="s">
        <v>19</v>
      </c>
      <c r="N115" s="268" t="s">
        <v>46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358</v>
      </c>
      <c r="AT115" s="219" t="s">
        <v>245</v>
      </c>
      <c r="AU115" s="219" t="s">
        <v>83</v>
      </c>
      <c r="AY115" s="20" t="s">
        <v>147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83</v>
      </c>
      <c r="BK115" s="220">
        <f>ROUND(I115*H115,2)</f>
        <v>0</v>
      </c>
      <c r="BL115" s="20" t="s">
        <v>244</v>
      </c>
      <c r="BM115" s="219" t="s">
        <v>544</v>
      </c>
    </row>
    <row r="116" s="2" customFormat="1" ht="16.5" customHeight="1">
      <c r="A116" s="41"/>
      <c r="B116" s="42"/>
      <c r="C116" s="208" t="s">
        <v>342</v>
      </c>
      <c r="D116" s="208" t="s">
        <v>149</v>
      </c>
      <c r="E116" s="209" t="s">
        <v>2598</v>
      </c>
      <c r="F116" s="210" t="s">
        <v>2599</v>
      </c>
      <c r="G116" s="211" t="s">
        <v>2333</v>
      </c>
      <c r="H116" s="212">
        <v>2</v>
      </c>
      <c r="I116" s="213"/>
      <c r="J116" s="214">
        <f>ROUND(I116*H116,2)</f>
        <v>0</v>
      </c>
      <c r="K116" s="210" t="s">
        <v>19</v>
      </c>
      <c r="L116" s="47"/>
      <c r="M116" s="215" t="s">
        <v>19</v>
      </c>
      <c r="N116" s="216" t="s">
        <v>46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244</v>
      </c>
      <c r="AT116" s="219" t="s">
        <v>149</v>
      </c>
      <c r="AU116" s="219" t="s">
        <v>83</v>
      </c>
      <c r="AY116" s="20" t="s">
        <v>147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83</v>
      </c>
      <c r="BK116" s="220">
        <f>ROUND(I116*H116,2)</f>
        <v>0</v>
      </c>
      <c r="BL116" s="20" t="s">
        <v>244</v>
      </c>
      <c r="BM116" s="219" t="s">
        <v>556</v>
      </c>
    </row>
    <row r="117" s="2" customFormat="1" ht="16.5" customHeight="1">
      <c r="A117" s="41"/>
      <c r="B117" s="42"/>
      <c r="C117" s="259" t="s">
        <v>350</v>
      </c>
      <c r="D117" s="259" t="s">
        <v>245</v>
      </c>
      <c r="E117" s="260" t="s">
        <v>2600</v>
      </c>
      <c r="F117" s="261" t="s">
        <v>2601</v>
      </c>
      <c r="G117" s="262" t="s">
        <v>2333</v>
      </c>
      <c r="H117" s="263">
        <v>2</v>
      </c>
      <c r="I117" s="264"/>
      <c r="J117" s="265">
        <f>ROUND(I117*H117,2)</f>
        <v>0</v>
      </c>
      <c r="K117" s="261" t="s">
        <v>19</v>
      </c>
      <c r="L117" s="266"/>
      <c r="M117" s="267" t="s">
        <v>19</v>
      </c>
      <c r="N117" s="268" t="s">
        <v>46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358</v>
      </c>
      <c r="AT117" s="219" t="s">
        <v>245</v>
      </c>
      <c r="AU117" s="219" t="s">
        <v>83</v>
      </c>
      <c r="AY117" s="20" t="s">
        <v>147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83</v>
      </c>
      <c r="BK117" s="220">
        <f>ROUND(I117*H117,2)</f>
        <v>0</v>
      </c>
      <c r="BL117" s="20" t="s">
        <v>244</v>
      </c>
      <c r="BM117" s="219" t="s">
        <v>568</v>
      </c>
    </row>
    <row r="118" s="2" customFormat="1" ht="16.5" customHeight="1">
      <c r="A118" s="41"/>
      <c r="B118" s="42"/>
      <c r="C118" s="208" t="s">
        <v>358</v>
      </c>
      <c r="D118" s="208" t="s">
        <v>149</v>
      </c>
      <c r="E118" s="209" t="s">
        <v>2602</v>
      </c>
      <c r="F118" s="210" t="s">
        <v>2603</v>
      </c>
      <c r="G118" s="211" t="s">
        <v>2333</v>
      </c>
      <c r="H118" s="212">
        <v>85</v>
      </c>
      <c r="I118" s="213"/>
      <c r="J118" s="214">
        <f>ROUND(I118*H118,2)</f>
        <v>0</v>
      </c>
      <c r="K118" s="210" t="s">
        <v>19</v>
      </c>
      <c r="L118" s="47"/>
      <c r="M118" s="215" t="s">
        <v>19</v>
      </c>
      <c r="N118" s="216" t="s">
        <v>46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244</v>
      </c>
      <c r="AT118" s="219" t="s">
        <v>149</v>
      </c>
      <c r="AU118" s="219" t="s">
        <v>83</v>
      </c>
      <c r="AY118" s="20" t="s">
        <v>147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83</v>
      </c>
      <c r="BK118" s="220">
        <f>ROUND(I118*H118,2)</f>
        <v>0</v>
      </c>
      <c r="BL118" s="20" t="s">
        <v>244</v>
      </c>
      <c r="BM118" s="219" t="s">
        <v>582</v>
      </c>
    </row>
    <row r="119" s="2" customFormat="1" ht="16.5" customHeight="1">
      <c r="A119" s="41"/>
      <c r="B119" s="42"/>
      <c r="C119" s="259" t="s">
        <v>365</v>
      </c>
      <c r="D119" s="259" t="s">
        <v>245</v>
      </c>
      <c r="E119" s="260" t="s">
        <v>2604</v>
      </c>
      <c r="F119" s="261" t="s">
        <v>2605</v>
      </c>
      <c r="G119" s="262" t="s">
        <v>2333</v>
      </c>
      <c r="H119" s="263">
        <v>85</v>
      </c>
      <c r="I119" s="264"/>
      <c r="J119" s="265">
        <f>ROUND(I119*H119,2)</f>
        <v>0</v>
      </c>
      <c r="K119" s="261" t="s">
        <v>19</v>
      </c>
      <c r="L119" s="266"/>
      <c r="M119" s="267" t="s">
        <v>19</v>
      </c>
      <c r="N119" s="268" t="s">
        <v>46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358</v>
      </c>
      <c r="AT119" s="219" t="s">
        <v>245</v>
      </c>
      <c r="AU119" s="219" t="s">
        <v>83</v>
      </c>
      <c r="AY119" s="20" t="s">
        <v>147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83</v>
      </c>
      <c r="BK119" s="220">
        <f>ROUND(I119*H119,2)</f>
        <v>0</v>
      </c>
      <c r="BL119" s="20" t="s">
        <v>244</v>
      </c>
      <c r="BM119" s="219" t="s">
        <v>597</v>
      </c>
    </row>
    <row r="120" s="2" customFormat="1" ht="16.5" customHeight="1">
      <c r="A120" s="41"/>
      <c r="B120" s="42"/>
      <c r="C120" s="208" t="s">
        <v>372</v>
      </c>
      <c r="D120" s="208" t="s">
        <v>149</v>
      </c>
      <c r="E120" s="209" t="s">
        <v>2606</v>
      </c>
      <c r="F120" s="210" t="s">
        <v>2607</v>
      </c>
      <c r="G120" s="211" t="s">
        <v>2333</v>
      </c>
      <c r="H120" s="212">
        <v>3</v>
      </c>
      <c r="I120" s="213"/>
      <c r="J120" s="214">
        <f>ROUND(I120*H120,2)</f>
        <v>0</v>
      </c>
      <c r="K120" s="210" t="s">
        <v>19</v>
      </c>
      <c r="L120" s="47"/>
      <c r="M120" s="215" t="s">
        <v>19</v>
      </c>
      <c r="N120" s="216" t="s">
        <v>46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244</v>
      </c>
      <c r="AT120" s="219" t="s">
        <v>149</v>
      </c>
      <c r="AU120" s="219" t="s">
        <v>83</v>
      </c>
      <c r="AY120" s="20" t="s">
        <v>147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83</v>
      </c>
      <c r="BK120" s="220">
        <f>ROUND(I120*H120,2)</f>
        <v>0</v>
      </c>
      <c r="BL120" s="20" t="s">
        <v>244</v>
      </c>
      <c r="BM120" s="219" t="s">
        <v>611</v>
      </c>
    </row>
    <row r="121" s="2" customFormat="1" ht="24.15" customHeight="1">
      <c r="A121" s="41"/>
      <c r="B121" s="42"/>
      <c r="C121" s="259" t="s">
        <v>379</v>
      </c>
      <c r="D121" s="259" t="s">
        <v>245</v>
      </c>
      <c r="E121" s="260" t="s">
        <v>2608</v>
      </c>
      <c r="F121" s="261" t="s">
        <v>2609</v>
      </c>
      <c r="G121" s="262" t="s">
        <v>2333</v>
      </c>
      <c r="H121" s="263">
        <v>3</v>
      </c>
      <c r="I121" s="264"/>
      <c r="J121" s="265">
        <f>ROUND(I121*H121,2)</f>
        <v>0</v>
      </c>
      <c r="K121" s="261" t="s">
        <v>19</v>
      </c>
      <c r="L121" s="266"/>
      <c r="M121" s="267" t="s">
        <v>19</v>
      </c>
      <c r="N121" s="268" t="s">
        <v>46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358</v>
      </c>
      <c r="AT121" s="219" t="s">
        <v>245</v>
      </c>
      <c r="AU121" s="219" t="s">
        <v>83</v>
      </c>
      <c r="AY121" s="20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83</v>
      </c>
      <c r="BK121" s="220">
        <f>ROUND(I121*H121,2)</f>
        <v>0</v>
      </c>
      <c r="BL121" s="20" t="s">
        <v>244</v>
      </c>
      <c r="BM121" s="219" t="s">
        <v>622</v>
      </c>
    </row>
    <row r="122" s="2" customFormat="1" ht="16.5" customHeight="1">
      <c r="A122" s="41"/>
      <c r="B122" s="42"/>
      <c r="C122" s="208" t="s">
        <v>386</v>
      </c>
      <c r="D122" s="208" t="s">
        <v>149</v>
      </c>
      <c r="E122" s="209" t="s">
        <v>2610</v>
      </c>
      <c r="F122" s="210" t="s">
        <v>2611</v>
      </c>
      <c r="G122" s="211" t="s">
        <v>2333</v>
      </c>
      <c r="H122" s="212">
        <v>1</v>
      </c>
      <c r="I122" s="213"/>
      <c r="J122" s="214">
        <f>ROUND(I122*H122,2)</f>
        <v>0</v>
      </c>
      <c r="K122" s="210" t="s">
        <v>19</v>
      </c>
      <c r="L122" s="47"/>
      <c r="M122" s="215" t="s">
        <v>19</v>
      </c>
      <c r="N122" s="216" t="s">
        <v>46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244</v>
      </c>
      <c r="AT122" s="219" t="s">
        <v>149</v>
      </c>
      <c r="AU122" s="219" t="s">
        <v>83</v>
      </c>
      <c r="AY122" s="20" t="s">
        <v>147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83</v>
      </c>
      <c r="BK122" s="220">
        <f>ROUND(I122*H122,2)</f>
        <v>0</v>
      </c>
      <c r="BL122" s="20" t="s">
        <v>244</v>
      </c>
      <c r="BM122" s="219" t="s">
        <v>634</v>
      </c>
    </row>
    <row r="123" s="2" customFormat="1" ht="24.15" customHeight="1">
      <c r="A123" s="41"/>
      <c r="B123" s="42"/>
      <c r="C123" s="259" t="s">
        <v>394</v>
      </c>
      <c r="D123" s="259" t="s">
        <v>245</v>
      </c>
      <c r="E123" s="260" t="s">
        <v>2612</v>
      </c>
      <c r="F123" s="261" t="s">
        <v>2613</v>
      </c>
      <c r="G123" s="262" t="s">
        <v>2333</v>
      </c>
      <c r="H123" s="263">
        <v>1</v>
      </c>
      <c r="I123" s="264"/>
      <c r="J123" s="265">
        <f>ROUND(I123*H123,2)</f>
        <v>0</v>
      </c>
      <c r="K123" s="261" t="s">
        <v>19</v>
      </c>
      <c r="L123" s="266"/>
      <c r="M123" s="267" t="s">
        <v>19</v>
      </c>
      <c r="N123" s="268" t="s">
        <v>46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358</v>
      </c>
      <c r="AT123" s="219" t="s">
        <v>245</v>
      </c>
      <c r="AU123" s="219" t="s">
        <v>83</v>
      </c>
      <c r="AY123" s="20" t="s">
        <v>147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83</v>
      </c>
      <c r="BK123" s="220">
        <f>ROUND(I123*H123,2)</f>
        <v>0</v>
      </c>
      <c r="BL123" s="20" t="s">
        <v>244</v>
      </c>
      <c r="BM123" s="219" t="s">
        <v>645</v>
      </c>
    </row>
    <row r="124" s="12" customFormat="1" ht="25.92" customHeight="1">
      <c r="A124" s="12"/>
      <c r="B124" s="192"/>
      <c r="C124" s="193"/>
      <c r="D124" s="194" t="s">
        <v>74</v>
      </c>
      <c r="E124" s="195" t="s">
        <v>2614</v>
      </c>
      <c r="F124" s="195" t="s">
        <v>2615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SUM(P125:P141)</f>
        <v>0</v>
      </c>
      <c r="Q124" s="200"/>
      <c r="R124" s="201">
        <f>SUM(R125:R141)</f>
        <v>0</v>
      </c>
      <c r="S124" s="200"/>
      <c r="T124" s="202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83</v>
      </c>
      <c r="AT124" s="204" t="s">
        <v>74</v>
      </c>
      <c r="AU124" s="204" t="s">
        <v>75</v>
      </c>
      <c r="AY124" s="203" t="s">
        <v>147</v>
      </c>
      <c r="BK124" s="205">
        <f>SUM(BK125:BK141)</f>
        <v>0</v>
      </c>
    </row>
    <row r="125" s="2" customFormat="1" ht="16.5" customHeight="1">
      <c r="A125" s="41"/>
      <c r="B125" s="42"/>
      <c r="C125" s="208" t="s">
        <v>402</v>
      </c>
      <c r="D125" s="208" t="s">
        <v>149</v>
      </c>
      <c r="E125" s="209" t="s">
        <v>2616</v>
      </c>
      <c r="F125" s="210" t="s">
        <v>2617</v>
      </c>
      <c r="G125" s="211" t="s">
        <v>389</v>
      </c>
      <c r="H125" s="212">
        <v>1640</v>
      </c>
      <c r="I125" s="213"/>
      <c r="J125" s="214">
        <f>ROUND(I125*H125,2)</f>
        <v>0</v>
      </c>
      <c r="K125" s="210" t="s">
        <v>19</v>
      </c>
      <c r="L125" s="47"/>
      <c r="M125" s="215" t="s">
        <v>19</v>
      </c>
      <c r="N125" s="216" t="s">
        <v>46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244</v>
      </c>
      <c r="AT125" s="219" t="s">
        <v>149</v>
      </c>
      <c r="AU125" s="219" t="s">
        <v>83</v>
      </c>
      <c r="AY125" s="20" t="s">
        <v>147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83</v>
      </c>
      <c r="BK125" s="220">
        <f>ROUND(I125*H125,2)</f>
        <v>0</v>
      </c>
      <c r="BL125" s="20" t="s">
        <v>244</v>
      </c>
      <c r="BM125" s="219" t="s">
        <v>657</v>
      </c>
    </row>
    <row r="126" s="2" customFormat="1" ht="37.8" customHeight="1">
      <c r="A126" s="41"/>
      <c r="B126" s="42"/>
      <c r="C126" s="259" t="s">
        <v>411</v>
      </c>
      <c r="D126" s="259" t="s">
        <v>245</v>
      </c>
      <c r="E126" s="260" t="s">
        <v>2618</v>
      </c>
      <c r="F126" s="261" t="s">
        <v>2619</v>
      </c>
      <c r="G126" s="262" t="s">
        <v>389</v>
      </c>
      <c r="H126" s="263">
        <v>150</v>
      </c>
      <c r="I126" s="264"/>
      <c r="J126" s="265">
        <f>ROUND(I126*H126,2)</f>
        <v>0</v>
      </c>
      <c r="K126" s="261" t="s">
        <v>19</v>
      </c>
      <c r="L126" s="266"/>
      <c r="M126" s="267" t="s">
        <v>19</v>
      </c>
      <c r="N126" s="268" t="s">
        <v>46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358</v>
      </c>
      <c r="AT126" s="219" t="s">
        <v>245</v>
      </c>
      <c r="AU126" s="219" t="s">
        <v>83</v>
      </c>
      <c r="AY126" s="20" t="s">
        <v>147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83</v>
      </c>
      <c r="BK126" s="220">
        <f>ROUND(I126*H126,2)</f>
        <v>0</v>
      </c>
      <c r="BL126" s="20" t="s">
        <v>244</v>
      </c>
      <c r="BM126" s="219" t="s">
        <v>669</v>
      </c>
    </row>
    <row r="127" s="2" customFormat="1" ht="37.8" customHeight="1">
      <c r="A127" s="41"/>
      <c r="B127" s="42"/>
      <c r="C127" s="259" t="s">
        <v>418</v>
      </c>
      <c r="D127" s="259" t="s">
        <v>245</v>
      </c>
      <c r="E127" s="260" t="s">
        <v>2620</v>
      </c>
      <c r="F127" s="261" t="s">
        <v>2621</v>
      </c>
      <c r="G127" s="262" t="s">
        <v>389</v>
      </c>
      <c r="H127" s="263">
        <v>1150</v>
      </c>
      <c r="I127" s="264"/>
      <c r="J127" s="265">
        <f>ROUND(I127*H127,2)</f>
        <v>0</v>
      </c>
      <c r="K127" s="261" t="s">
        <v>19</v>
      </c>
      <c r="L127" s="266"/>
      <c r="M127" s="267" t="s">
        <v>19</v>
      </c>
      <c r="N127" s="268" t="s">
        <v>46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358</v>
      </c>
      <c r="AT127" s="219" t="s">
        <v>245</v>
      </c>
      <c r="AU127" s="219" t="s">
        <v>83</v>
      </c>
      <c r="AY127" s="20" t="s">
        <v>147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83</v>
      </c>
      <c r="BK127" s="220">
        <f>ROUND(I127*H127,2)</f>
        <v>0</v>
      </c>
      <c r="BL127" s="20" t="s">
        <v>244</v>
      </c>
      <c r="BM127" s="219" t="s">
        <v>682</v>
      </c>
    </row>
    <row r="128" s="2" customFormat="1" ht="44.25" customHeight="1">
      <c r="A128" s="41"/>
      <c r="B128" s="42"/>
      <c r="C128" s="259" t="s">
        <v>425</v>
      </c>
      <c r="D128" s="259" t="s">
        <v>245</v>
      </c>
      <c r="E128" s="260" t="s">
        <v>2622</v>
      </c>
      <c r="F128" s="261" t="s">
        <v>2623</v>
      </c>
      <c r="G128" s="262" t="s">
        <v>389</v>
      </c>
      <c r="H128" s="263">
        <v>340</v>
      </c>
      <c r="I128" s="264"/>
      <c r="J128" s="265">
        <f>ROUND(I128*H128,2)</f>
        <v>0</v>
      </c>
      <c r="K128" s="261" t="s">
        <v>19</v>
      </c>
      <c r="L128" s="266"/>
      <c r="M128" s="267" t="s">
        <v>19</v>
      </c>
      <c r="N128" s="268" t="s">
        <v>46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358</v>
      </c>
      <c r="AT128" s="219" t="s">
        <v>245</v>
      </c>
      <c r="AU128" s="219" t="s">
        <v>83</v>
      </c>
      <c r="AY128" s="20" t="s">
        <v>147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83</v>
      </c>
      <c r="BK128" s="220">
        <f>ROUND(I128*H128,2)</f>
        <v>0</v>
      </c>
      <c r="BL128" s="20" t="s">
        <v>244</v>
      </c>
      <c r="BM128" s="219" t="s">
        <v>693</v>
      </c>
    </row>
    <row r="129" s="2" customFormat="1" ht="16.5" customHeight="1">
      <c r="A129" s="41"/>
      <c r="B129" s="42"/>
      <c r="C129" s="208" t="s">
        <v>430</v>
      </c>
      <c r="D129" s="208" t="s">
        <v>149</v>
      </c>
      <c r="E129" s="209" t="s">
        <v>2624</v>
      </c>
      <c r="F129" s="210" t="s">
        <v>2625</v>
      </c>
      <c r="G129" s="211" t="s">
        <v>389</v>
      </c>
      <c r="H129" s="212">
        <v>35</v>
      </c>
      <c r="I129" s="213"/>
      <c r="J129" s="214">
        <f>ROUND(I129*H129,2)</f>
        <v>0</v>
      </c>
      <c r="K129" s="210" t="s">
        <v>19</v>
      </c>
      <c r="L129" s="47"/>
      <c r="M129" s="215" t="s">
        <v>19</v>
      </c>
      <c r="N129" s="216" t="s">
        <v>46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244</v>
      </c>
      <c r="AT129" s="219" t="s">
        <v>149</v>
      </c>
      <c r="AU129" s="219" t="s">
        <v>83</v>
      </c>
      <c r="AY129" s="20" t="s">
        <v>147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83</v>
      </c>
      <c r="BK129" s="220">
        <f>ROUND(I129*H129,2)</f>
        <v>0</v>
      </c>
      <c r="BL129" s="20" t="s">
        <v>244</v>
      </c>
      <c r="BM129" s="219" t="s">
        <v>706</v>
      </c>
    </row>
    <row r="130" s="2" customFormat="1" ht="37.8" customHeight="1">
      <c r="A130" s="41"/>
      <c r="B130" s="42"/>
      <c r="C130" s="259" t="s">
        <v>437</v>
      </c>
      <c r="D130" s="259" t="s">
        <v>245</v>
      </c>
      <c r="E130" s="260" t="s">
        <v>2626</v>
      </c>
      <c r="F130" s="261" t="s">
        <v>2627</v>
      </c>
      <c r="G130" s="262" t="s">
        <v>389</v>
      </c>
      <c r="H130" s="263">
        <v>35</v>
      </c>
      <c r="I130" s="264"/>
      <c r="J130" s="265">
        <f>ROUND(I130*H130,2)</f>
        <v>0</v>
      </c>
      <c r="K130" s="261" t="s">
        <v>19</v>
      </c>
      <c r="L130" s="266"/>
      <c r="M130" s="267" t="s">
        <v>19</v>
      </c>
      <c r="N130" s="268" t="s">
        <v>46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358</v>
      </c>
      <c r="AT130" s="219" t="s">
        <v>245</v>
      </c>
      <c r="AU130" s="219" t="s">
        <v>83</v>
      </c>
      <c r="AY130" s="20" t="s">
        <v>147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83</v>
      </c>
      <c r="BK130" s="220">
        <f>ROUND(I130*H130,2)</f>
        <v>0</v>
      </c>
      <c r="BL130" s="20" t="s">
        <v>244</v>
      </c>
      <c r="BM130" s="219" t="s">
        <v>732</v>
      </c>
    </row>
    <row r="131" s="2" customFormat="1" ht="16.5" customHeight="1">
      <c r="A131" s="41"/>
      <c r="B131" s="42"/>
      <c r="C131" s="208" t="s">
        <v>445</v>
      </c>
      <c r="D131" s="208" t="s">
        <v>149</v>
      </c>
      <c r="E131" s="209" t="s">
        <v>2628</v>
      </c>
      <c r="F131" s="210" t="s">
        <v>2629</v>
      </c>
      <c r="G131" s="211" t="s">
        <v>389</v>
      </c>
      <c r="H131" s="212">
        <v>15</v>
      </c>
      <c r="I131" s="213"/>
      <c r="J131" s="214">
        <f>ROUND(I131*H131,2)</f>
        <v>0</v>
      </c>
      <c r="K131" s="210" t="s">
        <v>19</v>
      </c>
      <c r="L131" s="47"/>
      <c r="M131" s="215" t="s">
        <v>19</v>
      </c>
      <c r="N131" s="216" t="s">
        <v>46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244</v>
      </c>
      <c r="AT131" s="219" t="s">
        <v>149</v>
      </c>
      <c r="AU131" s="219" t="s">
        <v>83</v>
      </c>
      <c r="AY131" s="20" t="s">
        <v>147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83</v>
      </c>
      <c r="BK131" s="220">
        <f>ROUND(I131*H131,2)</f>
        <v>0</v>
      </c>
      <c r="BL131" s="20" t="s">
        <v>244</v>
      </c>
      <c r="BM131" s="219" t="s">
        <v>744</v>
      </c>
    </row>
    <row r="132" s="2" customFormat="1" ht="37.8" customHeight="1">
      <c r="A132" s="41"/>
      <c r="B132" s="42"/>
      <c r="C132" s="259" t="s">
        <v>453</v>
      </c>
      <c r="D132" s="259" t="s">
        <v>245</v>
      </c>
      <c r="E132" s="260" t="s">
        <v>2630</v>
      </c>
      <c r="F132" s="261" t="s">
        <v>2631</v>
      </c>
      <c r="G132" s="262" t="s">
        <v>389</v>
      </c>
      <c r="H132" s="263">
        <v>15</v>
      </c>
      <c r="I132" s="264"/>
      <c r="J132" s="265">
        <f>ROUND(I132*H132,2)</f>
        <v>0</v>
      </c>
      <c r="K132" s="261" t="s">
        <v>19</v>
      </c>
      <c r="L132" s="266"/>
      <c r="M132" s="267" t="s">
        <v>19</v>
      </c>
      <c r="N132" s="268" t="s">
        <v>46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358</v>
      </c>
      <c r="AT132" s="219" t="s">
        <v>245</v>
      </c>
      <c r="AU132" s="219" t="s">
        <v>83</v>
      </c>
      <c r="AY132" s="20" t="s">
        <v>147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83</v>
      </c>
      <c r="BK132" s="220">
        <f>ROUND(I132*H132,2)</f>
        <v>0</v>
      </c>
      <c r="BL132" s="20" t="s">
        <v>244</v>
      </c>
      <c r="BM132" s="219" t="s">
        <v>752</v>
      </c>
    </row>
    <row r="133" s="2" customFormat="1" ht="16.5" customHeight="1">
      <c r="A133" s="41"/>
      <c r="B133" s="42"/>
      <c r="C133" s="208" t="s">
        <v>458</v>
      </c>
      <c r="D133" s="208" t="s">
        <v>149</v>
      </c>
      <c r="E133" s="209" t="s">
        <v>2632</v>
      </c>
      <c r="F133" s="210" t="s">
        <v>2633</v>
      </c>
      <c r="G133" s="211" t="s">
        <v>389</v>
      </c>
      <c r="H133" s="212">
        <v>75</v>
      </c>
      <c r="I133" s="213"/>
      <c r="J133" s="214">
        <f>ROUND(I133*H133,2)</f>
        <v>0</v>
      </c>
      <c r="K133" s="210" t="s">
        <v>19</v>
      </c>
      <c r="L133" s="47"/>
      <c r="M133" s="215" t="s">
        <v>19</v>
      </c>
      <c r="N133" s="216" t="s">
        <v>46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244</v>
      </c>
      <c r="AT133" s="219" t="s">
        <v>149</v>
      </c>
      <c r="AU133" s="219" t="s">
        <v>83</v>
      </c>
      <c r="AY133" s="20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83</v>
      </c>
      <c r="BK133" s="220">
        <f>ROUND(I133*H133,2)</f>
        <v>0</v>
      </c>
      <c r="BL133" s="20" t="s">
        <v>244</v>
      </c>
      <c r="BM133" s="219" t="s">
        <v>762</v>
      </c>
    </row>
    <row r="134" s="2" customFormat="1" ht="37.8" customHeight="1">
      <c r="A134" s="41"/>
      <c r="B134" s="42"/>
      <c r="C134" s="259" t="s">
        <v>467</v>
      </c>
      <c r="D134" s="259" t="s">
        <v>245</v>
      </c>
      <c r="E134" s="260" t="s">
        <v>2634</v>
      </c>
      <c r="F134" s="261" t="s">
        <v>2635</v>
      </c>
      <c r="G134" s="262" t="s">
        <v>389</v>
      </c>
      <c r="H134" s="263">
        <v>75</v>
      </c>
      <c r="I134" s="264"/>
      <c r="J134" s="265">
        <f>ROUND(I134*H134,2)</f>
        <v>0</v>
      </c>
      <c r="K134" s="261" t="s">
        <v>19</v>
      </c>
      <c r="L134" s="266"/>
      <c r="M134" s="267" t="s">
        <v>19</v>
      </c>
      <c r="N134" s="268" t="s">
        <v>46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358</v>
      </c>
      <c r="AT134" s="219" t="s">
        <v>245</v>
      </c>
      <c r="AU134" s="219" t="s">
        <v>83</v>
      </c>
      <c r="AY134" s="20" t="s">
        <v>147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83</v>
      </c>
      <c r="BK134" s="220">
        <f>ROUND(I134*H134,2)</f>
        <v>0</v>
      </c>
      <c r="BL134" s="20" t="s">
        <v>244</v>
      </c>
      <c r="BM134" s="219" t="s">
        <v>774</v>
      </c>
    </row>
    <row r="135" s="2" customFormat="1" ht="16.5" customHeight="1">
      <c r="A135" s="41"/>
      <c r="B135" s="42"/>
      <c r="C135" s="208" t="s">
        <v>472</v>
      </c>
      <c r="D135" s="208" t="s">
        <v>149</v>
      </c>
      <c r="E135" s="209" t="s">
        <v>2636</v>
      </c>
      <c r="F135" s="210" t="s">
        <v>2637</v>
      </c>
      <c r="G135" s="211" t="s">
        <v>389</v>
      </c>
      <c r="H135" s="212">
        <v>20</v>
      </c>
      <c r="I135" s="213"/>
      <c r="J135" s="214">
        <f>ROUND(I135*H135,2)</f>
        <v>0</v>
      </c>
      <c r="K135" s="210" t="s">
        <v>19</v>
      </c>
      <c r="L135" s="47"/>
      <c r="M135" s="215" t="s">
        <v>19</v>
      </c>
      <c r="N135" s="216" t="s">
        <v>46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244</v>
      </c>
      <c r="AT135" s="219" t="s">
        <v>149</v>
      </c>
      <c r="AU135" s="219" t="s">
        <v>83</v>
      </c>
      <c r="AY135" s="20" t="s">
        <v>147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83</v>
      </c>
      <c r="BK135" s="220">
        <f>ROUND(I135*H135,2)</f>
        <v>0</v>
      </c>
      <c r="BL135" s="20" t="s">
        <v>244</v>
      </c>
      <c r="BM135" s="219" t="s">
        <v>786</v>
      </c>
    </row>
    <row r="136" s="2" customFormat="1" ht="16.5" customHeight="1">
      <c r="A136" s="41"/>
      <c r="B136" s="42"/>
      <c r="C136" s="259" t="s">
        <v>478</v>
      </c>
      <c r="D136" s="259" t="s">
        <v>245</v>
      </c>
      <c r="E136" s="260" t="s">
        <v>2638</v>
      </c>
      <c r="F136" s="261" t="s">
        <v>2639</v>
      </c>
      <c r="G136" s="262" t="s">
        <v>389</v>
      </c>
      <c r="H136" s="263">
        <v>20</v>
      </c>
      <c r="I136" s="264"/>
      <c r="J136" s="265">
        <f>ROUND(I136*H136,2)</f>
        <v>0</v>
      </c>
      <c r="K136" s="261" t="s">
        <v>19</v>
      </c>
      <c r="L136" s="266"/>
      <c r="M136" s="267" t="s">
        <v>19</v>
      </c>
      <c r="N136" s="268" t="s">
        <v>46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358</v>
      </c>
      <c r="AT136" s="219" t="s">
        <v>245</v>
      </c>
      <c r="AU136" s="219" t="s">
        <v>83</v>
      </c>
      <c r="AY136" s="20" t="s">
        <v>147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83</v>
      </c>
      <c r="BK136" s="220">
        <f>ROUND(I136*H136,2)</f>
        <v>0</v>
      </c>
      <c r="BL136" s="20" t="s">
        <v>244</v>
      </c>
      <c r="BM136" s="219" t="s">
        <v>798</v>
      </c>
    </row>
    <row r="137" s="2" customFormat="1" ht="16.5" customHeight="1">
      <c r="A137" s="41"/>
      <c r="B137" s="42"/>
      <c r="C137" s="208" t="s">
        <v>488</v>
      </c>
      <c r="D137" s="208" t="s">
        <v>149</v>
      </c>
      <c r="E137" s="209" t="s">
        <v>2640</v>
      </c>
      <c r="F137" s="210" t="s">
        <v>2641</v>
      </c>
      <c r="G137" s="211" t="s">
        <v>389</v>
      </c>
      <c r="H137" s="212">
        <v>770</v>
      </c>
      <c r="I137" s="213"/>
      <c r="J137" s="214">
        <f>ROUND(I137*H137,2)</f>
        <v>0</v>
      </c>
      <c r="K137" s="210" t="s">
        <v>19</v>
      </c>
      <c r="L137" s="47"/>
      <c r="M137" s="215" t="s">
        <v>19</v>
      </c>
      <c r="N137" s="216" t="s">
        <v>46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244</v>
      </c>
      <c r="AT137" s="219" t="s">
        <v>149</v>
      </c>
      <c r="AU137" s="219" t="s">
        <v>83</v>
      </c>
      <c r="AY137" s="20" t="s">
        <v>147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83</v>
      </c>
      <c r="BK137" s="220">
        <f>ROUND(I137*H137,2)</f>
        <v>0</v>
      </c>
      <c r="BL137" s="20" t="s">
        <v>244</v>
      </c>
      <c r="BM137" s="219" t="s">
        <v>814</v>
      </c>
    </row>
    <row r="138" s="2" customFormat="1" ht="37.8" customHeight="1">
      <c r="A138" s="41"/>
      <c r="B138" s="42"/>
      <c r="C138" s="259" t="s">
        <v>493</v>
      </c>
      <c r="D138" s="259" t="s">
        <v>245</v>
      </c>
      <c r="E138" s="260" t="s">
        <v>2642</v>
      </c>
      <c r="F138" s="261" t="s">
        <v>2643</v>
      </c>
      <c r="G138" s="262" t="s">
        <v>389</v>
      </c>
      <c r="H138" s="263">
        <v>300</v>
      </c>
      <c r="I138" s="264"/>
      <c r="J138" s="265">
        <f>ROUND(I138*H138,2)</f>
        <v>0</v>
      </c>
      <c r="K138" s="261" t="s">
        <v>19</v>
      </c>
      <c r="L138" s="266"/>
      <c r="M138" s="267" t="s">
        <v>19</v>
      </c>
      <c r="N138" s="268" t="s">
        <v>46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358</v>
      </c>
      <c r="AT138" s="219" t="s">
        <v>245</v>
      </c>
      <c r="AU138" s="219" t="s">
        <v>83</v>
      </c>
      <c r="AY138" s="20" t="s">
        <v>147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83</v>
      </c>
      <c r="BK138" s="220">
        <f>ROUND(I138*H138,2)</f>
        <v>0</v>
      </c>
      <c r="BL138" s="20" t="s">
        <v>244</v>
      </c>
      <c r="BM138" s="219" t="s">
        <v>824</v>
      </c>
    </row>
    <row r="139" s="2" customFormat="1" ht="16.5" customHeight="1">
      <c r="A139" s="41"/>
      <c r="B139" s="42"/>
      <c r="C139" s="259" t="s">
        <v>498</v>
      </c>
      <c r="D139" s="259" t="s">
        <v>245</v>
      </c>
      <c r="E139" s="260" t="s">
        <v>2644</v>
      </c>
      <c r="F139" s="261" t="s">
        <v>2645</v>
      </c>
      <c r="G139" s="262" t="s">
        <v>2333</v>
      </c>
      <c r="H139" s="263">
        <v>180</v>
      </c>
      <c r="I139" s="264"/>
      <c r="J139" s="265">
        <f>ROUND(I139*H139,2)</f>
        <v>0</v>
      </c>
      <c r="K139" s="261" t="s">
        <v>19</v>
      </c>
      <c r="L139" s="266"/>
      <c r="M139" s="267" t="s">
        <v>19</v>
      </c>
      <c r="N139" s="268" t="s">
        <v>46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358</v>
      </c>
      <c r="AT139" s="219" t="s">
        <v>245</v>
      </c>
      <c r="AU139" s="219" t="s">
        <v>83</v>
      </c>
      <c r="AY139" s="20" t="s">
        <v>147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83</v>
      </c>
      <c r="BK139" s="220">
        <f>ROUND(I139*H139,2)</f>
        <v>0</v>
      </c>
      <c r="BL139" s="20" t="s">
        <v>244</v>
      </c>
      <c r="BM139" s="219" t="s">
        <v>834</v>
      </c>
    </row>
    <row r="140" s="2" customFormat="1" ht="24.15" customHeight="1">
      <c r="A140" s="41"/>
      <c r="B140" s="42"/>
      <c r="C140" s="259" t="s">
        <v>504</v>
      </c>
      <c r="D140" s="259" t="s">
        <v>245</v>
      </c>
      <c r="E140" s="260" t="s">
        <v>2646</v>
      </c>
      <c r="F140" s="261" t="s">
        <v>2647</v>
      </c>
      <c r="G140" s="262" t="s">
        <v>389</v>
      </c>
      <c r="H140" s="263">
        <v>250</v>
      </c>
      <c r="I140" s="264"/>
      <c r="J140" s="265">
        <f>ROUND(I140*H140,2)</f>
        <v>0</v>
      </c>
      <c r="K140" s="261" t="s">
        <v>19</v>
      </c>
      <c r="L140" s="266"/>
      <c r="M140" s="267" t="s">
        <v>19</v>
      </c>
      <c r="N140" s="268" t="s">
        <v>46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358</v>
      </c>
      <c r="AT140" s="219" t="s">
        <v>245</v>
      </c>
      <c r="AU140" s="219" t="s">
        <v>83</v>
      </c>
      <c r="AY140" s="20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83</v>
      </c>
      <c r="BK140" s="220">
        <f>ROUND(I140*H140,2)</f>
        <v>0</v>
      </c>
      <c r="BL140" s="20" t="s">
        <v>244</v>
      </c>
      <c r="BM140" s="219" t="s">
        <v>849</v>
      </c>
    </row>
    <row r="141" s="2" customFormat="1" ht="24.15" customHeight="1">
      <c r="A141" s="41"/>
      <c r="B141" s="42"/>
      <c r="C141" s="259" t="s">
        <v>512</v>
      </c>
      <c r="D141" s="259" t="s">
        <v>245</v>
      </c>
      <c r="E141" s="260" t="s">
        <v>2648</v>
      </c>
      <c r="F141" s="261" t="s">
        <v>2649</v>
      </c>
      <c r="G141" s="262" t="s">
        <v>389</v>
      </c>
      <c r="H141" s="263">
        <v>40</v>
      </c>
      <c r="I141" s="264"/>
      <c r="J141" s="265">
        <f>ROUND(I141*H141,2)</f>
        <v>0</v>
      </c>
      <c r="K141" s="261" t="s">
        <v>19</v>
      </c>
      <c r="L141" s="266"/>
      <c r="M141" s="267" t="s">
        <v>19</v>
      </c>
      <c r="N141" s="268" t="s">
        <v>46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358</v>
      </c>
      <c r="AT141" s="219" t="s">
        <v>245</v>
      </c>
      <c r="AU141" s="219" t="s">
        <v>83</v>
      </c>
      <c r="AY141" s="20" t="s">
        <v>147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83</v>
      </c>
      <c r="BK141" s="220">
        <f>ROUND(I141*H141,2)</f>
        <v>0</v>
      </c>
      <c r="BL141" s="20" t="s">
        <v>244</v>
      </c>
      <c r="BM141" s="219" t="s">
        <v>861</v>
      </c>
    </row>
    <row r="142" s="12" customFormat="1" ht="25.92" customHeight="1">
      <c r="A142" s="12"/>
      <c r="B142" s="192"/>
      <c r="C142" s="193"/>
      <c r="D142" s="194" t="s">
        <v>74</v>
      </c>
      <c r="E142" s="195" t="s">
        <v>2650</v>
      </c>
      <c r="F142" s="195" t="s">
        <v>2651</v>
      </c>
      <c r="G142" s="193"/>
      <c r="H142" s="193"/>
      <c r="I142" s="196"/>
      <c r="J142" s="197">
        <f>BK142</f>
        <v>0</v>
      </c>
      <c r="K142" s="193"/>
      <c r="L142" s="198"/>
      <c r="M142" s="199"/>
      <c r="N142" s="200"/>
      <c r="O142" s="200"/>
      <c r="P142" s="201">
        <f>SUM(P143:P148)</f>
        <v>0</v>
      </c>
      <c r="Q142" s="200"/>
      <c r="R142" s="201">
        <f>SUM(R143:R148)</f>
        <v>0</v>
      </c>
      <c r="S142" s="200"/>
      <c r="T142" s="202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83</v>
      </c>
      <c r="AT142" s="204" t="s">
        <v>74</v>
      </c>
      <c r="AU142" s="204" t="s">
        <v>75</v>
      </c>
      <c r="AY142" s="203" t="s">
        <v>147</v>
      </c>
      <c r="BK142" s="205">
        <f>SUM(BK143:BK148)</f>
        <v>0</v>
      </c>
    </row>
    <row r="143" s="2" customFormat="1" ht="24.15" customHeight="1">
      <c r="A143" s="41"/>
      <c r="B143" s="42"/>
      <c r="C143" s="208" t="s">
        <v>523</v>
      </c>
      <c r="D143" s="208" t="s">
        <v>149</v>
      </c>
      <c r="E143" s="209" t="s">
        <v>2652</v>
      </c>
      <c r="F143" s="210" t="s">
        <v>2653</v>
      </c>
      <c r="G143" s="211" t="s">
        <v>2333</v>
      </c>
      <c r="H143" s="212">
        <v>1</v>
      </c>
      <c r="I143" s="213"/>
      <c r="J143" s="214">
        <f>ROUND(I143*H143,2)</f>
        <v>0</v>
      </c>
      <c r="K143" s="210" t="s">
        <v>19</v>
      </c>
      <c r="L143" s="47"/>
      <c r="M143" s="215" t="s">
        <v>19</v>
      </c>
      <c r="N143" s="216" t="s">
        <v>46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244</v>
      </c>
      <c r="AT143" s="219" t="s">
        <v>149</v>
      </c>
      <c r="AU143" s="219" t="s">
        <v>83</v>
      </c>
      <c r="AY143" s="20" t="s">
        <v>147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83</v>
      </c>
      <c r="BK143" s="220">
        <f>ROUND(I143*H143,2)</f>
        <v>0</v>
      </c>
      <c r="BL143" s="20" t="s">
        <v>244</v>
      </c>
      <c r="BM143" s="219" t="s">
        <v>873</v>
      </c>
    </row>
    <row r="144" s="2" customFormat="1" ht="16.5" customHeight="1">
      <c r="A144" s="41"/>
      <c r="B144" s="42"/>
      <c r="C144" s="208" t="s">
        <v>528</v>
      </c>
      <c r="D144" s="208" t="s">
        <v>149</v>
      </c>
      <c r="E144" s="209" t="s">
        <v>2654</v>
      </c>
      <c r="F144" s="210" t="s">
        <v>2655</v>
      </c>
      <c r="G144" s="211" t="s">
        <v>2333</v>
      </c>
      <c r="H144" s="212">
        <v>1</v>
      </c>
      <c r="I144" s="213"/>
      <c r="J144" s="214">
        <f>ROUND(I144*H144,2)</f>
        <v>0</v>
      </c>
      <c r="K144" s="210" t="s">
        <v>19</v>
      </c>
      <c r="L144" s="47"/>
      <c r="M144" s="215" t="s">
        <v>19</v>
      </c>
      <c r="N144" s="216" t="s">
        <v>46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244</v>
      </c>
      <c r="AT144" s="219" t="s">
        <v>149</v>
      </c>
      <c r="AU144" s="219" t="s">
        <v>83</v>
      </c>
      <c r="AY144" s="20" t="s">
        <v>147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83</v>
      </c>
      <c r="BK144" s="220">
        <f>ROUND(I144*H144,2)</f>
        <v>0</v>
      </c>
      <c r="BL144" s="20" t="s">
        <v>244</v>
      </c>
      <c r="BM144" s="219" t="s">
        <v>885</v>
      </c>
    </row>
    <row r="145" s="2" customFormat="1" ht="16.5" customHeight="1">
      <c r="A145" s="41"/>
      <c r="B145" s="42"/>
      <c r="C145" s="259" t="s">
        <v>535</v>
      </c>
      <c r="D145" s="259" t="s">
        <v>245</v>
      </c>
      <c r="E145" s="260" t="s">
        <v>2656</v>
      </c>
      <c r="F145" s="261" t="s">
        <v>2657</v>
      </c>
      <c r="G145" s="262" t="s">
        <v>2333</v>
      </c>
      <c r="H145" s="263">
        <v>1</v>
      </c>
      <c r="I145" s="264"/>
      <c r="J145" s="265">
        <f>ROUND(I145*H145,2)</f>
        <v>0</v>
      </c>
      <c r="K145" s="261" t="s">
        <v>19</v>
      </c>
      <c r="L145" s="266"/>
      <c r="M145" s="267" t="s">
        <v>19</v>
      </c>
      <c r="N145" s="268" t="s">
        <v>46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358</v>
      </c>
      <c r="AT145" s="219" t="s">
        <v>245</v>
      </c>
      <c r="AU145" s="219" t="s">
        <v>83</v>
      </c>
      <c r="AY145" s="20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83</v>
      </c>
      <c r="BK145" s="220">
        <f>ROUND(I145*H145,2)</f>
        <v>0</v>
      </c>
      <c r="BL145" s="20" t="s">
        <v>244</v>
      </c>
      <c r="BM145" s="219" t="s">
        <v>898</v>
      </c>
    </row>
    <row r="146" s="2" customFormat="1" ht="16.5" customHeight="1">
      <c r="A146" s="41"/>
      <c r="B146" s="42"/>
      <c r="C146" s="208" t="s">
        <v>544</v>
      </c>
      <c r="D146" s="208" t="s">
        <v>149</v>
      </c>
      <c r="E146" s="209" t="s">
        <v>2658</v>
      </c>
      <c r="F146" s="210" t="s">
        <v>2659</v>
      </c>
      <c r="G146" s="211" t="s">
        <v>2333</v>
      </c>
      <c r="H146" s="212">
        <v>1</v>
      </c>
      <c r="I146" s="213"/>
      <c r="J146" s="214">
        <f>ROUND(I146*H146,2)</f>
        <v>0</v>
      </c>
      <c r="K146" s="210" t="s">
        <v>19</v>
      </c>
      <c r="L146" s="47"/>
      <c r="M146" s="215" t="s">
        <v>19</v>
      </c>
      <c r="N146" s="216" t="s">
        <v>46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244</v>
      </c>
      <c r="AT146" s="219" t="s">
        <v>149</v>
      </c>
      <c r="AU146" s="219" t="s">
        <v>83</v>
      </c>
      <c r="AY146" s="20" t="s">
        <v>147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83</v>
      </c>
      <c r="BK146" s="220">
        <f>ROUND(I146*H146,2)</f>
        <v>0</v>
      </c>
      <c r="BL146" s="20" t="s">
        <v>244</v>
      </c>
      <c r="BM146" s="219" t="s">
        <v>910</v>
      </c>
    </row>
    <row r="147" s="2" customFormat="1" ht="49.05" customHeight="1">
      <c r="A147" s="41"/>
      <c r="B147" s="42"/>
      <c r="C147" s="259" t="s">
        <v>549</v>
      </c>
      <c r="D147" s="259" t="s">
        <v>245</v>
      </c>
      <c r="E147" s="260" t="s">
        <v>2660</v>
      </c>
      <c r="F147" s="261" t="s">
        <v>2661</v>
      </c>
      <c r="G147" s="262" t="s">
        <v>2333</v>
      </c>
      <c r="H147" s="263">
        <v>1</v>
      </c>
      <c r="I147" s="264"/>
      <c r="J147" s="265">
        <f>ROUND(I147*H147,2)</f>
        <v>0</v>
      </c>
      <c r="K147" s="261" t="s">
        <v>19</v>
      </c>
      <c r="L147" s="266"/>
      <c r="M147" s="267" t="s">
        <v>19</v>
      </c>
      <c r="N147" s="268" t="s">
        <v>46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358</v>
      </c>
      <c r="AT147" s="219" t="s">
        <v>245</v>
      </c>
      <c r="AU147" s="219" t="s">
        <v>83</v>
      </c>
      <c r="AY147" s="20" t="s">
        <v>147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83</v>
      </c>
      <c r="BK147" s="220">
        <f>ROUND(I147*H147,2)</f>
        <v>0</v>
      </c>
      <c r="BL147" s="20" t="s">
        <v>244</v>
      </c>
      <c r="BM147" s="219" t="s">
        <v>924</v>
      </c>
    </row>
    <row r="148" s="2" customFormat="1" ht="16.5" customHeight="1">
      <c r="A148" s="41"/>
      <c r="B148" s="42"/>
      <c r="C148" s="208" t="s">
        <v>556</v>
      </c>
      <c r="D148" s="208" t="s">
        <v>149</v>
      </c>
      <c r="E148" s="209" t="s">
        <v>2662</v>
      </c>
      <c r="F148" s="210" t="s">
        <v>2663</v>
      </c>
      <c r="G148" s="211" t="s">
        <v>2333</v>
      </c>
      <c r="H148" s="212">
        <v>1</v>
      </c>
      <c r="I148" s="213"/>
      <c r="J148" s="214">
        <f>ROUND(I148*H148,2)</f>
        <v>0</v>
      </c>
      <c r="K148" s="210" t="s">
        <v>19</v>
      </c>
      <c r="L148" s="47"/>
      <c r="M148" s="215" t="s">
        <v>19</v>
      </c>
      <c r="N148" s="216" t="s">
        <v>46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244</v>
      </c>
      <c r="AT148" s="219" t="s">
        <v>149</v>
      </c>
      <c r="AU148" s="219" t="s">
        <v>83</v>
      </c>
      <c r="AY148" s="20" t="s">
        <v>147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83</v>
      </c>
      <c r="BK148" s="220">
        <f>ROUND(I148*H148,2)</f>
        <v>0</v>
      </c>
      <c r="BL148" s="20" t="s">
        <v>244</v>
      </c>
      <c r="BM148" s="219" t="s">
        <v>937</v>
      </c>
    </row>
    <row r="149" s="12" customFormat="1" ht="25.92" customHeight="1">
      <c r="A149" s="12"/>
      <c r="B149" s="192"/>
      <c r="C149" s="193"/>
      <c r="D149" s="194" t="s">
        <v>74</v>
      </c>
      <c r="E149" s="195" t="s">
        <v>2664</v>
      </c>
      <c r="F149" s="195" t="s">
        <v>2665</v>
      </c>
      <c r="G149" s="193"/>
      <c r="H149" s="193"/>
      <c r="I149" s="196"/>
      <c r="J149" s="197">
        <f>BK149</f>
        <v>0</v>
      </c>
      <c r="K149" s="193"/>
      <c r="L149" s="198"/>
      <c r="M149" s="199"/>
      <c r="N149" s="200"/>
      <c r="O149" s="200"/>
      <c r="P149" s="201">
        <f>SUM(P150:P170)</f>
        <v>0</v>
      </c>
      <c r="Q149" s="200"/>
      <c r="R149" s="201">
        <f>SUM(R150:R170)</f>
        <v>0</v>
      </c>
      <c r="S149" s="200"/>
      <c r="T149" s="202">
        <f>SUM(T150:T170)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3" t="s">
        <v>83</v>
      </c>
      <c r="AT149" s="204" t="s">
        <v>74</v>
      </c>
      <c r="AU149" s="204" t="s">
        <v>75</v>
      </c>
      <c r="AY149" s="203" t="s">
        <v>147</v>
      </c>
      <c r="BK149" s="205">
        <f>SUM(BK150:BK170)</f>
        <v>0</v>
      </c>
    </row>
    <row r="150" s="2" customFormat="1" ht="16.5" customHeight="1">
      <c r="A150" s="41"/>
      <c r="B150" s="42"/>
      <c r="C150" s="208" t="s">
        <v>563</v>
      </c>
      <c r="D150" s="208" t="s">
        <v>149</v>
      </c>
      <c r="E150" s="209" t="s">
        <v>2666</v>
      </c>
      <c r="F150" s="210" t="s">
        <v>2667</v>
      </c>
      <c r="G150" s="211" t="s">
        <v>389</v>
      </c>
      <c r="H150" s="212">
        <v>80</v>
      </c>
      <c r="I150" s="213"/>
      <c r="J150" s="214">
        <f>ROUND(I150*H150,2)</f>
        <v>0</v>
      </c>
      <c r="K150" s="210" t="s">
        <v>19</v>
      </c>
      <c r="L150" s="47"/>
      <c r="M150" s="215" t="s">
        <v>19</v>
      </c>
      <c r="N150" s="216" t="s">
        <v>46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244</v>
      </c>
      <c r="AT150" s="219" t="s">
        <v>149</v>
      </c>
      <c r="AU150" s="219" t="s">
        <v>83</v>
      </c>
      <c r="AY150" s="20" t="s">
        <v>147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83</v>
      </c>
      <c r="BK150" s="220">
        <f>ROUND(I150*H150,2)</f>
        <v>0</v>
      </c>
      <c r="BL150" s="20" t="s">
        <v>244</v>
      </c>
      <c r="BM150" s="219" t="s">
        <v>947</v>
      </c>
    </row>
    <row r="151" s="2" customFormat="1" ht="21.75" customHeight="1">
      <c r="A151" s="41"/>
      <c r="B151" s="42"/>
      <c r="C151" s="259" t="s">
        <v>568</v>
      </c>
      <c r="D151" s="259" t="s">
        <v>245</v>
      </c>
      <c r="E151" s="260" t="s">
        <v>2668</v>
      </c>
      <c r="F151" s="261" t="s">
        <v>2669</v>
      </c>
      <c r="G151" s="262" t="s">
        <v>389</v>
      </c>
      <c r="H151" s="263">
        <v>80</v>
      </c>
      <c r="I151" s="264"/>
      <c r="J151" s="265">
        <f>ROUND(I151*H151,2)</f>
        <v>0</v>
      </c>
      <c r="K151" s="261" t="s">
        <v>19</v>
      </c>
      <c r="L151" s="266"/>
      <c r="M151" s="267" t="s">
        <v>19</v>
      </c>
      <c r="N151" s="268" t="s">
        <v>46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358</v>
      </c>
      <c r="AT151" s="219" t="s">
        <v>245</v>
      </c>
      <c r="AU151" s="219" t="s">
        <v>83</v>
      </c>
      <c r="AY151" s="20" t="s">
        <v>147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83</v>
      </c>
      <c r="BK151" s="220">
        <f>ROUND(I151*H151,2)</f>
        <v>0</v>
      </c>
      <c r="BL151" s="20" t="s">
        <v>244</v>
      </c>
      <c r="BM151" s="219" t="s">
        <v>958</v>
      </c>
    </row>
    <row r="152" s="2" customFormat="1" ht="33" customHeight="1">
      <c r="A152" s="41"/>
      <c r="B152" s="42"/>
      <c r="C152" s="208" t="s">
        <v>575</v>
      </c>
      <c r="D152" s="208" t="s">
        <v>149</v>
      </c>
      <c r="E152" s="209" t="s">
        <v>2670</v>
      </c>
      <c r="F152" s="210" t="s">
        <v>2671</v>
      </c>
      <c r="G152" s="211" t="s">
        <v>389</v>
      </c>
      <c r="H152" s="212">
        <v>260</v>
      </c>
      <c r="I152" s="213"/>
      <c r="J152" s="214">
        <f>ROUND(I152*H152,2)</f>
        <v>0</v>
      </c>
      <c r="K152" s="210" t="s">
        <v>19</v>
      </c>
      <c r="L152" s="47"/>
      <c r="M152" s="215" t="s">
        <v>19</v>
      </c>
      <c r="N152" s="216" t="s">
        <v>46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244</v>
      </c>
      <c r="AT152" s="219" t="s">
        <v>149</v>
      </c>
      <c r="AU152" s="219" t="s">
        <v>83</v>
      </c>
      <c r="AY152" s="20" t="s">
        <v>147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83</v>
      </c>
      <c r="BK152" s="220">
        <f>ROUND(I152*H152,2)</f>
        <v>0</v>
      </c>
      <c r="BL152" s="20" t="s">
        <v>244</v>
      </c>
      <c r="BM152" s="219" t="s">
        <v>968</v>
      </c>
    </row>
    <row r="153" s="2" customFormat="1" ht="24.15" customHeight="1">
      <c r="A153" s="41"/>
      <c r="B153" s="42"/>
      <c r="C153" s="208" t="s">
        <v>582</v>
      </c>
      <c r="D153" s="208" t="s">
        <v>149</v>
      </c>
      <c r="E153" s="209" t="s">
        <v>2672</v>
      </c>
      <c r="F153" s="210" t="s">
        <v>2673</v>
      </c>
      <c r="G153" s="211" t="s">
        <v>2333</v>
      </c>
      <c r="H153" s="212">
        <v>1</v>
      </c>
      <c r="I153" s="213"/>
      <c r="J153" s="214">
        <f>ROUND(I153*H153,2)</f>
        <v>0</v>
      </c>
      <c r="K153" s="210" t="s">
        <v>19</v>
      </c>
      <c r="L153" s="47"/>
      <c r="M153" s="215" t="s">
        <v>19</v>
      </c>
      <c r="N153" s="216" t="s">
        <v>46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244</v>
      </c>
      <c r="AT153" s="219" t="s">
        <v>149</v>
      </c>
      <c r="AU153" s="219" t="s">
        <v>83</v>
      </c>
      <c r="AY153" s="20" t="s">
        <v>147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83</v>
      </c>
      <c r="BK153" s="220">
        <f>ROUND(I153*H153,2)</f>
        <v>0</v>
      </c>
      <c r="BL153" s="20" t="s">
        <v>244</v>
      </c>
      <c r="BM153" s="219" t="s">
        <v>979</v>
      </c>
    </row>
    <row r="154" s="2" customFormat="1" ht="16.5" customHeight="1">
      <c r="A154" s="41"/>
      <c r="B154" s="42"/>
      <c r="C154" s="208" t="s">
        <v>592</v>
      </c>
      <c r="D154" s="208" t="s">
        <v>149</v>
      </c>
      <c r="E154" s="209" t="s">
        <v>2674</v>
      </c>
      <c r="F154" s="210" t="s">
        <v>2675</v>
      </c>
      <c r="G154" s="211" t="s">
        <v>2333</v>
      </c>
      <c r="H154" s="212">
        <v>3</v>
      </c>
      <c r="I154" s="213"/>
      <c r="J154" s="214">
        <f>ROUND(I154*H154,2)</f>
        <v>0</v>
      </c>
      <c r="K154" s="210" t="s">
        <v>19</v>
      </c>
      <c r="L154" s="47"/>
      <c r="M154" s="215" t="s">
        <v>19</v>
      </c>
      <c r="N154" s="216" t="s">
        <v>46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244</v>
      </c>
      <c r="AT154" s="219" t="s">
        <v>149</v>
      </c>
      <c r="AU154" s="219" t="s">
        <v>83</v>
      </c>
      <c r="AY154" s="20" t="s">
        <v>147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83</v>
      </c>
      <c r="BK154" s="220">
        <f>ROUND(I154*H154,2)</f>
        <v>0</v>
      </c>
      <c r="BL154" s="20" t="s">
        <v>244</v>
      </c>
      <c r="BM154" s="219" t="s">
        <v>995</v>
      </c>
    </row>
    <row r="155" s="2" customFormat="1" ht="21.75" customHeight="1">
      <c r="A155" s="41"/>
      <c r="B155" s="42"/>
      <c r="C155" s="259" t="s">
        <v>597</v>
      </c>
      <c r="D155" s="259" t="s">
        <v>245</v>
      </c>
      <c r="E155" s="260" t="s">
        <v>2676</v>
      </c>
      <c r="F155" s="261" t="s">
        <v>2677</v>
      </c>
      <c r="G155" s="262" t="s">
        <v>2333</v>
      </c>
      <c r="H155" s="263">
        <v>3</v>
      </c>
      <c r="I155" s="264"/>
      <c r="J155" s="265">
        <f>ROUND(I155*H155,2)</f>
        <v>0</v>
      </c>
      <c r="K155" s="261" t="s">
        <v>19</v>
      </c>
      <c r="L155" s="266"/>
      <c r="M155" s="267" t="s">
        <v>19</v>
      </c>
      <c r="N155" s="268" t="s">
        <v>46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358</v>
      </c>
      <c r="AT155" s="219" t="s">
        <v>245</v>
      </c>
      <c r="AU155" s="219" t="s">
        <v>83</v>
      </c>
      <c r="AY155" s="20" t="s">
        <v>147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83</v>
      </c>
      <c r="BK155" s="220">
        <f>ROUND(I155*H155,2)</f>
        <v>0</v>
      </c>
      <c r="BL155" s="20" t="s">
        <v>244</v>
      </c>
      <c r="BM155" s="219" t="s">
        <v>1009</v>
      </c>
    </row>
    <row r="156" s="2" customFormat="1" ht="16.5" customHeight="1">
      <c r="A156" s="41"/>
      <c r="B156" s="42"/>
      <c r="C156" s="208" t="s">
        <v>605</v>
      </c>
      <c r="D156" s="208" t="s">
        <v>149</v>
      </c>
      <c r="E156" s="209" t="s">
        <v>2678</v>
      </c>
      <c r="F156" s="210" t="s">
        <v>2679</v>
      </c>
      <c r="G156" s="211" t="s">
        <v>2333</v>
      </c>
      <c r="H156" s="212">
        <v>1</v>
      </c>
      <c r="I156" s="213"/>
      <c r="J156" s="214">
        <f>ROUND(I156*H156,2)</f>
        <v>0</v>
      </c>
      <c r="K156" s="210" t="s">
        <v>19</v>
      </c>
      <c r="L156" s="47"/>
      <c r="M156" s="215" t="s">
        <v>19</v>
      </c>
      <c r="N156" s="216" t="s">
        <v>46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244</v>
      </c>
      <c r="AT156" s="219" t="s">
        <v>149</v>
      </c>
      <c r="AU156" s="219" t="s">
        <v>83</v>
      </c>
      <c r="AY156" s="20" t="s">
        <v>147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83</v>
      </c>
      <c r="BK156" s="220">
        <f>ROUND(I156*H156,2)</f>
        <v>0</v>
      </c>
      <c r="BL156" s="20" t="s">
        <v>244</v>
      </c>
      <c r="BM156" s="219" t="s">
        <v>1017</v>
      </c>
    </row>
    <row r="157" s="2" customFormat="1" ht="16.5" customHeight="1">
      <c r="A157" s="41"/>
      <c r="B157" s="42"/>
      <c r="C157" s="259" t="s">
        <v>611</v>
      </c>
      <c r="D157" s="259" t="s">
        <v>245</v>
      </c>
      <c r="E157" s="260" t="s">
        <v>2680</v>
      </c>
      <c r="F157" s="261" t="s">
        <v>2681</v>
      </c>
      <c r="G157" s="262" t="s">
        <v>2333</v>
      </c>
      <c r="H157" s="263">
        <v>1</v>
      </c>
      <c r="I157" s="264"/>
      <c r="J157" s="265">
        <f>ROUND(I157*H157,2)</f>
        <v>0</v>
      </c>
      <c r="K157" s="261" t="s">
        <v>19</v>
      </c>
      <c r="L157" s="266"/>
      <c r="M157" s="267" t="s">
        <v>19</v>
      </c>
      <c r="N157" s="268" t="s">
        <v>46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358</v>
      </c>
      <c r="AT157" s="219" t="s">
        <v>245</v>
      </c>
      <c r="AU157" s="219" t="s">
        <v>83</v>
      </c>
      <c r="AY157" s="20" t="s">
        <v>147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83</v>
      </c>
      <c r="BK157" s="220">
        <f>ROUND(I157*H157,2)</f>
        <v>0</v>
      </c>
      <c r="BL157" s="20" t="s">
        <v>244</v>
      </c>
      <c r="BM157" s="219" t="s">
        <v>1028</v>
      </c>
    </row>
    <row r="158" s="2" customFormat="1" ht="16.5" customHeight="1">
      <c r="A158" s="41"/>
      <c r="B158" s="42"/>
      <c r="C158" s="208" t="s">
        <v>616</v>
      </c>
      <c r="D158" s="208" t="s">
        <v>149</v>
      </c>
      <c r="E158" s="209" t="s">
        <v>2682</v>
      </c>
      <c r="F158" s="210" t="s">
        <v>2683</v>
      </c>
      <c r="G158" s="211" t="s">
        <v>2333</v>
      </c>
      <c r="H158" s="212">
        <v>2</v>
      </c>
      <c r="I158" s="213"/>
      <c r="J158" s="214">
        <f>ROUND(I158*H158,2)</f>
        <v>0</v>
      </c>
      <c r="K158" s="210" t="s">
        <v>19</v>
      </c>
      <c r="L158" s="47"/>
      <c r="M158" s="215" t="s">
        <v>19</v>
      </c>
      <c r="N158" s="216" t="s">
        <v>46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244</v>
      </c>
      <c r="AT158" s="219" t="s">
        <v>149</v>
      </c>
      <c r="AU158" s="219" t="s">
        <v>83</v>
      </c>
      <c r="AY158" s="20" t="s">
        <v>147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83</v>
      </c>
      <c r="BK158" s="220">
        <f>ROUND(I158*H158,2)</f>
        <v>0</v>
      </c>
      <c r="BL158" s="20" t="s">
        <v>244</v>
      </c>
      <c r="BM158" s="219" t="s">
        <v>1036</v>
      </c>
    </row>
    <row r="159" s="2" customFormat="1" ht="16.5" customHeight="1">
      <c r="A159" s="41"/>
      <c r="B159" s="42"/>
      <c r="C159" s="259" t="s">
        <v>622</v>
      </c>
      <c r="D159" s="259" t="s">
        <v>245</v>
      </c>
      <c r="E159" s="260" t="s">
        <v>2684</v>
      </c>
      <c r="F159" s="261" t="s">
        <v>2685</v>
      </c>
      <c r="G159" s="262" t="s">
        <v>2333</v>
      </c>
      <c r="H159" s="263">
        <v>2</v>
      </c>
      <c r="I159" s="264"/>
      <c r="J159" s="265">
        <f>ROUND(I159*H159,2)</f>
        <v>0</v>
      </c>
      <c r="K159" s="261" t="s">
        <v>19</v>
      </c>
      <c r="L159" s="266"/>
      <c r="M159" s="267" t="s">
        <v>19</v>
      </c>
      <c r="N159" s="268" t="s">
        <v>46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358</v>
      </c>
      <c r="AT159" s="219" t="s">
        <v>245</v>
      </c>
      <c r="AU159" s="219" t="s">
        <v>83</v>
      </c>
      <c r="AY159" s="20" t="s">
        <v>147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83</v>
      </c>
      <c r="BK159" s="220">
        <f>ROUND(I159*H159,2)</f>
        <v>0</v>
      </c>
      <c r="BL159" s="20" t="s">
        <v>244</v>
      </c>
      <c r="BM159" s="219" t="s">
        <v>1048</v>
      </c>
    </row>
    <row r="160" s="2" customFormat="1" ht="16.5" customHeight="1">
      <c r="A160" s="41"/>
      <c r="B160" s="42"/>
      <c r="C160" s="208" t="s">
        <v>627</v>
      </c>
      <c r="D160" s="208" t="s">
        <v>149</v>
      </c>
      <c r="E160" s="209" t="s">
        <v>2686</v>
      </c>
      <c r="F160" s="210" t="s">
        <v>2687</v>
      </c>
      <c r="G160" s="211" t="s">
        <v>2521</v>
      </c>
      <c r="H160" s="212">
        <v>15</v>
      </c>
      <c r="I160" s="213"/>
      <c r="J160" s="214">
        <f>ROUND(I160*H160,2)</f>
        <v>0</v>
      </c>
      <c r="K160" s="210" t="s">
        <v>19</v>
      </c>
      <c r="L160" s="47"/>
      <c r="M160" s="215" t="s">
        <v>19</v>
      </c>
      <c r="N160" s="216" t="s">
        <v>46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244</v>
      </c>
      <c r="AT160" s="219" t="s">
        <v>149</v>
      </c>
      <c r="AU160" s="219" t="s">
        <v>83</v>
      </c>
      <c r="AY160" s="20" t="s">
        <v>147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83</v>
      </c>
      <c r="BK160" s="220">
        <f>ROUND(I160*H160,2)</f>
        <v>0</v>
      </c>
      <c r="BL160" s="20" t="s">
        <v>244</v>
      </c>
      <c r="BM160" s="219" t="s">
        <v>1062</v>
      </c>
    </row>
    <row r="161" s="2" customFormat="1" ht="16.5" customHeight="1">
      <c r="A161" s="41"/>
      <c r="B161" s="42"/>
      <c r="C161" s="208" t="s">
        <v>634</v>
      </c>
      <c r="D161" s="208" t="s">
        <v>149</v>
      </c>
      <c r="E161" s="209" t="s">
        <v>2688</v>
      </c>
      <c r="F161" s="210" t="s">
        <v>2689</v>
      </c>
      <c r="G161" s="211" t="s">
        <v>2333</v>
      </c>
      <c r="H161" s="212">
        <v>2</v>
      </c>
      <c r="I161" s="213"/>
      <c r="J161" s="214">
        <f>ROUND(I161*H161,2)</f>
        <v>0</v>
      </c>
      <c r="K161" s="210" t="s">
        <v>19</v>
      </c>
      <c r="L161" s="47"/>
      <c r="M161" s="215" t="s">
        <v>19</v>
      </c>
      <c r="N161" s="216" t="s">
        <v>46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244</v>
      </c>
      <c r="AT161" s="219" t="s">
        <v>149</v>
      </c>
      <c r="AU161" s="219" t="s">
        <v>83</v>
      </c>
      <c r="AY161" s="20" t="s">
        <v>147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83</v>
      </c>
      <c r="BK161" s="220">
        <f>ROUND(I161*H161,2)</f>
        <v>0</v>
      </c>
      <c r="BL161" s="20" t="s">
        <v>244</v>
      </c>
      <c r="BM161" s="219" t="s">
        <v>1075</v>
      </c>
    </row>
    <row r="162" s="2" customFormat="1" ht="16.5" customHeight="1">
      <c r="A162" s="41"/>
      <c r="B162" s="42"/>
      <c r="C162" s="259" t="s">
        <v>640</v>
      </c>
      <c r="D162" s="259" t="s">
        <v>245</v>
      </c>
      <c r="E162" s="260" t="s">
        <v>2690</v>
      </c>
      <c r="F162" s="261" t="s">
        <v>2691</v>
      </c>
      <c r="G162" s="262" t="s">
        <v>2333</v>
      </c>
      <c r="H162" s="263">
        <v>2</v>
      </c>
      <c r="I162" s="264"/>
      <c r="J162" s="265">
        <f>ROUND(I162*H162,2)</f>
        <v>0</v>
      </c>
      <c r="K162" s="261" t="s">
        <v>19</v>
      </c>
      <c r="L162" s="266"/>
      <c r="M162" s="267" t="s">
        <v>19</v>
      </c>
      <c r="N162" s="268" t="s">
        <v>46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358</v>
      </c>
      <c r="AT162" s="219" t="s">
        <v>245</v>
      </c>
      <c r="AU162" s="219" t="s">
        <v>83</v>
      </c>
      <c r="AY162" s="20" t="s">
        <v>147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83</v>
      </c>
      <c r="BK162" s="220">
        <f>ROUND(I162*H162,2)</f>
        <v>0</v>
      </c>
      <c r="BL162" s="20" t="s">
        <v>244</v>
      </c>
      <c r="BM162" s="219" t="s">
        <v>1084</v>
      </c>
    </row>
    <row r="163" s="2" customFormat="1" ht="16.5" customHeight="1">
      <c r="A163" s="41"/>
      <c r="B163" s="42"/>
      <c r="C163" s="208" t="s">
        <v>645</v>
      </c>
      <c r="D163" s="208" t="s">
        <v>149</v>
      </c>
      <c r="E163" s="209" t="s">
        <v>2692</v>
      </c>
      <c r="F163" s="210" t="s">
        <v>2693</v>
      </c>
      <c r="G163" s="211" t="s">
        <v>2333</v>
      </c>
      <c r="H163" s="212">
        <v>1</v>
      </c>
      <c r="I163" s="213"/>
      <c r="J163" s="214">
        <f>ROUND(I163*H163,2)</f>
        <v>0</v>
      </c>
      <c r="K163" s="210" t="s">
        <v>19</v>
      </c>
      <c r="L163" s="47"/>
      <c r="M163" s="215" t="s">
        <v>19</v>
      </c>
      <c r="N163" s="216" t="s">
        <v>46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244</v>
      </c>
      <c r="AT163" s="219" t="s">
        <v>149</v>
      </c>
      <c r="AU163" s="219" t="s">
        <v>83</v>
      </c>
      <c r="AY163" s="20" t="s">
        <v>147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83</v>
      </c>
      <c r="BK163" s="220">
        <f>ROUND(I163*H163,2)</f>
        <v>0</v>
      </c>
      <c r="BL163" s="20" t="s">
        <v>244</v>
      </c>
      <c r="BM163" s="219" t="s">
        <v>1093</v>
      </c>
    </row>
    <row r="164" s="2" customFormat="1" ht="16.5" customHeight="1">
      <c r="A164" s="41"/>
      <c r="B164" s="42"/>
      <c r="C164" s="259" t="s">
        <v>652</v>
      </c>
      <c r="D164" s="259" t="s">
        <v>245</v>
      </c>
      <c r="E164" s="260" t="s">
        <v>2694</v>
      </c>
      <c r="F164" s="261" t="s">
        <v>2695</v>
      </c>
      <c r="G164" s="262" t="s">
        <v>2333</v>
      </c>
      <c r="H164" s="263">
        <v>1</v>
      </c>
      <c r="I164" s="264"/>
      <c r="J164" s="265">
        <f>ROUND(I164*H164,2)</f>
        <v>0</v>
      </c>
      <c r="K164" s="261" t="s">
        <v>19</v>
      </c>
      <c r="L164" s="266"/>
      <c r="M164" s="267" t="s">
        <v>19</v>
      </c>
      <c r="N164" s="268" t="s">
        <v>46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358</v>
      </c>
      <c r="AT164" s="219" t="s">
        <v>245</v>
      </c>
      <c r="AU164" s="219" t="s">
        <v>83</v>
      </c>
      <c r="AY164" s="20" t="s">
        <v>147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83</v>
      </c>
      <c r="BK164" s="220">
        <f>ROUND(I164*H164,2)</f>
        <v>0</v>
      </c>
      <c r="BL164" s="20" t="s">
        <v>244</v>
      </c>
      <c r="BM164" s="219" t="s">
        <v>1103</v>
      </c>
    </row>
    <row r="165" s="2" customFormat="1" ht="16.5" customHeight="1">
      <c r="A165" s="41"/>
      <c r="B165" s="42"/>
      <c r="C165" s="208" t="s">
        <v>657</v>
      </c>
      <c r="D165" s="208" t="s">
        <v>149</v>
      </c>
      <c r="E165" s="209" t="s">
        <v>2696</v>
      </c>
      <c r="F165" s="210" t="s">
        <v>2697</v>
      </c>
      <c r="G165" s="211" t="s">
        <v>2521</v>
      </c>
      <c r="H165" s="212">
        <v>5</v>
      </c>
      <c r="I165" s="213"/>
      <c r="J165" s="214">
        <f>ROUND(I165*H165,2)</f>
        <v>0</v>
      </c>
      <c r="K165" s="210" t="s">
        <v>19</v>
      </c>
      <c r="L165" s="47"/>
      <c r="M165" s="215" t="s">
        <v>19</v>
      </c>
      <c r="N165" s="216" t="s">
        <v>46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244</v>
      </c>
      <c r="AT165" s="219" t="s">
        <v>149</v>
      </c>
      <c r="AU165" s="219" t="s">
        <v>83</v>
      </c>
      <c r="AY165" s="20" t="s">
        <v>147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83</v>
      </c>
      <c r="BK165" s="220">
        <f>ROUND(I165*H165,2)</f>
        <v>0</v>
      </c>
      <c r="BL165" s="20" t="s">
        <v>244</v>
      </c>
      <c r="BM165" s="219" t="s">
        <v>1113</v>
      </c>
    </row>
    <row r="166" s="2" customFormat="1" ht="16.5" customHeight="1">
      <c r="A166" s="41"/>
      <c r="B166" s="42"/>
      <c r="C166" s="208" t="s">
        <v>662</v>
      </c>
      <c r="D166" s="208" t="s">
        <v>149</v>
      </c>
      <c r="E166" s="209" t="s">
        <v>2698</v>
      </c>
      <c r="F166" s="210" t="s">
        <v>2699</v>
      </c>
      <c r="G166" s="211" t="s">
        <v>389</v>
      </c>
      <c r="H166" s="212">
        <v>50</v>
      </c>
      <c r="I166" s="213"/>
      <c r="J166" s="214">
        <f>ROUND(I166*H166,2)</f>
        <v>0</v>
      </c>
      <c r="K166" s="210" t="s">
        <v>19</v>
      </c>
      <c r="L166" s="47"/>
      <c r="M166" s="215" t="s">
        <v>19</v>
      </c>
      <c r="N166" s="216" t="s">
        <v>46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244</v>
      </c>
      <c r="AT166" s="219" t="s">
        <v>149</v>
      </c>
      <c r="AU166" s="219" t="s">
        <v>83</v>
      </c>
      <c r="AY166" s="20" t="s">
        <v>147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83</v>
      </c>
      <c r="BK166" s="220">
        <f>ROUND(I166*H166,2)</f>
        <v>0</v>
      </c>
      <c r="BL166" s="20" t="s">
        <v>244</v>
      </c>
      <c r="BM166" s="219" t="s">
        <v>1122</v>
      </c>
    </row>
    <row r="167" s="2" customFormat="1" ht="16.5" customHeight="1">
      <c r="A167" s="41"/>
      <c r="B167" s="42"/>
      <c r="C167" s="208" t="s">
        <v>669</v>
      </c>
      <c r="D167" s="208" t="s">
        <v>149</v>
      </c>
      <c r="E167" s="209" t="s">
        <v>2700</v>
      </c>
      <c r="F167" s="210" t="s">
        <v>2701</v>
      </c>
      <c r="G167" s="211" t="s">
        <v>2333</v>
      </c>
      <c r="H167" s="212">
        <v>30</v>
      </c>
      <c r="I167" s="213"/>
      <c r="J167" s="214">
        <f>ROUND(I167*H167,2)</f>
        <v>0</v>
      </c>
      <c r="K167" s="210" t="s">
        <v>19</v>
      </c>
      <c r="L167" s="47"/>
      <c r="M167" s="215" t="s">
        <v>19</v>
      </c>
      <c r="N167" s="216" t="s">
        <v>46</v>
      </c>
      <c r="O167" s="87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9" t="s">
        <v>244</v>
      </c>
      <c r="AT167" s="219" t="s">
        <v>149</v>
      </c>
      <c r="AU167" s="219" t="s">
        <v>83</v>
      </c>
      <c r="AY167" s="20" t="s">
        <v>147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83</v>
      </c>
      <c r="BK167" s="220">
        <f>ROUND(I167*H167,2)</f>
        <v>0</v>
      </c>
      <c r="BL167" s="20" t="s">
        <v>244</v>
      </c>
      <c r="BM167" s="219" t="s">
        <v>1134</v>
      </c>
    </row>
    <row r="168" s="2" customFormat="1" ht="16.5" customHeight="1">
      <c r="A168" s="41"/>
      <c r="B168" s="42"/>
      <c r="C168" s="208" t="s">
        <v>676</v>
      </c>
      <c r="D168" s="208" t="s">
        <v>149</v>
      </c>
      <c r="E168" s="209" t="s">
        <v>2702</v>
      </c>
      <c r="F168" s="210" t="s">
        <v>2703</v>
      </c>
      <c r="G168" s="211" t="s">
        <v>389</v>
      </c>
      <c r="H168" s="212">
        <v>150</v>
      </c>
      <c r="I168" s="213"/>
      <c r="J168" s="214">
        <f>ROUND(I168*H168,2)</f>
        <v>0</v>
      </c>
      <c r="K168" s="210" t="s">
        <v>19</v>
      </c>
      <c r="L168" s="47"/>
      <c r="M168" s="215" t="s">
        <v>19</v>
      </c>
      <c r="N168" s="216" t="s">
        <v>46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244</v>
      </c>
      <c r="AT168" s="219" t="s">
        <v>149</v>
      </c>
      <c r="AU168" s="219" t="s">
        <v>83</v>
      </c>
      <c r="AY168" s="20" t="s">
        <v>147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83</v>
      </c>
      <c r="BK168" s="220">
        <f>ROUND(I168*H168,2)</f>
        <v>0</v>
      </c>
      <c r="BL168" s="20" t="s">
        <v>244</v>
      </c>
      <c r="BM168" s="219" t="s">
        <v>1146</v>
      </c>
    </row>
    <row r="169" s="2" customFormat="1" ht="16.5" customHeight="1">
      <c r="A169" s="41"/>
      <c r="B169" s="42"/>
      <c r="C169" s="208" t="s">
        <v>682</v>
      </c>
      <c r="D169" s="208" t="s">
        <v>149</v>
      </c>
      <c r="E169" s="209" t="s">
        <v>2704</v>
      </c>
      <c r="F169" s="210" t="s">
        <v>2705</v>
      </c>
      <c r="G169" s="211" t="s">
        <v>1065</v>
      </c>
      <c r="H169" s="270"/>
      <c r="I169" s="213"/>
      <c r="J169" s="214">
        <f>ROUND(I169*H169,2)</f>
        <v>0</v>
      </c>
      <c r="K169" s="210" t="s">
        <v>19</v>
      </c>
      <c r="L169" s="47"/>
      <c r="M169" s="215" t="s">
        <v>19</v>
      </c>
      <c r="N169" s="216" t="s">
        <v>46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244</v>
      </c>
      <c r="AT169" s="219" t="s">
        <v>149</v>
      </c>
      <c r="AU169" s="219" t="s">
        <v>83</v>
      </c>
      <c r="AY169" s="20" t="s">
        <v>147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83</v>
      </c>
      <c r="BK169" s="220">
        <f>ROUND(I169*H169,2)</f>
        <v>0</v>
      </c>
      <c r="BL169" s="20" t="s">
        <v>244</v>
      </c>
      <c r="BM169" s="219" t="s">
        <v>1157</v>
      </c>
    </row>
    <row r="170" s="2" customFormat="1" ht="16.5" customHeight="1">
      <c r="A170" s="41"/>
      <c r="B170" s="42"/>
      <c r="C170" s="208" t="s">
        <v>688</v>
      </c>
      <c r="D170" s="208" t="s">
        <v>149</v>
      </c>
      <c r="E170" s="209" t="s">
        <v>2706</v>
      </c>
      <c r="F170" s="210" t="s">
        <v>2707</v>
      </c>
      <c r="G170" s="211" t="s">
        <v>2521</v>
      </c>
      <c r="H170" s="212">
        <v>35</v>
      </c>
      <c r="I170" s="213"/>
      <c r="J170" s="214">
        <f>ROUND(I170*H170,2)</f>
        <v>0</v>
      </c>
      <c r="K170" s="210" t="s">
        <v>19</v>
      </c>
      <c r="L170" s="47"/>
      <c r="M170" s="289" t="s">
        <v>19</v>
      </c>
      <c r="N170" s="290" t="s">
        <v>46</v>
      </c>
      <c r="O170" s="287"/>
      <c r="P170" s="291">
        <f>O170*H170</f>
        <v>0</v>
      </c>
      <c r="Q170" s="291">
        <v>0</v>
      </c>
      <c r="R170" s="291">
        <f>Q170*H170</f>
        <v>0</v>
      </c>
      <c r="S170" s="291">
        <v>0</v>
      </c>
      <c r="T170" s="292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244</v>
      </c>
      <c r="AT170" s="219" t="s">
        <v>149</v>
      </c>
      <c r="AU170" s="219" t="s">
        <v>83</v>
      </c>
      <c r="AY170" s="20" t="s">
        <v>147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83</v>
      </c>
      <c r="BK170" s="220">
        <f>ROUND(I170*H170,2)</f>
        <v>0</v>
      </c>
      <c r="BL170" s="20" t="s">
        <v>244</v>
      </c>
      <c r="BM170" s="219" t="s">
        <v>1169</v>
      </c>
    </row>
    <row r="171" s="2" customFormat="1" ht="6.96" customHeight="1">
      <c r="A171" s="41"/>
      <c r="B171" s="62"/>
      <c r="C171" s="63"/>
      <c r="D171" s="63"/>
      <c r="E171" s="63"/>
      <c r="F171" s="63"/>
      <c r="G171" s="63"/>
      <c r="H171" s="63"/>
      <c r="I171" s="63"/>
      <c r="J171" s="63"/>
      <c r="K171" s="63"/>
      <c r="L171" s="47"/>
      <c r="M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</row>
  </sheetData>
  <sheetProtection sheet="1" autoFilter="0" formatColumns="0" formatRows="0" objects="1" scenarios="1" spinCount="100000" saltValue="7hSwJhtcbp+1rssRcqKj/AUqopK0h0Ctx7x13wTVtoGZuOSHTcihDK0jnCZrkwFvjMDu9QYaAlMWwIv0TTrvgw==" hashValue="prsLINrJBH9jZAONx9CPwl+Ij+pYrMCZi4aTcah9j/CuZ9rDHe2cpXzhQE+r0Y/tUX1waxo8m0ao5uJD+wslQQ==" algorithmName="SHA-512" password="CBFB"/>
  <autoFilter ref="C83:K17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85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Dostavba zkušebny a skladu Divadla S+H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2708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19. 11. 2024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30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32</v>
      </c>
      <c r="E20" s="41"/>
      <c r="F20" s="41"/>
      <c r="G20" s="41"/>
      <c r="H20" s="41"/>
      <c r="I20" s="136" t="s">
        <v>26</v>
      </c>
      <c r="J20" s="140" t="s">
        <v>33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29</v>
      </c>
      <c r="J21" s="140" t="s">
        <v>35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39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41</v>
      </c>
      <c r="E30" s="41"/>
      <c r="F30" s="41"/>
      <c r="G30" s="41"/>
      <c r="H30" s="41"/>
      <c r="I30" s="41"/>
      <c r="J30" s="148">
        <f>ROUND(J86,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43</v>
      </c>
      <c r="G32" s="41"/>
      <c r="H32" s="41"/>
      <c r="I32" s="149" t="s">
        <v>42</v>
      </c>
      <c r="J32" s="149" t="s">
        <v>44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45</v>
      </c>
      <c r="E33" s="136" t="s">
        <v>46</v>
      </c>
      <c r="F33" s="151">
        <f>ROUND((SUM(BE86:BE135)),  2)</f>
        <v>0</v>
      </c>
      <c r="G33" s="41"/>
      <c r="H33" s="41"/>
      <c r="I33" s="152">
        <v>0.20999999999999999</v>
      </c>
      <c r="J33" s="151">
        <f>ROUND(((SUM(BE86:BE135))*I33),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47</v>
      </c>
      <c r="F34" s="151">
        <f>ROUND((SUM(BF86:BF135)),  2)</f>
        <v>0</v>
      </c>
      <c r="G34" s="41"/>
      <c r="H34" s="41"/>
      <c r="I34" s="152">
        <v>0.12</v>
      </c>
      <c r="J34" s="151">
        <f>ROUND(((SUM(BF86:BF135))*I34),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48</v>
      </c>
      <c r="F35" s="151">
        <f>ROUND((SUM(BG86:BG135)),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49</v>
      </c>
      <c r="F36" s="151">
        <f>ROUND((SUM(BH86:BH135)),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50</v>
      </c>
      <c r="F37" s="151">
        <f>ROUND((SUM(BI86:BI135)),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Dostavba zkušebny a skladu Divadla S+H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 - VON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6</v>
      </c>
      <c r="G52" s="43"/>
      <c r="H52" s="43"/>
      <c r="I52" s="35" t="s">
        <v>23</v>
      </c>
      <c r="J52" s="75" t="str">
        <f>IF(J12="","",J12)</f>
        <v>19. 11. 2024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MČ Praha 6</v>
      </c>
      <c r="G54" s="43"/>
      <c r="H54" s="43"/>
      <c r="I54" s="35" t="s">
        <v>32</v>
      </c>
      <c r="J54" s="39" t="str">
        <f>E21</f>
        <v>d plus projektová a inženýrská a.s.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105</v>
      </c>
      <c r="D57" s="166"/>
      <c r="E57" s="166"/>
      <c r="F57" s="166"/>
      <c r="G57" s="166"/>
      <c r="H57" s="166"/>
      <c r="I57" s="166"/>
      <c r="J57" s="167" t="s">
        <v>106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73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9"/>
      <c r="C60" s="170"/>
      <c r="D60" s="171" t="s">
        <v>2709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2710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2711</v>
      </c>
      <c r="E62" s="178"/>
      <c r="F62" s="178"/>
      <c r="G62" s="178"/>
      <c r="H62" s="178"/>
      <c r="I62" s="178"/>
      <c r="J62" s="179">
        <f>J103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2712</v>
      </c>
      <c r="E63" s="178"/>
      <c r="F63" s="178"/>
      <c r="G63" s="178"/>
      <c r="H63" s="178"/>
      <c r="I63" s="178"/>
      <c r="J63" s="179">
        <f>J107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2713</v>
      </c>
      <c r="E64" s="178"/>
      <c r="F64" s="178"/>
      <c r="G64" s="178"/>
      <c r="H64" s="178"/>
      <c r="I64" s="178"/>
      <c r="J64" s="179">
        <f>J117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2714</v>
      </c>
      <c r="E65" s="178"/>
      <c r="F65" s="178"/>
      <c r="G65" s="178"/>
      <c r="H65" s="178"/>
      <c r="I65" s="178"/>
      <c r="J65" s="179">
        <f>J120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2715</v>
      </c>
      <c r="E66" s="178"/>
      <c r="F66" s="178"/>
      <c r="G66" s="178"/>
      <c r="H66" s="178"/>
      <c r="I66" s="178"/>
      <c r="J66" s="179">
        <f>J127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132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4" t="str">
        <f>E7</f>
        <v>Dostavba zkušebny a skladu Divadla S+H</v>
      </c>
      <c r="F76" s="35"/>
      <c r="G76" s="35"/>
      <c r="H76" s="35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102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v - VON</v>
      </c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Praha 6</v>
      </c>
      <c r="G80" s="43"/>
      <c r="H80" s="43"/>
      <c r="I80" s="35" t="s">
        <v>23</v>
      </c>
      <c r="J80" s="75" t="str">
        <f>IF(J12="","",J12)</f>
        <v>19. 11. 2024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25</v>
      </c>
      <c r="D82" s="43"/>
      <c r="E82" s="43"/>
      <c r="F82" s="30" t="str">
        <f>E15</f>
        <v>MČ Praha 6</v>
      </c>
      <c r="G82" s="43"/>
      <c r="H82" s="43"/>
      <c r="I82" s="35" t="s">
        <v>32</v>
      </c>
      <c r="J82" s="39" t="str">
        <f>E21</f>
        <v>d plus projektová a inženýrská a.s.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30</v>
      </c>
      <c r="D83" s="43"/>
      <c r="E83" s="43"/>
      <c r="F83" s="30" t="str">
        <f>IF(E18="","",E18)</f>
        <v>Vyplň údaj</v>
      </c>
      <c r="G83" s="43"/>
      <c r="H83" s="43"/>
      <c r="I83" s="35" t="s">
        <v>37</v>
      </c>
      <c r="J83" s="39" t="str">
        <f>E24</f>
        <v xml:space="preserve"> 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1"/>
      <c r="B85" s="182"/>
      <c r="C85" s="183" t="s">
        <v>133</v>
      </c>
      <c r="D85" s="184" t="s">
        <v>60</v>
      </c>
      <c r="E85" s="184" t="s">
        <v>56</v>
      </c>
      <c r="F85" s="184" t="s">
        <v>57</v>
      </c>
      <c r="G85" s="184" t="s">
        <v>134</v>
      </c>
      <c r="H85" s="184" t="s">
        <v>135</v>
      </c>
      <c r="I85" s="184" t="s">
        <v>136</v>
      </c>
      <c r="J85" s="184" t="s">
        <v>106</v>
      </c>
      <c r="K85" s="185" t="s">
        <v>137</v>
      </c>
      <c r="L85" s="186"/>
      <c r="M85" s="95" t="s">
        <v>19</v>
      </c>
      <c r="N85" s="96" t="s">
        <v>45</v>
      </c>
      <c r="O85" s="96" t="s">
        <v>138</v>
      </c>
      <c r="P85" s="96" t="s">
        <v>139</v>
      </c>
      <c r="Q85" s="96" t="s">
        <v>140</v>
      </c>
      <c r="R85" s="96" t="s">
        <v>141</v>
      </c>
      <c r="S85" s="96" t="s">
        <v>142</v>
      </c>
      <c r="T85" s="97" t="s">
        <v>143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1"/>
      <c r="B86" s="42"/>
      <c r="C86" s="102" t="s">
        <v>144</v>
      </c>
      <c r="D86" s="43"/>
      <c r="E86" s="43"/>
      <c r="F86" s="43"/>
      <c r="G86" s="43"/>
      <c r="H86" s="43"/>
      <c r="I86" s="43"/>
      <c r="J86" s="187">
        <f>BK86</f>
        <v>0</v>
      </c>
      <c r="K86" s="43"/>
      <c r="L86" s="47"/>
      <c r="M86" s="98"/>
      <c r="N86" s="188"/>
      <c r="O86" s="99"/>
      <c r="P86" s="189">
        <f>P87</f>
        <v>0</v>
      </c>
      <c r="Q86" s="99"/>
      <c r="R86" s="189">
        <f>R87</f>
        <v>0</v>
      </c>
      <c r="S86" s="99"/>
      <c r="T86" s="190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74</v>
      </c>
      <c r="AU86" s="20" t="s">
        <v>107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74</v>
      </c>
      <c r="E87" s="195" t="s">
        <v>2716</v>
      </c>
      <c r="F87" s="195" t="s">
        <v>2717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P88+P103+P107+P117+P120+P127</f>
        <v>0</v>
      </c>
      <c r="Q87" s="200"/>
      <c r="R87" s="201">
        <f>R88+R103+R107+R117+R120+R127</f>
        <v>0</v>
      </c>
      <c r="S87" s="200"/>
      <c r="T87" s="202">
        <f>T88+T103+T107+T117+T120+T127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178</v>
      </c>
      <c r="AT87" s="204" t="s">
        <v>74</v>
      </c>
      <c r="AU87" s="204" t="s">
        <v>75</v>
      </c>
      <c r="AY87" s="203" t="s">
        <v>147</v>
      </c>
      <c r="BK87" s="205">
        <f>BK88+BK103+BK107+BK117+BK120+BK127</f>
        <v>0</v>
      </c>
    </row>
    <row r="88" s="12" customFormat="1" ht="22.8" customHeight="1">
      <c r="A88" s="12"/>
      <c r="B88" s="192"/>
      <c r="C88" s="193"/>
      <c r="D88" s="194" t="s">
        <v>74</v>
      </c>
      <c r="E88" s="206" t="s">
        <v>2718</v>
      </c>
      <c r="F88" s="206" t="s">
        <v>2719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SUM(P89:P102)</f>
        <v>0</v>
      </c>
      <c r="Q88" s="200"/>
      <c r="R88" s="201">
        <f>SUM(R89:R102)</f>
        <v>0</v>
      </c>
      <c r="S88" s="200"/>
      <c r="T88" s="202">
        <f>SUM(T89:T102)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178</v>
      </c>
      <c r="AT88" s="204" t="s">
        <v>74</v>
      </c>
      <c r="AU88" s="204" t="s">
        <v>83</v>
      </c>
      <c r="AY88" s="203" t="s">
        <v>147</v>
      </c>
      <c r="BK88" s="205">
        <f>SUM(BK89:BK102)</f>
        <v>0</v>
      </c>
    </row>
    <row r="89" s="2" customFormat="1" ht="16.5" customHeight="1">
      <c r="A89" s="41"/>
      <c r="B89" s="42"/>
      <c r="C89" s="208" t="s">
        <v>83</v>
      </c>
      <c r="D89" s="208" t="s">
        <v>149</v>
      </c>
      <c r="E89" s="209" t="s">
        <v>2720</v>
      </c>
      <c r="F89" s="210" t="s">
        <v>2721</v>
      </c>
      <c r="G89" s="211" t="s">
        <v>1506</v>
      </c>
      <c r="H89" s="212">
        <v>1</v>
      </c>
      <c r="I89" s="213"/>
      <c r="J89" s="214">
        <f>ROUND(I89*H89,2)</f>
        <v>0</v>
      </c>
      <c r="K89" s="210" t="s">
        <v>152</v>
      </c>
      <c r="L89" s="47"/>
      <c r="M89" s="215" t="s">
        <v>19</v>
      </c>
      <c r="N89" s="216" t="s">
        <v>46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2722</v>
      </c>
      <c r="AT89" s="219" t="s">
        <v>149</v>
      </c>
      <c r="AU89" s="219" t="s">
        <v>85</v>
      </c>
      <c r="AY89" s="20" t="s">
        <v>147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83</v>
      </c>
      <c r="BK89" s="220">
        <f>ROUND(I89*H89,2)</f>
        <v>0</v>
      </c>
      <c r="BL89" s="20" t="s">
        <v>2722</v>
      </c>
      <c r="BM89" s="219" t="s">
        <v>2723</v>
      </c>
    </row>
    <row r="90" s="2" customFormat="1">
      <c r="A90" s="41"/>
      <c r="B90" s="42"/>
      <c r="C90" s="43"/>
      <c r="D90" s="221" t="s">
        <v>155</v>
      </c>
      <c r="E90" s="43"/>
      <c r="F90" s="222" t="s">
        <v>2724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155</v>
      </c>
      <c r="AU90" s="20" t="s">
        <v>85</v>
      </c>
    </row>
    <row r="91" s="2" customFormat="1" ht="16.5" customHeight="1">
      <c r="A91" s="41"/>
      <c r="B91" s="42"/>
      <c r="C91" s="208" t="s">
        <v>85</v>
      </c>
      <c r="D91" s="208" t="s">
        <v>149</v>
      </c>
      <c r="E91" s="209" t="s">
        <v>2725</v>
      </c>
      <c r="F91" s="210" t="s">
        <v>2726</v>
      </c>
      <c r="G91" s="211" t="s">
        <v>1506</v>
      </c>
      <c r="H91" s="212">
        <v>1</v>
      </c>
      <c r="I91" s="213"/>
      <c r="J91" s="214">
        <f>ROUND(I91*H91,2)</f>
        <v>0</v>
      </c>
      <c r="K91" s="210" t="s">
        <v>152</v>
      </c>
      <c r="L91" s="47"/>
      <c r="M91" s="215" t="s">
        <v>19</v>
      </c>
      <c r="N91" s="216" t="s">
        <v>46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2722</v>
      </c>
      <c r="AT91" s="219" t="s">
        <v>149</v>
      </c>
      <c r="AU91" s="219" t="s">
        <v>85</v>
      </c>
      <c r="AY91" s="20" t="s">
        <v>147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83</v>
      </c>
      <c r="BK91" s="220">
        <f>ROUND(I91*H91,2)</f>
        <v>0</v>
      </c>
      <c r="BL91" s="20" t="s">
        <v>2722</v>
      </c>
      <c r="BM91" s="219" t="s">
        <v>2727</v>
      </c>
    </row>
    <row r="92" s="2" customFormat="1">
      <c r="A92" s="41"/>
      <c r="B92" s="42"/>
      <c r="C92" s="43"/>
      <c r="D92" s="221" t="s">
        <v>155</v>
      </c>
      <c r="E92" s="43"/>
      <c r="F92" s="222" t="s">
        <v>2728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155</v>
      </c>
      <c r="AU92" s="20" t="s">
        <v>85</v>
      </c>
    </row>
    <row r="93" s="2" customFormat="1">
      <c r="A93" s="41"/>
      <c r="B93" s="42"/>
      <c r="C93" s="43"/>
      <c r="D93" s="228" t="s">
        <v>483</v>
      </c>
      <c r="E93" s="43"/>
      <c r="F93" s="269" t="s">
        <v>2729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483</v>
      </c>
      <c r="AU93" s="20" t="s">
        <v>85</v>
      </c>
    </row>
    <row r="94" s="2" customFormat="1" ht="16.5" customHeight="1">
      <c r="A94" s="41"/>
      <c r="B94" s="42"/>
      <c r="C94" s="208" t="s">
        <v>163</v>
      </c>
      <c r="D94" s="208" t="s">
        <v>149</v>
      </c>
      <c r="E94" s="209" t="s">
        <v>2730</v>
      </c>
      <c r="F94" s="210" t="s">
        <v>2731</v>
      </c>
      <c r="G94" s="211" t="s">
        <v>1506</v>
      </c>
      <c r="H94" s="212">
        <v>1</v>
      </c>
      <c r="I94" s="213"/>
      <c r="J94" s="214">
        <f>ROUND(I94*H94,2)</f>
        <v>0</v>
      </c>
      <c r="K94" s="210" t="s">
        <v>152</v>
      </c>
      <c r="L94" s="47"/>
      <c r="M94" s="215" t="s">
        <v>19</v>
      </c>
      <c r="N94" s="216" t="s">
        <v>46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2722</v>
      </c>
      <c r="AT94" s="219" t="s">
        <v>149</v>
      </c>
      <c r="AU94" s="219" t="s">
        <v>85</v>
      </c>
      <c r="AY94" s="20" t="s">
        <v>147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83</v>
      </c>
      <c r="BK94" s="220">
        <f>ROUND(I94*H94,2)</f>
        <v>0</v>
      </c>
      <c r="BL94" s="20" t="s">
        <v>2722</v>
      </c>
      <c r="BM94" s="219" t="s">
        <v>2732</v>
      </c>
    </row>
    <row r="95" s="2" customFormat="1">
      <c r="A95" s="41"/>
      <c r="B95" s="42"/>
      <c r="C95" s="43"/>
      <c r="D95" s="221" t="s">
        <v>155</v>
      </c>
      <c r="E95" s="43"/>
      <c r="F95" s="222" t="s">
        <v>2733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155</v>
      </c>
      <c r="AU95" s="20" t="s">
        <v>85</v>
      </c>
    </row>
    <row r="96" s="2" customFormat="1">
      <c r="A96" s="41"/>
      <c r="B96" s="42"/>
      <c r="C96" s="43"/>
      <c r="D96" s="228" t="s">
        <v>483</v>
      </c>
      <c r="E96" s="43"/>
      <c r="F96" s="269" t="s">
        <v>2734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483</v>
      </c>
      <c r="AU96" s="20" t="s">
        <v>85</v>
      </c>
    </row>
    <row r="97" s="2" customFormat="1" ht="16.5" customHeight="1">
      <c r="A97" s="41"/>
      <c r="B97" s="42"/>
      <c r="C97" s="208" t="s">
        <v>153</v>
      </c>
      <c r="D97" s="208" t="s">
        <v>149</v>
      </c>
      <c r="E97" s="209" t="s">
        <v>2735</v>
      </c>
      <c r="F97" s="210" t="s">
        <v>2736</v>
      </c>
      <c r="G97" s="211" t="s">
        <v>1506</v>
      </c>
      <c r="H97" s="212">
        <v>1</v>
      </c>
      <c r="I97" s="213"/>
      <c r="J97" s="214">
        <f>ROUND(I97*H97,2)</f>
        <v>0</v>
      </c>
      <c r="K97" s="210" t="s">
        <v>152</v>
      </c>
      <c r="L97" s="47"/>
      <c r="M97" s="215" t="s">
        <v>19</v>
      </c>
      <c r="N97" s="216" t="s">
        <v>46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2722</v>
      </c>
      <c r="AT97" s="219" t="s">
        <v>149</v>
      </c>
      <c r="AU97" s="219" t="s">
        <v>85</v>
      </c>
      <c r="AY97" s="20" t="s">
        <v>147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83</v>
      </c>
      <c r="BK97" s="220">
        <f>ROUND(I97*H97,2)</f>
        <v>0</v>
      </c>
      <c r="BL97" s="20" t="s">
        <v>2722</v>
      </c>
      <c r="BM97" s="219" t="s">
        <v>2737</v>
      </c>
    </row>
    <row r="98" s="2" customFormat="1">
      <c r="A98" s="41"/>
      <c r="B98" s="42"/>
      <c r="C98" s="43"/>
      <c r="D98" s="221" t="s">
        <v>155</v>
      </c>
      <c r="E98" s="43"/>
      <c r="F98" s="222" t="s">
        <v>2738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155</v>
      </c>
      <c r="AU98" s="20" t="s">
        <v>85</v>
      </c>
    </row>
    <row r="99" s="2" customFormat="1" ht="16.5" customHeight="1">
      <c r="A99" s="41"/>
      <c r="B99" s="42"/>
      <c r="C99" s="208" t="s">
        <v>178</v>
      </c>
      <c r="D99" s="208" t="s">
        <v>149</v>
      </c>
      <c r="E99" s="209" t="s">
        <v>2739</v>
      </c>
      <c r="F99" s="210" t="s">
        <v>2740</v>
      </c>
      <c r="G99" s="211" t="s">
        <v>1506</v>
      </c>
      <c r="H99" s="212">
        <v>1</v>
      </c>
      <c r="I99" s="213"/>
      <c r="J99" s="214">
        <f>ROUND(I99*H99,2)</f>
        <v>0</v>
      </c>
      <c r="K99" s="210" t="s">
        <v>152</v>
      </c>
      <c r="L99" s="47"/>
      <c r="M99" s="215" t="s">
        <v>19</v>
      </c>
      <c r="N99" s="216" t="s">
        <v>46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2722</v>
      </c>
      <c r="AT99" s="219" t="s">
        <v>149</v>
      </c>
      <c r="AU99" s="219" t="s">
        <v>85</v>
      </c>
      <c r="AY99" s="20" t="s">
        <v>147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83</v>
      </c>
      <c r="BK99" s="220">
        <f>ROUND(I99*H99,2)</f>
        <v>0</v>
      </c>
      <c r="BL99" s="20" t="s">
        <v>2722</v>
      </c>
      <c r="BM99" s="219" t="s">
        <v>2741</v>
      </c>
    </row>
    <row r="100" s="2" customFormat="1">
      <c r="A100" s="41"/>
      <c r="B100" s="42"/>
      <c r="C100" s="43"/>
      <c r="D100" s="221" t="s">
        <v>155</v>
      </c>
      <c r="E100" s="43"/>
      <c r="F100" s="222" t="s">
        <v>2742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155</v>
      </c>
      <c r="AU100" s="20" t="s">
        <v>85</v>
      </c>
    </row>
    <row r="101" s="2" customFormat="1" ht="16.5" customHeight="1">
      <c r="A101" s="41"/>
      <c r="B101" s="42"/>
      <c r="C101" s="208" t="s">
        <v>185</v>
      </c>
      <c r="D101" s="208" t="s">
        <v>149</v>
      </c>
      <c r="E101" s="209" t="s">
        <v>2743</v>
      </c>
      <c r="F101" s="210" t="s">
        <v>2744</v>
      </c>
      <c r="G101" s="211" t="s">
        <v>1506</v>
      </c>
      <c r="H101" s="212">
        <v>1</v>
      </c>
      <c r="I101" s="213"/>
      <c r="J101" s="214">
        <f>ROUND(I101*H101,2)</f>
        <v>0</v>
      </c>
      <c r="K101" s="210" t="s">
        <v>152</v>
      </c>
      <c r="L101" s="47"/>
      <c r="M101" s="215" t="s">
        <v>19</v>
      </c>
      <c r="N101" s="216" t="s">
        <v>46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2722</v>
      </c>
      <c r="AT101" s="219" t="s">
        <v>149</v>
      </c>
      <c r="AU101" s="219" t="s">
        <v>85</v>
      </c>
      <c r="AY101" s="20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83</v>
      </c>
      <c r="BK101" s="220">
        <f>ROUND(I101*H101,2)</f>
        <v>0</v>
      </c>
      <c r="BL101" s="20" t="s">
        <v>2722</v>
      </c>
      <c r="BM101" s="219" t="s">
        <v>2745</v>
      </c>
    </row>
    <row r="102" s="2" customFormat="1">
      <c r="A102" s="41"/>
      <c r="B102" s="42"/>
      <c r="C102" s="43"/>
      <c r="D102" s="221" t="s">
        <v>155</v>
      </c>
      <c r="E102" s="43"/>
      <c r="F102" s="222" t="s">
        <v>2746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155</v>
      </c>
      <c r="AU102" s="20" t="s">
        <v>85</v>
      </c>
    </row>
    <row r="103" s="12" customFormat="1" ht="22.8" customHeight="1">
      <c r="A103" s="12"/>
      <c r="B103" s="192"/>
      <c r="C103" s="193"/>
      <c r="D103" s="194" t="s">
        <v>74</v>
      </c>
      <c r="E103" s="206" t="s">
        <v>2747</v>
      </c>
      <c r="F103" s="206" t="s">
        <v>2748</v>
      </c>
      <c r="G103" s="193"/>
      <c r="H103" s="193"/>
      <c r="I103" s="196"/>
      <c r="J103" s="207">
        <f>BK103</f>
        <v>0</v>
      </c>
      <c r="K103" s="193"/>
      <c r="L103" s="198"/>
      <c r="M103" s="199"/>
      <c r="N103" s="200"/>
      <c r="O103" s="200"/>
      <c r="P103" s="201">
        <f>SUM(P104:P106)</f>
        <v>0</v>
      </c>
      <c r="Q103" s="200"/>
      <c r="R103" s="201">
        <f>SUM(R104:R106)</f>
        <v>0</v>
      </c>
      <c r="S103" s="200"/>
      <c r="T103" s="202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3" t="s">
        <v>178</v>
      </c>
      <c r="AT103" s="204" t="s">
        <v>74</v>
      </c>
      <c r="AU103" s="204" t="s">
        <v>83</v>
      </c>
      <c r="AY103" s="203" t="s">
        <v>147</v>
      </c>
      <c r="BK103" s="205">
        <f>SUM(BK104:BK106)</f>
        <v>0</v>
      </c>
    </row>
    <row r="104" s="2" customFormat="1" ht="16.5" customHeight="1">
      <c r="A104" s="41"/>
      <c r="B104" s="42"/>
      <c r="C104" s="208" t="s">
        <v>191</v>
      </c>
      <c r="D104" s="208" t="s">
        <v>149</v>
      </c>
      <c r="E104" s="209" t="s">
        <v>2749</v>
      </c>
      <c r="F104" s="210" t="s">
        <v>2748</v>
      </c>
      <c r="G104" s="211" t="s">
        <v>1506</v>
      </c>
      <c r="H104" s="212">
        <v>1</v>
      </c>
      <c r="I104" s="213"/>
      <c r="J104" s="214">
        <f>ROUND(I104*H104,2)</f>
        <v>0</v>
      </c>
      <c r="K104" s="210" t="s">
        <v>152</v>
      </c>
      <c r="L104" s="47"/>
      <c r="M104" s="215" t="s">
        <v>19</v>
      </c>
      <c r="N104" s="216" t="s">
        <v>46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2722</v>
      </c>
      <c r="AT104" s="219" t="s">
        <v>149</v>
      </c>
      <c r="AU104" s="219" t="s">
        <v>85</v>
      </c>
      <c r="AY104" s="20" t="s">
        <v>147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83</v>
      </c>
      <c r="BK104" s="220">
        <f>ROUND(I104*H104,2)</f>
        <v>0</v>
      </c>
      <c r="BL104" s="20" t="s">
        <v>2722</v>
      </c>
      <c r="BM104" s="219" t="s">
        <v>2750</v>
      </c>
    </row>
    <row r="105" s="2" customFormat="1">
      <c r="A105" s="41"/>
      <c r="B105" s="42"/>
      <c r="C105" s="43"/>
      <c r="D105" s="221" t="s">
        <v>155</v>
      </c>
      <c r="E105" s="43"/>
      <c r="F105" s="222" t="s">
        <v>2751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155</v>
      </c>
      <c r="AU105" s="20" t="s">
        <v>85</v>
      </c>
    </row>
    <row r="106" s="2" customFormat="1">
      <c r="A106" s="41"/>
      <c r="B106" s="42"/>
      <c r="C106" s="43"/>
      <c r="D106" s="228" t="s">
        <v>483</v>
      </c>
      <c r="E106" s="43"/>
      <c r="F106" s="269" t="s">
        <v>2752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483</v>
      </c>
      <c r="AU106" s="20" t="s">
        <v>85</v>
      </c>
    </row>
    <row r="107" s="12" customFormat="1" ht="22.8" customHeight="1">
      <c r="A107" s="12"/>
      <c r="B107" s="192"/>
      <c r="C107" s="193"/>
      <c r="D107" s="194" t="s">
        <v>74</v>
      </c>
      <c r="E107" s="206" t="s">
        <v>2753</v>
      </c>
      <c r="F107" s="206" t="s">
        <v>2754</v>
      </c>
      <c r="G107" s="193"/>
      <c r="H107" s="193"/>
      <c r="I107" s="196"/>
      <c r="J107" s="207">
        <f>BK107</f>
        <v>0</v>
      </c>
      <c r="K107" s="193"/>
      <c r="L107" s="198"/>
      <c r="M107" s="199"/>
      <c r="N107" s="200"/>
      <c r="O107" s="200"/>
      <c r="P107" s="201">
        <f>SUM(P108:P116)</f>
        <v>0</v>
      </c>
      <c r="Q107" s="200"/>
      <c r="R107" s="201">
        <f>SUM(R108:R116)</f>
        <v>0</v>
      </c>
      <c r="S107" s="200"/>
      <c r="T107" s="202">
        <f>SUM(T108:T116)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3" t="s">
        <v>178</v>
      </c>
      <c r="AT107" s="204" t="s">
        <v>74</v>
      </c>
      <c r="AU107" s="204" t="s">
        <v>83</v>
      </c>
      <c r="AY107" s="203" t="s">
        <v>147</v>
      </c>
      <c r="BK107" s="205">
        <f>SUM(BK108:BK116)</f>
        <v>0</v>
      </c>
    </row>
    <row r="108" s="2" customFormat="1" ht="16.5" customHeight="1">
      <c r="A108" s="41"/>
      <c r="B108" s="42"/>
      <c r="C108" s="208" t="s">
        <v>197</v>
      </c>
      <c r="D108" s="208" t="s">
        <v>149</v>
      </c>
      <c r="E108" s="209" t="s">
        <v>2755</v>
      </c>
      <c r="F108" s="210" t="s">
        <v>2756</v>
      </c>
      <c r="G108" s="211" t="s">
        <v>1506</v>
      </c>
      <c r="H108" s="212">
        <v>1</v>
      </c>
      <c r="I108" s="213"/>
      <c r="J108" s="214">
        <f>ROUND(I108*H108,2)</f>
        <v>0</v>
      </c>
      <c r="K108" s="210" t="s">
        <v>152</v>
      </c>
      <c r="L108" s="47"/>
      <c r="M108" s="215" t="s">
        <v>19</v>
      </c>
      <c r="N108" s="216" t="s">
        <v>46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2722</v>
      </c>
      <c r="AT108" s="219" t="s">
        <v>149</v>
      </c>
      <c r="AU108" s="219" t="s">
        <v>85</v>
      </c>
      <c r="AY108" s="20" t="s">
        <v>147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83</v>
      </c>
      <c r="BK108" s="220">
        <f>ROUND(I108*H108,2)</f>
        <v>0</v>
      </c>
      <c r="BL108" s="20" t="s">
        <v>2722</v>
      </c>
      <c r="BM108" s="219" t="s">
        <v>2757</v>
      </c>
    </row>
    <row r="109" s="2" customFormat="1">
      <c r="A109" s="41"/>
      <c r="B109" s="42"/>
      <c r="C109" s="43"/>
      <c r="D109" s="221" t="s">
        <v>155</v>
      </c>
      <c r="E109" s="43"/>
      <c r="F109" s="222" t="s">
        <v>2758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155</v>
      </c>
      <c r="AU109" s="20" t="s">
        <v>85</v>
      </c>
    </row>
    <row r="110" s="2" customFormat="1">
      <c r="A110" s="41"/>
      <c r="B110" s="42"/>
      <c r="C110" s="43"/>
      <c r="D110" s="228" t="s">
        <v>483</v>
      </c>
      <c r="E110" s="43"/>
      <c r="F110" s="269" t="s">
        <v>2759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483</v>
      </c>
      <c r="AU110" s="20" t="s">
        <v>85</v>
      </c>
    </row>
    <row r="111" s="2" customFormat="1" ht="16.5" customHeight="1">
      <c r="A111" s="41"/>
      <c r="B111" s="42"/>
      <c r="C111" s="208" t="s">
        <v>202</v>
      </c>
      <c r="D111" s="208" t="s">
        <v>149</v>
      </c>
      <c r="E111" s="209" t="s">
        <v>2760</v>
      </c>
      <c r="F111" s="210" t="s">
        <v>2761</v>
      </c>
      <c r="G111" s="211" t="s">
        <v>1506</v>
      </c>
      <c r="H111" s="212">
        <v>1</v>
      </c>
      <c r="I111" s="213"/>
      <c r="J111" s="214">
        <f>ROUND(I111*H111,2)</f>
        <v>0</v>
      </c>
      <c r="K111" s="210" t="s">
        <v>152</v>
      </c>
      <c r="L111" s="47"/>
      <c r="M111" s="215" t="s">
        <v>19</v>
      </c>
      <c r="N111" s="216" t="s">
        <v>46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2722</v>
      </c>
      <c r="AT111" s="219" t="s">
        <v>149</v>
      </c>
      <c r="AU111" s="219" t="s">
        <v>85</v>
      </c>
      <c r="AY111" s="20" t="s">
        <v>147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83</v>
      </c>
      <c r="BK111" s="220">
        <f>ROUND(I111*H111,2)</f>
        <v>0</v>
      </c>
      <c r="BL111" s="20" t="s">
        <v>2722</v>
      </c>
      <c r="BM111" s="219" t="s">
        <v>2762</v>
      </c>
    </row>
    <row r="112" s="2" customFormat="1">
      <c r="A112" s="41"/>
      <c r="B112" s="42"/>
      <c r="C112" s="43"/>
      <c r="D112" s="221" t="s">
        <v>155</v>
      </c>
      <c r="E112" s="43"/>
      <c r="F112" s="222" t="s">
        <v>2763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155</v>
      </c>
      <c r="AU112" s="20" t="s">
        <v>85</v>
      </c>
    </row>
    <row r="113" s="2" customFormat="1">
      <c r="A113" s="41"/>
      <c r="B113" s="42"/>
      <c r="C113" s="43"/>
      <c r="D113" s="228" t="s">
        <v>483</v>
      </c>
      <c r="E113" s="43"/>
      <c r="F113" s="269" t="s">
        <v>2764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483</v>
      </c>
      <c r="AU113" s="20" t="s">
        <v>85</v>
      </c>
    </row>
    <row r="114" s="2" customFormat="1" ht="16.5" customHeight="1">
      <c r="A114" s="41"/>
      <c r="B114" s="42"/>
      <c r="C114" s="208" t="s">
        <v>209</v>
      </c>
      <c r="D114" s="208" t="s">
        <v>149</v>
      </c>
      <c r="E114" s="209" t="s">
        <v>2765</v>
      </c>
      <c r="F114" s="210" t="s">
        <v>2766</v>
      </c>
      <c r="G114" s="211" t="s">
        <v>1506</v>
      </c>
      <c r="H114" s="212">
        <v>1</v>
      </c>
      <c r="I114" s="213"/>
      <c r="J114" s="214">
        <f>ROUND(I114*H114,2)</f>
        <v>0</v>
      </c>
      <c r="K114" s="210" t="s">
        <v>152</v>
      </c>
      <c r="L114" s="47"/>
      <c r="M114" s="215" t="s">
        <v>19</v>
      </c>
      <c r="N114" s="216" t="s">
        <v>46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2722</v>
      </c>
      <c r="AT114" s="219" t="s">
        <v>149</v>
      </c>
      <c r="AU114" s="219" t="s">
        <v>85</v>
      </c>
      <c r="AY114" s="20" t="s">
        <v>147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83</v>
      </c>
      <c r="BK114" s="220">
        <f>ROUND(I114*H114,2)</f>
        <v>0</v>
      </c>
      <c r="BL114" s="20" t="s">
        <v>2722</v>
      </c>
      <c r="BM114" s="219" t="s">
        <v>2767</v>
      </c>
    </row>
    <row r="115" s="2" customFormat="1">
      <c r="A115" s="41"/>
      <c r="B115" s="42"/>
      <c r="C115" s="43"/>
      <c r="D115" s="221" t="s">
        <v>155</v>
      </c>
      <c r="E115" s="43"/>
      <c r="F115" s="222" t="s">
        <v>2768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155</v>
      </c>
      <c r="AU115" s="20" t="s">
        <v>85</v>
      </c>
    </row>
    <row r="116" s="2" customFormat="1">
      <c r="A116" s="41"/>
      <c r="B116" s="42"/>
      <c r="C116" s="43"/>
      <c r="D116" s="228" t="s">
        <v>483</v>
      </c>
      <c r="E116" s="43"/>
      <c r="F116" s="269" t="s">
        <v>2769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483</v>
      </c>
      <c r="AU116" s="20" t="s">
        <v>85</v>
      </c>
    </row>
    <row r="117" s="12" customFormat="1" ht="22.8" customHeight="1">
      <c r="A117" s="12"/>
      <c r="B117" s="192"/>
      <c r="C117" s="193"/>
      <c r="D117" s="194" t="s">
        <v>74</v>
      </c>
      <c r="E117" s="206" t="s">
        <v>2770</v>
      </c>
      <c r="F117" s="206" t="s">
        <v>2771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SUM(P118:P119)</f>
        <v>0</v>
      </c>
      <c r="Q117" s="200"/>
      <c r="R117" s="201">
        <f>SUM(R118:R119)</f>
        <v>0</v>
      </c>
      <c r="S117" s="200"/>
      <c r="T117" s="202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178</v>
      </c>
      <c r="AT117" s="204" t="s">
        <v>74</v>
      </c>
      <c r="AU117" s="204" t="s">
        <v>83</v>
      </c>
      <c r="AY117" s="203" t="s">
        <v>147</v>
      </c>
      <c r="BK117" s="205">
        <f>SUM(BK118:BK119)</f>
        <v>0</v>
      </c>
    </row>
    <row r="118" s="2" customFormat="1" ht="16.5" customHeight="1">
      <c r="A118" s="41"/>
      <c r="B118" s="42"/>
      <c r="C118" s="208" t="s">
        <v>215</v>
      </c>
      <c r="D118" s="208" t="s">
        <v>149</v>
      </c>
      <c r="E118" s="209" t="s">
        <v>2772</v>
      </c>
      <c r="F118" s="210" t="s">
        <v>2773</v>
      </c>
      <c r="G118" s="211" t="s">
        <v>1506</v>
      </c>
      <c r="H118" s="212">
        <v>1</v>
      </c>
      <c r="I118" s="213"/>
      <c r="J118" s="214">
        <f>ROUND(I118*H118,2)</f>
        <v>0</v>
      </c>
      <c r="K118" s="210" t="s">
        <v>152</v>
      </c>
      <c r="L118" s="47"/>
      <c r="M118" s="215" t="s">
        <v>19</v>
      </c>
      <c r="N118" s="216" t="s">
        <v>46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2722</v>
      </c>
      <c r="AT118" s="219" t="s">
        <v>149</v>
      </c>
      <c r="AU118" s="219" t="s">
        <v>85</v>
      </c>
      <c r="AY118" s="20" t="s">
        <v>147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83</v>
      </c>
      <c r="BK118" s="220">
        <f>ROUND(I118*H118,2)</f>
        <v>0</v>
      </c>
      <c r="BL118" s="20" t="s">
        <v>2722</v>
      </c>
      <c r="BM118" s="219" t="s">
        <v>2774</v>
      </c>
    </row>
    <row r="119" s="2" customFormat="1">
      <c r="A119" s="41"/>
      <c r="B119" s="42"/>
      <c r="C119" s="43"/>
      <c r="D119" s="221" t="s">
        <v>155</v>
      </c>
      <c r="E119" s="43"/>
      <c r="F119" s="222" t="s">
        <v>2775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155</v>
      </c>
      <c r="AU119" s="20" t="s">
        <v>85</v>
      </c>
    </row>
    <row r="120" s="12" customFormat="1" ht="22.8" customHeight="1">
      <c r="A120" s="12"/>
      <c r="B120" s="192"/>
      <c r="C120" s="193"/>
      <c r="D120" s="194" t="s">
        <v>74</v>
      </c>
      <c r="E120" s="206" t="s">
        <v>2776</v>
      </c>
      <c r="F120" s="206" t="s">
        <v>2777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SUM(P121:P126)</f>
        <v>0</v>
      </c>
      <c r="Q120" s="200"/>
      <c r="R120" s="201">
        <f>SUM(R121:R126)</f>
        <v>0</v>
      </c>
      <c r="S120" s="200"/>
      <c r="T120" s="202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178</v>
      </c>
      <c r="AT120" s="204" t="s">
        <v>74</v>
      </c>
      <c r="AU120" s="204" t="s">
        <v>83</v>
      </c>
      <c r="AY120" s="203" t="s">
        <v>147</v>
      </c>
      <c r="BK120" s="205">
        <f>SUM(BK121:BK126)</f>
        <v>0</v>
      </c>
    </row>
    <row r="121" s="2" customFormat="1" ht="16.5" customHeight="1">
      <c r="A121" s="41"/>
      <c r="B121" s="42"/>
      <c r="C121" s="208" t="s">
        <v>8</v>
      </c>
      <c r="D121" s="208" t="s">
        <v>149</v>
      </c>
      <c r="E121" s="209" t="s">
        <v>2778</v>
      </c>
      <c r="F121" s="210" t="s">
        <v>2779</v>
      </c>
      <c r="G121" s="211" t="s">
        <v>1506</v>
      </c>
      <c r="H121" s="212">
        <v>1</v>
      </c>
      <c r="I121" s="213"/>
      <c r="J121" s="214">
        <f>ROUND(I121*H121,2)</f>
        <v>0</v>
      </c>
      <c r="K121" s="210" t="s">
        <v>152</v>
      </c>
      <c r="L121" s="47"/>
      <c r="M121" s="215" t="s">
        <v>19</v>
      </c>
      <c r="N121" s="216" t="s">
        <v>46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2722</v>
      </c>
      <c r="AT121" s="219" t="s">
        <v>149</v>
      </c>
      <c r="AU121" s="219" t="s">
        <v>85</v>
      </c>
      <c r="AY121" s="20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83</v>
      </c>
      <c r="BK121" s="220">
        <f>ROUND(I121*H121,2)</f>
        <v>0</v>
      </c>
      <c r="BL121" s="20" t="s">
        <v>2722</v>
      </c>
      <c r="BM121" s="219" t="s">
        <v>2780</v>
      </c>
    </row>
    <row r="122" s="2" customFormat="1">
      <c r="A122" s="41"/>
      <c r="B122" s="42"/>
      <c r="C122" s="43"/>
      <c r="D122" s="221" t="s">
        <v>155</v>
      </c>
      <c r="E122" s="43"/>
      <c r="F122" s="222" t="s">
        <v>2781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155</v>
      </c>
      <c r="AU122" s="20" t="s">
        <v>85</v>
      </c>
    </row>
    <row r="123" s="2" customFormat="1">
      <c r="A123" s="41"/>
      <c r="B123" s="42"/>
      <c r="C123" s="43"/>
      <c r="D123" s="228" t="s">
        <v>483</v>
      </c>
      <c r="E123" s="43"/>
      <c r="F123" s="269" t="s">
        <v>2782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483</v>
      </c>
      <c r="AU123" s="20" t="s">
        <v>85</v>
      </c>
    </row>
    <row r="124" s="2" customFormat="1" ht="16.5" customHeight="1">
      <c r="A124" s="41"/>
      <c r="B124" s="42"/>
      <c r="C124" s="208" t="s">
        <v>225</v>
      </c>
      <c r="D124" s="208" t="s">
        <v>149</v>
      </c>
      <c r="E124" s="209" t="s">
        <v>2783</v>
      </c>
      <c r="F124" s="210" t="s">
        <v>2784</v>
      </c>
      <c r="G124" s="211" t="s">
        <v>1506</v>
      </c>
      <c r="H124" s="212">
        <v>1</v>
      </c>
      <c r="I124" s="213"/>
      <c r="J124" s="214">
        <f>ROUND(I124*H124,2)</f>
        <v>0</v>
      </c>
      <c r="K124" s="210" t="s">
        <v>152</v>
      </c>
      <c r="L124" s="47"/>
      <c r="M124" s="215" t="s">
        <v>19</v>
      </c>
      <c r="N124" s="216" t="s">
        <v>46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2722</v>
      </c>
      <c r="AT124" s="219" t="s">
        <v>149</v>
      </c>
      <c r="AU124" s="219" t="s">
        <v>85</v>
      </c>
      <c r="AY124" s="20" t="s">
        <v>147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83</v>
      </c>
      <c r="BK124" s="220">
        <f>ROUND(I124*H124,2)</f>
        <v>0</v>
      </c>
      <c r="BL124" s="20" t="s">
        <v>2722</v>
      </c>
      <c r="BM124" s="219" t="s">
        <v>2785</v>
      </c>
    </row>
    <row r="125" s="2" customFormat="1">
      <c r="A125" s="41"/>
      <c r="B125" s="42"/>
      <c r="C125" s="43"/>
      <c r="D125" s="221" t="s">
        <v>155</v>
      </c>
      <c r="E125" s="43"/>
      <c r="F125" s="222" t="s">
        <v>2786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155</v>
      </c>
      <c r="AU125" s="20" t="s">
        <v>85</v>
      </c>
    </row>
    <row r="126" s="2" customFormat="1">
      <c r="A126" s="41"/>
      <c r="B126" s="42"/>
      <c r="C126" s="43"/>
      <c r="D126" s="228" t="s">
        <v>483</v>
      </c>
      <c r="E126" s="43"/>
      <c r="F126" s="269" t="s">
        <v>2787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483</v>
      </c>
      <c r="AU126" s="20" t="s">
        <v>85</v>
      </c>
    </row>
    <row r="127" s="12" customFormat="1" ht="22.8" customHeight="1">
      <c r="A127" s="12"/>
      <c r="B127" s="192"/>
      <c r="C127" s="193"/>
      <c r="D127" s="194" t="s">
        <v>74</v>
      </c>
      <c r="E127" s="206" t="s">
        <v>2788</v>
      </c>
      <c r="F127" s="206" t="s">
        <v>2789</v>
      </c>
      <c r="G127" s="193"/>
      <c r="H127" s="193"/>
      <c r="I127" s="196"/>
      <c r="J127" s="207">
        <f>BK127</f>
        <v>0</v>
      </c>
      <c r="K127" s="193"/>
      <c r="L127" s="198"/>
      <c r="M127" s="199"/>
      <c r="N127" s="200"/>
      <c r="O127" s="200"/>
      <c r="P127" s="201">
        <f>SUM(P128:P135)</f>
        <v>0</v>
      </c>
      <c r="Q127" s="200"/>
      <c r="R127" s="201">
        <f>SUM(R128:R135)</f>
        <v>0</v>
      </c>
      <c r="S127" s="200"/>
      <c r="T127" s="202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3" t="s">
        <v>178</v>
      </c>
      <c r="AT127" s="204" t="s">
        <v>74</v>
      </c>
      <c r="AU127" s="204" t="s">
        <v>83</v>
      </c>
      <c r="AY127" s="203" t="s">
        <v>147</v>
      </c>
      <c r="BK127" s="205">
        <f>SUM(BK128:BK135)</f>
        <v>0</v>
      </c>
    </row>
    <row r="128" s="2" customFormat="1" ht="16.5" customHeight="1">
      <c r="A128" s="41"/>
      <c r="B128" s="42"/>
      <c r="C128" s="208" t="s">
        <v>230</v>
      </c>
      <c r="D128" s="208" t="s">
        <v>149</v>
      </c>
      <c r="E128" s="209" t="s">
        <v>2790</v>
      </c>
      <c r="F128" s="210" t="s">
        <v>2791</v>
      </c>
      <c r="G128" s="211" t="s">
        <v>1506</v>
      </c>
      <c r="H128" s="212">
        <v>1</v>
      </c>
      <c r="I128" s="213"/>
      <c r="J128" s="214">
        <f>ROUND(I128*H128,2)</f>
        <v>0</v>
      </c>
      <c r="K128" s="210" t="s">
        <v>152</v>
      </c>
      <c r="L128" s="47"/>
      <c r="M128" s="215" t="s">
        <v>19</v>
      </c>
      <c r="N128" s="216" t="s">
        <v>46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2722</v>
      </c>
      <c r="AT128" s="219" t="s">
        <v>149</v>
      </c>
      <c r="AU128" s="219" t="s">
        <v>85</v>
      </c>
      <c r="AY128" s="20" t="s">
        <v>147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83</v>
      </c>
      <c r="BK128" s="220">
        <f>ROUND(I128*H128,2)</f>
        <v>0</v>
      </c>
      <c r="BL128" s="20" t="s">
        <v>2722</v>
      </c>
      <c r="BM128" s="219" t="s">
        <v>2792</v>
      </c>
    </row>
    <row r="129" s="2" customFormat="1">
      <c r="A129" s="41"/>
      <c r="B129" s="42"/>
      <c r="C129" s="43"/>
      <c r="D129" s="221" t="s">
        <v>155</v>
      </c>
      <c r="E129" s="43"/>
      <c r="F129" s="222" t="s">
        <v>2793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155</v>
      </c>
      <c r="AU129" s="20" t="s">
        <v>85</v>
      </c>
    </row>
    <row r="130" s="2" customFormat="1" ht="16.5" customHeight="1">
      <c r="A130" s="41"/>
      <c r="B130" s="42"/>
      <c r="C130" s="208" t="s">
        <v>237</v>
      </c>
      <c r="D130" s="208" t="s">
        <v>149</v>
      </c>
      <c r="E130" s="209" t="s">
        <v>2794</v>
      </c>
      <c r="F130" s="210" t="s">
        <v>2795</v>
      </c>
      <c r="G130" s="211" t="s">
        <v>1506</v>
      </c>
      <c r="H130" s="212">
        <v>1</v>
      </c>
      <c r="I130" s="213"/>
      <c r="J130" s="214">
        <f>ROUND(I130*H130,2)</f>
        <v>0</v>
      </c>
      <c r="K130" s="210" t="s">
        <v>152</v>
      </c>
      <c r="L130" s="47"/>
      <c r="M130" s="215" t="s">
        <v>19</v>
      </c>
      <c r="N130" s="216" t="s">
        <v>46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2722</v>
      </c>
      <c r="AT130" s="219" t="s">
        <v>149</v>
      </c>
      <c r="AU130" s="219" t="s">
        <v>85</v>
      </c>
      <c r="AY130" s="20" t="s">
        <v>147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83</v>
      </c>
      <c r="BK130" s="220">
        <f>ROUND(I130*H130,2)</f>
        <v>0</v>
      </c>
      <c r="BL130" s="20" t="s">
        <v>2722</v>
      </c>
      <c r="BM130" s="219" t="s">
        <v>2796</v>
      </c>
    </row>
    <row r="131" s="2" customFormat="1">
      <c r="A131" s="41"/>
      <c r="B131" s="42"/>
      <c r="C131" s="43"/>
      <c r="D131" s="221" t="s">
        <v>155</v>
      </c>
      <c r="E131" s="43"/>
      <c r="F131" s="222" t="s">
        <v>2797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155</v>
      </c>
      <c r="AU131" s="20" t="s">
        <v>85</v>
      </c>
    </row>
    <row r="132" s="2" customFormat="1">
      <c r="A132" s="41"/>
      <c r="B132" s="42"/>
      <c r="C132" s="43"/>
      <c r="D132" s="228" t="s">
        <v>483</v>
      </c>
      <c r="E132" s="43"/>
      <c r="F132" s="269" t="s">
        <v>2798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483</v>
      </c>
      <c r="AU132" s="20" t="s">
        <v>85</v>
      </c>
    </row>
    <row r="133" s="2" customFormat="1" ht="16.5" customHeight="1">
      <c r="A133" s="41"/>
      <c r="B133" s="42"/>
      <c r="C133" s="208" t="s">
        <v>244</v>
      </c>
      <c r="D133" s="208" t="s">
        <v>149</v>
      </c>
      <c r="E133" s="209" t="s">
        <v>2799</v>
      </c>
      <c r="F133" s="210" t="s">
        <v>2800</v>
      </c>
      <c r="G133" s="211" t="s">
        <v>1506</v>
      </c>
      <c r="H133" s="212">
        <v>1</v>
      </c>
      <c r="I133" s="213"/>
      <c r="J133" s="214">
        <f>ROUND(I133*H133,2)</f>
        <v>0</v>
      </c>
      <c r="K133" s="210" t="s">
        <v>152</v>
      </c>
      <c r="L133" s="47"/>
      <c r="M133" s="215" t="s">
        <v>19</v>
      </c>
      <c r="N133" s="216" t="s">
        <v>46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2722</v>
      </c>
      <c r="AT133" s="219" t="s">
        <v>149</v>
      </c>
      <c r="AU133" s="219" t="s">
        <v>85</v>
      </c>
      <c r="AY133" s="20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83</v>
      </c>
      <c r="BK133" s="220">
        <f>ROUND(I133*H133,2)</f>
        <v>0</v>
      </c>
      <c r="BL133" s="20" t="s">
        <v>2722</v>
      </c>
      <c r="BM133" s="219" t="s">
        <v>2801</v>
      </c>
    </row>
    <row r="134" s="2" customFormat="1">
      <c r="A134" s="41"/>
      <c r="B134" s="42"/>
      <c r="C134" s="43"/>
      <c r="D134" s="221" t="s">
        <v>155</v>
      </c>
      <c r="E134" s="43"/>
      <c r="F134" s="222" t="s">
        <v>2802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155</v>
      </c>
      <c r="AU134" s="20" t="s">
        <v>85</v>
      </c>
    </row>
    <row r="135" s="2" customFormat="1">
      <c r="A135" s="41"/>
      <c r="B135" s="42"/>
      <c r="C135" s="43"/>
      <c r="D135" s="228" t="s">
        <v>483</v>
      </c>
      <c r="E135" s="43"/>
      <c r="F135" s="269" t="s">
        <v>2803</v>
      </c>
      <c r="G135" s="43"/>
      <c r="H135" s="43"/>
      <c r="I135" s="223"/>
      <c r="J135" s="43"/>
      <c r="K135" s="43"/>
      <c r="L135" s="47"/>
      <c r="M135" s="285"/>
      <c r="N135" s="286"/>
      <c r="O135" s="287"/>
      <c r="P135" s="287"/>
      <c r="Q135" s="287"/>
      <c r="R135" s="287"/>
      <c r="S135" s="287"/>
      <c r="T135" s="2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483</v>
      </c>
      <c r="AU135" s="20" t="s">
        <v>85</v>
      </c>
    </row>
    <row r="136" s="2" customFormat="1" ht="6.96" customHeight="1">
      <c r="A136" s="41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7"/>
      <c r="M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</sheetData>
  <sheetProtection sheet="1" autoFilter="0" formatColumns="0" formatRows="0" objects="1" scenarios="1" spinCount="100000" saltValue="wyLJ8i8jk1VhTNDXfWcNnrw1uxUPllrjyBPfpq5WY7YH1kTGZNs9Wytl++6FTWtLdM4qIOQymP6XLVd809+mVg==" hashValue="V8C4sQgInGB1tN/8MKB+PcbhicrvS/AlwVaFEGSi0di7IwxJzv0Q7A4Xdq1fdK0T21QV6NzXAlRtH1hpM3AyWQ==" algorithmName="SHA-512" password="CBFB"/>
  <autoFilter ref="C85:K13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012002000"/>
    <hyperlink ref="F92" r:id="rId2" display="https://podminky.urs.cz/item/CS_URS_2024_02/013203000"/>
    <hyperlink ref="F95" r:id="rId3" display="https://podminky.urs.cz/item/CS_URS_2024_02/013244000"/>
    <hyperlink ref="F98" r:id="rId4" display="https://podminky.urs.cz/item/CS_URS_2024_02/013254000"/>
    <hyperlink ref="F100" r:id="rId5" display="https://podminky.urs.cz/item/CS_URS_2024_02/013274000"/>
    <hyperlink ref="F102" r:id="rId6" display="https://podminky.urs.cz/item/CS_URS_2024_02/013284000"/>
    <hyperlink ref="F105" r:id="rId7" display="https://podminky.urs.cz/item/CS_URS_2024_02/030001000"/>
    <hyperlink ref="F109" r:id="rId8" display="https://podminky.urs.cz/item/CS_URS_2024_02/041002000"/>
    <hyperlink ref="F112" r:id="rId9" display="https://podminky.urs.cz/item/CS_URS_2024_02/043002000"/>
    <hyperlink ref="F115" r:id="rId10" display="https://podminky.urs.cz/item/CS_URS_2024_02/045002000"/>
    <hyperlink ref="F119" r:id="rId11" display="https://podminky.urs.cz/item/CS_URS_2024_02/062002000"/>
    <hyperlink ref="F122" r:id="rId12" display="https://podminky.urs.cz/item/CS_URS_2024_02/071002000"/>
    <hyperlink ref="F125" r:id="rId13" display="https://podminky.urs.cz/item/CS_URS_2024_02/072002000"/>
    <hyperlink ref="F129" r:id="rId14" display="https://podminky.urs.cz/item/CS_URS_2024_02/091002000"/>
    <hyperlink ref="F131" r:id="rId15" display="https://podminky.urs.cz/item/CS_URS_2024_02/091303000"/>
    <hyperlink ref="F134" r:id="rId16" display="https://podminky.urs.cz/item/CS_URS_2024_02/09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2804</v>
      </c>
      <c r="H4" s="23"/>
    </row>
    <row r="5" s="1" customFormat="1" ht="12" customHeight="1">
      <c r="B5" s="23"/>
      <c r="C5" s="293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4" t="s">
        <v>16</v>
      </c>
      <c r="D6" s="295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19. 11. 2024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6"/>
      <c r="C9" s="297" t="s">
        <v>56</v>
      </c>
      <c r="D9" s="298" t="s">
        <v>57</v>
      </c>
      <c r="E9" s="298" t="s">
        <v>134</v>
      </c>
      <c r="F9" s="299" t="s">
        <v>2805</v>
      </c>
      <c r="G9" s="181"/>
      <c r="H9" s="296"/>
    </row>
    <row r="10" s="2" customFormat="1" ht="26.4" customHeight="1">
      <c r="A10" s="41"/>
      <c r="B10" s="47"/>
      <c r="C10" s="300" t="s">
        <v>80</v>
      </c>
      <c r="D10" s="300" t="s">
        <v>81</v>
      </c>
      <c r="E10" s="41"/>
      <c r="F10" s="41"/>
      <c r="G10" s="41"/>
      <c r="H10" s="47"/>
    </row>
    <row r="11" s="2" customFormat="1" ht="16.8" customHeight="1">
      <c r="A11" s="41"/>
      <c r="B11" s="47"/>
      <c r="C11" s="301" t="s">
        <v>97</v>
      </c>
      <c r="D11" s="302" t="s">
        <v>98</v>
      </c>
      <c r="E11" s="303" t="s">
        <v>99</v>
      </c>
      <c r="F11" s="304">
        <v>31.239999999999998</v>
      </c>
      <c r="G11" s="41"/>
      <c r="H11" s="47"/>
    </row>
    <row r="12" s="2" customFormat="1" ht="16.8" customHeight="1">
      <c r="A12" s="41"/>
      <c r="B12" s="47"/>
      <c r="C12" s="305" t="s">
        <v>19</v>
      </c>
      <c r="D12" s="305" t="s">
        <v>416</v>
      </c>
      <c r="E12" s="20" t="s">
        <v>19</v>
      </c>
      <c r="F12" s="306">
        <v>0</v>
      </c>
      <c r="G12" s="41"/>
      <c r="H12" s="47"/>
    </row>
    <row r="13" s="2" customFormat="1" ht="16.8" customHeight="1">
      <c r="A13" s="41"/>
      <c r="B13" s="47"/>
      <c r="C13" s="305" t="s">
        <v>19</v>
      </c>
      <c r="D13" s="305" t="s">
        <v>1080</v>
      </c>
      <c r="E13" s="20" t="s">
        <v>19</v>
      </c>
      <c r="F13" s="306">
        <v>31.239999999999998</v>
      </c>
      <c r="G13" s="41"/>
      <c r="H13" s="47"/>
    </row>
    <row r="14" s="2" customFormat="1" ht="16.8" customHeight="1">
      <c r="A14" s="41"/>
      <c r="B14" s="47"/>
      <c r="C14" s="305" t="s">
        <v>97</v>
      </c>
      <c r="D14" s="305" t="s">
        <v>172</v>
      </c>
      <c r="E14" s="20" t="s">
        <v>19</v>
      </c>
      <c r="F14" s="306">
        <v>31.239999999999998</v>
      </c>
      <c r="G14" s="41"/>
      <c r="H14" s="47"/>
    </row>
    <row r="15" s="2" customFormat="1" ht="16.8" customHeight="1">
      <c r="A15" s="41"/>
      <c r="B15" s="47"/>
      <c r="C15" s="307" t="s">
        <v>2806</v>
      </c>
      <c r="D15" s="41"/>
      <c r="E15" s="41"/>
      <c r="F15" s="41"/>
      <c r="G15" s="41"/>
      <c r="H15" s="47"/>
    </row>
    <row r="16" s="2" customFormat="1" ht="16.8" customHeight="1">
      <c r="A16" s="41"/>
      <c r="B16" s="47"/>
      <c r="C16" s="305" t="s">
        <v>1076</v>
      </c>
      <c r="D16" s="305" t="s">
        <v>2807</v>
      </c>
      <c r="E16" s="20" t="s">
        <v>99</v>
      </c>
      <c r="F16" s="306">
        <v>31.239999999999998</v>
      </c>
      <c r="G16" s="41"/>
      <c r="H16" s="47"/>
    </row>
    <row r="17" s="2" customFormat="1" ht="16.8" customHeight="1">
      <c r="A17" s="41"/>
      <c r="B17" s="47"/>
      <c r="C17" s="305" t="s">
        <v>1085</v>
      </c>
      <c r="D17" s="305" t="s">
        <v>2808</v>
      </c>
      <c r="E17" s="20" t="s">
        <v>99</v>
      </c>
      <c r="F17" s="306">
        <v>31.239999999999998</v>
      </c>
      <c r="G17" s="41"/>
      <c r="H17" s="47"/>
    </row>
    <row r="18" s="2" customFormat="1">
      <c r="A18" s="41"/>
      <c r="B18" s="47"/>
      <c r="C18" s="305" t="s">
        <v>1094</v>
      </c>
      <c r="D18" s="305" t="s">
        <v>2809</v>
      </c>
      <c r="E18" s="20" t="s">
        <v>99</v>
      </c>
      <c r="F18" s="306">
        <v>31.239999999999998</v>
      </c>
      <c r="G18" s="41"/>
      <c r="H18" s="47"/>
    </row>
    <row r="19" s="2" customFormat="1">
      <c r="A19" s="41"/>
      <c r="B19" s="47"/>
      <c r="C19" s="305" t="s">
        <v>1175</v>
      </c>
      <c r="D19" s="305" t="s">
        <v>2810</v>
      </c>
      <c r="E19" s="20" t="s">
        <v>99</v>
      </c>
      <c r="F19" s="306">
        <v>31.239999999999998</v>
      </c>
      <c r="G19" s="41"/>
      <c r="H19" s="47"/>
    </row>
    <row r="20" s="2" customFormat="1">
      <c r="A20" s="41"/>
      <c r="B20" s="47"/>
      <c r="C20" s="305" t="s">
        <v>1198</v>
      </c>
      <c r="D20" s="305" t="s">
        <v>2811</v>
      </c>
      <c r="E20" s="20" t="s">
        <v>99</v>
      </c>
      <c r="F20" s="306">
        <v>31.239999999999998</v>
      </c>
      <c r="G20" s="41"/>
      <c r="H20" s="47"/>
    </row>
    <row r="21" s="2" customFormat="1">
      <c r="A21" s="41"/>
      <c r="B21" s="47"/>
      <c r="C21" s="305" t="s">
        <v>1274</v>
      </c>
      <c r="D21" s="305" t="s">
        <v>2812</v>
      </c>
      <c r="E21" s="20" t="s">
        <v>99</v>
      </c>
      <c r="F21" s="306">
        <v>31.239999999999998</v>
      </c>
      <c r="G21" s="41"/>
      <c r="H21" s="47"/>
    </row>
    <row r="22" s="2" customFormat="1" ht="26.4" customHeight="1">
      <c r="A22" s="41"/>
      <c r="B22" s="47"/>
      <c r="C22" s="300" t="s">
        <v>86</v>
      </c>
      <c r="D22" s="300" t="s">
        <v>87</v>
      </c>
      <c r="E22" s="41"/>
      <c r="F22" s="41"/>
      <c r="G22" s="41"/>
      <c r="H22" s="47"/>
    </row>
    <row r="23" s="2" customFormat="1" ht="16.8" customHeight="1">
      <c r="A23" s="41"/>
      <c r="B23" s="47"/>
      <c r="C23" s="301" t="s">
        <v>2092</v>
      </c>
      <c r="D23" s="302" t="s">
        <v>2093</v>
      </c>
      <c r="E23" s="303" t="s">
        <v>166</v>
      </c>
      <c r="F23" s="304">
        <v>3.996</v>
      </c>
      <c r="G23" s="41"/>
      <c r="H23" s="47"/>
    </row>
    <row r="24" s="2" customFormat="1" ht="16.8" customHeight="1">
      <c r="A24" s="41"/>
      <c r="B24" s="47"/>
      <c r="C24" s="305" t="s">
        <v>19</v>
      </c>
      <c r="D24" s="305" t="s">
        <v>2139</v>
      </c>
      <c r="E24" s="20" t="s">
        <v>19</v>
      </c>
      <c r="F24" s="306">
        <v>3.996</v>
      </c>
      <c r="G24" s="41"/>
      <c r="H24" s="47"/>
    </row>
    <row r="25" s="2" customFormat="1" ht="16.8" customHeight="1">
      <c r="A25" s="41"/>
      <c r="B25" s="47"/>
      <c r="C25" s="305" t="s">
        <v>2092</v>
      </c>
      <c r="D25" s="305" t="s">
        <v>172</v>
      </c>
      <c r="E25" s="20" t="s">
        <v>19</v>
      </c>
      <c r="F25" s="306">
        <v>3.996</v>
      </c>
      <c r="G25" s="41"/>
      <c r="H25" s="47"/>
    </row>
    <row r="26" s="2" customFormat="1" ht="16.8" customHeight="1">
      <c r="A26" s="41"/>
      <c r="B26" s="47"/>
      <c r="C26" s="307" t="s">
        <v>2806</v>
      </c>
      <c r="D26" s="41"/>
      <c r="E26" s="41"/>
      <c r="F26" s="41"/>
      <c r="G26" s="41"/>
      <c r="H26" s="47"/>
    </row>
    <row r="27" s="2" customFormat="1" ht="16.8" customHeight="1">
      <c r="A27" s="41"/>
      <c r="B27" s="47"/>
      <c r="C27" s="305" t="s">
        <v>2135</v>
      </c>
      <c r="D27" s="305" t="s">
        <v>2813</v>
      </c>
      <c r="E27" s="20" t="s">
        <v>166</v>
      </c>
      <c r="F27" s="306">
        <v>3.996</v>
      </c>
      <c r="G27" s="41"/>
      <c r="H27" s="47"/>
    </row>
    <row r="28" s="2" customFormat="1" ht="16.8" customHeight="1">
      <c r="A28" s="41"/>
      <c r="B28" s="47"/>
      <c r="C28" s="305" t="s">
        <v>238</v>
      </c>
      <c r="D28" s="305" t="s">
        <v>2814</v>
      </c>
      <c r="E28" s="20" t="s">
        <v>166</v>
      </c>
      <c r="F28" s="306">
        <v>11.340999999999999</v>
      </c>
      <c r="G28" s="41"/>
      <c r="H28" s="47"/>
    </row>
    <row r="29" s="2" customFormat="1" ht="16.8" customHeight="1">
      <c r="A29" s="41"/>
      <c r="B29" s="47"/>
      <c r="C29" s="301" t="s">
        <v>2098</v>
      </c>
      <c r="D29" s="302" t="s">
        <v>2099</v>
      </c>
      <c r="E29" s="303" t="s">
        <v>166</v>
      </c>
      <c r="F29" s="304">
        <v>8.6389999999999993</v>
      </c>
      <c r="G29" s="41"/>
      <c r="H29" s="47"/>
    </row>
    <row r="30" s="2" customFormat="1" ht="16.8" customHeight="1">
      <c r="A30" s="41"/>
      <c r="B30" s="47"/>
      <c r="C30" s="305" t="s">
        <v>19</v>
      </c>
      <c r="D30" s="305" t="s">
        <v>2126</v>
      </c>
      <c r="E30" s="20" t="s">
        <v>19</v>
      </c>
      <c r="F30" s="306">
        <v>1.54</v>
      </c>
      <c r="G30" s="41"/>
      <c r="H30" s="47"/>
    </row>
    <row r="31" s="2" customFormat="1" ht="16.8" customHeight="1">
      <c r="A31" s="41"/>
      <c r="B31" s="47"/>
      <c r="C31" s="305" t="s">
        <v>19</v>
      </c>
      <c r="D31" s="305" t="s">
        <v>2127</v>
      </c>
      <c r="E31" s="20" t="s">
        <v>19</v>
      </c>
      <c r="F31" s="306">
        <v>1.135</v>
      </c>
      <c r="G31" s="41"/>
      <c r="H31" s="47"/>
    </row>
    <row r="32" s="2" customFormat="1" ht="16.8" customHeight="1">
      <c r="A32" s="41"/>
      <c r="B32" s="47"/>
      <c r="C32" s="305" t="s">
        <v>19</v>
      </c>
      <c r="D32" s="305" t="s">
        <v>2128</v>
      </c>
      <c r="E32" s="20" t="s">
        <v>19</v>
      </c>
      <c r="F32" s="306">
        <v>5.9640000000000004</v>
      </c>
      <c r="G32" s="41"/>
      <c r="H32" s="47"/>
    </row>
    <row r="33" s="2" customFormat="1" ht="16.8" customHeight="1">
      <c r="A33" s="41"/>
      <c r="B33" s="47"/>
      <c r="C33" s="305" t="s">
        <v>2098</v>
      </c>
      <c r="D33" s="305" t="s">
        <v>2129</v>
      </c>
      <c r="E33" s="20" t="s">
        <v>19</v>
      </c>
      <c r="F33" s="306">
        <v>8.6389999999999993</v>
      </c>
      <c r="G33" s="41"/>
      <c r="H33" s="47"/>
    </row>
    <row r="34" s="2" customFormat="1" ht="16.8" customHeight="1">
      <c r="A34" s="41"/>
      <c r="B34" s="47"/>
      <c r="C34" s="307" t="s">
        <v>2806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305" t="s">
        <v>2122</v>
      </c>
      <c r="D35" s="305" t="s">
        <v>2815</v>
      </c>
      <c r="E35" s="20" t="s">
        <v>166</v>
      </c>
      <c r="F35" s="306">
        <v>8.1899999999999995</v>
      </c>
      <c r="G35" s="41"/>
      <c r="H35" s="47"/>
    </row>
    <row r="36" s="2" customFormat="1" ht="16.8" customHeight="1">
      <c r="A36" s="41"/>
      <c r="B36" s="47"/>
      <c r="C36" s="305" t="s">
        <v>238</v>
      </c>
      <c r="D36" s="305" t="s">
        <v>2814</v>
      </c>
      <c r="E36" s="20" t="s">
        <v>166</v>
      </c>
      <c r="F36" s="306">
        <v>11.340999999999999</v>
      </c>
      <c r="G36" s="41"/>
      <c r="H36" s="47"/>
    </row>
    <row r="37" s="2" customFormat="1" ht="16.8" customHeight="1">
      <c r="A37" s="41"/>
      <c r="B37" s="47"/>
      <c r="C37" s="301" t="s">
        <v>2089</v>
      </c>
      <c r="D37" s="302" t="s">
        <v>2090</v>
      </c>
      <c r="E37" s="303" t="s">
        <v>166</v>
      </c>
      <c r="F37" s="304">
        <v>23.975999999999999</v>
      </c>
      <c r="G37" s="41"/>
      <c r="H37" s="47"/>
    </row>
    <row r="38" s="2" customFormat="1" ht="16.8" customHeight="1">
      <c r="A38" s="41"/>
      <c r="B38" s="47"/>
      <c r="C38" s="305" t="s">
        <v>19</v>
      </c>
      <c r="D38" s="305" t="s">
        <v>2106</v>
      </c>
      <c r="E38" s="20" t="s">
        <v>19</v>
      </c>
      <c r="F38" s="306">
        <v>0</v>
      </c>
      <c r="G38" s="41"/>
      <c r="H38" s="47"/>
    </row>
    <row r="39" s="2" customFormat="1" ht="16.8" customHeight="1">
      <c r="A39" s="41"/>
      <c r="B39" s="47"/>
      <c r="C39" s="305" t="s">
        <v>19</v>
      </c>
      <c r="D39" s="305" t="s">
        <v>2107</v>
      </c>
      <c r="E39" s="20" t="s">
        <v>19</v>
      </c>
      <c r="F39" s="306">
        <v>23.975999999999999</v>
      </c>
      <c r="G39" s="41"/>
      <c r="H39" s="47"/>
    </row>
    <row r="40" s="2" customFormat="1" ht="16.8" customHeight="1">
      <c r="A40" s="41"/>
      <c r="B40" s="47"/>
      <c r="C40" s="305" t="s">
        <v>2089</v>
      </c>
      <c r="D40" s="305" t="s">
        <v>172</v>
      </c>
      <c r="E40" s="20" t="s">
        <v>19</v>
      </c>
      <c r="F40" s="306">
        <v>23.975999999999999</v>
      </c>
      <c r="G40" s="41"/>
      <c r="H40" s="47"/>
    </row>
    <row r="41" s="2" customFormat="1" ht="16.8" customHeight="1">
      <c r="A41" s="41"/>
      <c r="B41" s="47"/>
      <c r="C41" s="307" t="s">
        <v>2806</v>
      </c>
      <c r="D41" s="41"/>
      <c r="E41" s="41"/>
      <c r="F41" s="41"/>
      <c r="G41" s="41"/>
      <c r="H41" s="47"/>
    </row>
    <row r="42" s="2" customFormat="1">
      <c r="A42" s="41"/>
      <c r="B42" s="47"/>
      <c r="C42" s="305" t="s">
        <v>179</v>
      </c>
      <c r="D42" s="305" t="s">
        <v>2816</v>
      </c>
      <c r="E42" s="20" t="s">
        <v>166</v>
      </c>
      <c r="F42" s="306">
        <v>23.975999999999999</v>
      </c>
      <c r="G42" s="41"/>
      <c r="H42" s="47"/>
    </row>
    <row r="43" s="2" customFormat="1">
      <c r="A43" s="41"/>
      <c r="B43" s="47"/>
      <c r="C43" s="305" t="s">
        <v>203</v>
      </c>
      <c r="D43" s="305" t="s">
        <v>2817</v>
      </c>
      <c r="E43" s="20" t="s">
        <v>166</v>
      </c>
      <c r="F43" s="306">
        <v>12.635</v>
      </c>
      <c r="G43" s="41"/>
      <c r="H43" s="47"/>
    </row>
    <row r="44" s="2" customFormat="1" ht="16.8" customHeight="1">
      <c r="A44" s="41"/>
      <c r="B44" s="47"/>
      <c r="C44" s="305" t="s">
        <v>238</v>
      </c>
      <c r="D44" s="305" t="s">
        <v>2814</v>
      </c>
      <c r="E44" s="20" t="s">
        <v>166</v>
      </c>
      <c r="F44" s="306">
        <v>11.340999999999999</v>
      </c>
      <c r="G44" s="41"/>
      <c r="H44" s="47"/>
    </row>
    <row r="45" s="2" customFormat="1" ht="16.8" customHeight="1">
      <c r="A45" s="41"/>
      <c r="B45" s="47"/>
      <c r="C45" s="301" t="s">
        <v>2095</v>
      </c>
      <c r="D45" s="302" t="s">
        <v>2096</v>
      </c>
      <c r="E45" s="303" t="s">
        <v>166</v>
      </c>
      <c r="F45" s="304">
        <v>11.340999999999999</v>
      </c>
      <c r="G45" s="41"/>
      <c r="H45" s="47"/>
    </row>
    <row r="46" s="2" customFormat="1" ht="16.8" customHeight="1">
      <c r="A46" s="41"/>
      <c r="B46" s="47"/>
      <c r="C46" s="305" t="s">
        <v>19</v>
      </c>
      <c r="D46" s="305" t="s">
        <v>2119</v>
      </c>
      <c r="E46" s="20" t="s">
        <v>19</v>
      </c>
      <c r="F46" s="306">
        <v>23.975999999999999</v>
      </c>
      <c r="G46" s="41"/>
      <c r="H46" s="47"/>
    </row>
    <row r="47" s="2" customFormat="1" ht="16.8" customHeight="1">
      <c r="A47" s="41"/>
      <c r="B47" s="47"/>
      <c r="C47" s="305" t="s">
        <v>19</v>
      </c>
      <c r="D47" s="305" t="s">
        <v>2120</v>
      </c>
      <c r="E47" s="20" t="s">
        <v>19</v>
      </c>
      <c r="F47" s="306">
        <v>-3.996</v>
      </c>
      <c r="G47" s="41"/>
      <c r="H47" s="47"/>
    </row>
    <row r="48" s="2" customFormat="1" ht="16.8" customHeight="1">
      <c r="A48" s="41"/>
      <c r="B48" s="47"/>
      <c r="C48" s="305" t="s">
        <v>19</v>
      </c>
      <c r="D48" s="305" t="s">
        <v>2121</v>
      </c>
      <c r="E48" s="20" t="s">
        <v>19</v>
      </c>
      <c r="F48" s="306">
        <v>-8.6389999999999993</v>
      </c>
      <c r="G48" s="41"/>
      <c r="H48" s="47"/>
    </row>
    <row r="49" s="2" customFormat="1" ht="16.8" customHeight="1">
      <c r="A49" s="41"/>
      <c r="B49" s="47"/>
      <c r="C49" s="305" t="s">
        <v>2095</v>
      </c>
      <c r="D49" s="305" t="s">
        <v>172</v>
      </c>
      <c r="E49" s="20" t="s">
        <v>19</v>
      </c>
      <c r="F49" s="306">
        <v>11.340999999999999</v>
      </c>
      <c r="G49" s="41"/>
      <c r="H49" s="47"/>
    </row>
    <row r="50" s="2" customFormat="1" ht="16.8" customHeight="1">
      <c r="A50" s="41"/>
      <c r="B50" s="47"/>
      <c r="C50" s="307" t="s">
        <v>2806</v>
      </c>
      <c r="D50" s="41"/>
      <c r="E50" s="41"/>
      <c r="F50" s="41"/>
      <c r="G50" s="41"/>
      <c r="H50" s="47"/>
    </row>
    <row r="51" s="2" customFormat="1" ht="16.8" customHeight="1">
      <c r="A51" s="41"/>
      <c r="B51" s="47"/>
      <c r="C51" s="305" t="s">
        <v>238</v>
      </c>
      <c r="D51" s="305" t="s">
        <v>2814</v>
      </c>
      <c r="E51" s="20" t="s">
        <v>166</v>
      </c>
      <c r="F51" s="306">
        <v>11.340999999999999</v>
      </c>
      <c r="G51" s="41"/>
      <c r="H51" s="47"/>
    </row>
    <row r="52" s="2" customFormat="1">
      <c r="A52" s="41"/>
      <c r="B52" s="47"/>
      <c r="C52" s="305" t="s">
        <v>203</v>
      </c>
      <c r="D52" s="305" t="s">
        <v>2817</v>
      </c>
      <c r="E52" s="20" t="s">
        <v>166</v>
      </c>
      <c r="F52" s="306">
        <v>12.635</v>
      </c>
      <c r="G52" s="41"/>
      <c r="H52" s="47"/>
    </row>
    <row r="53" s="2" customFormat="1" ht="7.44" customHeight="1">
      <c r="A53" s="41"/>
      <c r="B53" s="160"/>
      <c r="C53" s="161"/>
      <c r="D53" s="161"/>
      <c r="E53" s="161"/>
      <c r="F53" s="161"/>
      <c r="G53" s="161"/>
      <c r="H53" s="47"/>
    </row>
    <row r="54" s="2" customFormat="1">
      <c r="A54" s="41"/>
      <c r="B54" s="41"/>
      <c r="C54" s="41"/>
      <c r="D54" s="41"/>
      <c r="E54" s="41"/>
      <c r="F54" s="41"/>
      <c r="G54" s="41"/>
      <c r="H54" s="41"/>
    </row>
  </sheetData>
  <sheetProtection sheet="1" formatColumns="0" formatRows="0" objects="1" scenarios="1" spinCount="100000" saltValue="PoQahkaGNIYlWt0gaoE3RWbaKLGJh0vs7QEk+4cXwfWCWbUbh6rTdIWKO1YQWJPn6NLHaT9Dq9sJz7u2mLtfbQ==" hashValue="Jk5UKnG0oGrIH7SG/NZcdvFwNiy0REfuikbGhhsMFCFbYwHdLgNKoUX5/R65ZUHTePTfoC1dkZvKcT+bHyK7mw==" algorithmName="SHA-512" password="CBFB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8" customWidth="1"/>
    <col min="2" max="2" width="1.667969" style="308" customWidth="1"/>
    <col min="3" max="4" width="5" style="308" customWidth="1"/>
    <col min="5" max="5" width="11.66016" style="308" customWidth="1"/>
    <col min="6" max="6" width="9.160156" style="308" customWidth="1"/>
    <col min="7" max="7" width="5" style="308" customWidth="1"/>
    <col min="8" max="8" width="77.83203" style="308" customWidth="1"/>
    <col min="9" max="10" width="20" style="308" customWidth="1"/>
    <col min="11" max="11" width="1.667969" style="308" customWidth="1"/>
  </cols>
  <sheetData>
    <row r="1" s="1" customFormat="1" ht="37.5" customHeight="1"/>
    <row r="2" s="1" customFormat="1" ht="7.5" customHeight="1">
      <c r="B2" s="309"/>
      <c r="C2" s="310"/>
      <c r="D2" s="310"/>
      <c r="E2" s="310"/>
      <c r="F2" s="310"/>
      <c r="G2" s="310"/>
      <c r="H2" s="310"/>
      <c r="I2" s="310"/>
      <c r="J2" s="310"/>
      <c r="K2" s="311"/>
    </row>
    <row r="3" s="17" customFormat="1" ht="45" customHeight="1">
      <c r="B3" s="312"/>
      <c r="C3" s="313" t="s">
        <v>2818</v>
      </c>
      <c r="D3" s="313"/>
      <c r="E3" s="313"/>
      <c r="F3" s="313"/>
      <c r="G3" s="313"/>
      <c r="H3" s="313"/>
      <c r="I3" s="313"/>
      <c r="J3" s="313"/>
      <c r="K3" s="314"/>
    </row>
    <row r="4" s="1" customFormat="1" ht="25.5" customHeight="1">
      <c r="B4" s="315"/>
      <c r="C4" s="316" t="s">
        <v>2819</v>
      </c>
      <c r="D4" s="316"/>
      <c r="E4" s="316"/>
      <c r="F4" s="316"/>
      <c r="G4" s="316"/>
      <c r="H4" s="316"/>
      <c r="I4" s="316"/>
      <c r="J4" s="316"/>
      <c r="K4" s="317"/>
    </row>
    <row r="5" s="1" customFormat="1" ht="5.25" customHeight="1">
      <c r="B5" s="315"/>
      <c r="C5" s="318"/>
      <c r="D5" s="318"/>
      <c r="E5" s="318"/>
      <c r="F5" s="318"/>
      <c r="G5" s="318"/>
      <c r="H5" s="318"/>
      <c r="I5" s="318"/>
      <c r="J5" s="318"/>
      <c r="K5" s="317"/>
    </row>
    <row r="6" s="1" customFormat="1" ht="15" customHeight="1">
      <c r="B6" s="315"/>
      <c r="C6" s="319" t="s">
        <v>2820</v>
      </c>
      <c r="D6" s="319"/>
      <c r="E6" s="319"/>
      <c r="F6" s="319"/>
      <c r="G6" s="319"/>
      <c r="H6" s="319"/>
      <c r="I6" s="319"/>
      <c r="J6" s="319"/>
      <c r="K6" s="317"/>
    </row>
    <row r="7" s="1" customFormat="1" ht="15" customHeight="1">
      <c r="B7" s="320"/>
      <c r="C7" s="319" t="s">
        <v>2821</v>
      </c>
      <c r="D7" s="319"/>
      <c r="E7" s="319"/>
      <c r="F7" s="319"/>
      <c r="G7" s="319"/>
      <c r="H7" s="319"/>
      <c r="I7" s="319"/>
      <c r="J7" s="319"/>
      <c r="K7" s="317"/>
    </row>
    <row r="8" s="1" customFormat="1" ht="12.75" customHeight="1">
      <c r="B8" s="320"/>
      <c r="C8" s="319"/>
      <c r="D8" s="319"/>
      <c r="E8" s="319"/>
      <c r="F8" s="319"/>
      <c r="G8" s="319"/>
      <c r="H8" s="319"/>
      <c r="I8" s="319"/>
      <c r="J8" s="319"/>
      <c r="K8" s="317"/>
    </row>
    <row r="9" s="1" customFormat="1" ht="15" customHeight="1">
      <c r="B9" s="320"/>
      <c r="C9" s="319" t="s">
        <v>2822</v>
      </c>
      <c r="D9" s="319"/>
      <c r="E9" s="319"/>
      <c r="F9" s="319"/>
      <c r="G9" s="319"/>
      <c r="H9" s="319"/>
      <c r="I9" s="319"/>
      <c r="J9" s="319"/>
      <c r="K9" s="317"/>
    </row>
    <row r="10" s="1" customFormat="1" ht="15" customHeight="1">
      <c r="B10" s="320"/>
      <c r="C10" s="319"/>
      <c r="D10" s="319" t="s">
        <v>2823</v>
      </c>
      <c r="E10" s="319"/>
      <c r="F10" s="319"/>
      <c r="G10" s="319"/>
      <c r="H10" s="319"/>
      <c r="I10" s="319"/>
      <c r="J10" s="319"/>
      <c r="K10" s="317"/>
    </row>
    <row r="11" s="1" customFormat="1" ht="15" customHeight="1">
      <c r="B11" s="320"/>
      <c r="C11" s="321"/>
      <c r="D11" s="319" t="s">
        <v>2824</v>
      </c>
      <c r="E11" s="319"/>
      <c r="F11" s="319"/>
      <c r="G11" s="319"/>
      <c r="H11" s="319"/>
      <c r="I11" s="319"/>
      <c r="J11" s="319"/>
      <c r="K11" s="317"/>
    </row>
    <row r="12" s="1" customFormat="1" ht="15" customHeight="1">
      <c r="B12" s="320"/>
      <c r="C12" s="321"/>
      <c r="D12" s="319"/>
      <c r="E12" s="319"/>
      <c r="F12" s="319"/>
      <c r="G12" s="319"/>
      <c r="H12" s="319"/>
      <c r="I12" s="319"/>
      <c r="J12" s="319"/>
      <c r="K12" s="317"/>
    </row>
    <row r="13" s="1" customFormat="1" ht="15" customHeight="1">
      <c r="B13" s="320"/>
      <c r="C13" s="321"/>
      <c r="D13" s="322" t="s">
        <v>2825</v>
      </c>
      <c r="E13" s="319"/>
      <c r="F13" s="319"/>
      <c r="G13" s="319"/>
      <c r="H13" s="319"/>
      <c r="I13" s="319"/>
      <c r="J13" s="319"/>
      <c r="K13" s="317"/>
    </row>
    <row r="14" s="1" customFormat="1" ht="12.75" customHeight="1">
      <c r="B14" s="320"/>
      <c r="C14" s="321"/>
      <c r="D14" s="321"/>
      <c r="E14" s="321"/>
      <c r="F14" s="321"/>
      <c r="G14" s="321"/>
      <c r="H14" s="321"/>
      <c r="I14" s="321"/>
      <c r="J14" s="321"/>
      <c r="K14" s="317"/>
    </row>
    <row r="15" s="1" customFormat="1" ht="15" customHeight="1">
      <c r="B15" s="320"/>
      <c r="C15" s="321"/>
      <c r="D15" s="319" t="s">
        <v>2826</v>
      </c>
      <c r="E15" s="319"/>
      <c r="F15" s="319"/>
      <c r="G15" s="319"/>
      <c r="H15" s="319"/>
      <c r="I15" s="319"/>
      <c r="J15" s="319"/>
      <c r="K15" s="317"/>
    </row>
    <row r="16" s="1" customFormat="1" ht="15" customHeight="1">
      <c r="B16" s="320"/>
      <c r="C16" s="321"/>
      <c r="D16" s="319" t="s">
        <v>2827</v>
      </c>
      <c r="E16" s="319"/>
      <c r="F16" s="319"/>
      <c r="G16" s="319"/>
      <c r="H16" s="319"/>
      <c r="I16" s="319"/>
      <c r="J16" s="319"/>
      <c r="K16" s="317"/>
    </row>
    <row r="17" s="1" customFormat="1" ht="15" customHeight="1">
      <c r="B17" s="320"/>
      <c r="C17" s="321"/>
      <c r="D17" s="319" t="s">
        <v>2828</v>
      </c>
      <c r="E17" s="319"/>
      <c r="F17" s="319"/>
      <c r="G17" s="319"/>
      <c r="H17" s="319"/>
      <c r="I17" s="319"/>
      <c r="J17" s="319"/>
      <c r="K17" s="317"/>
    </row>
    <row r="18" s="1" customFormat="1" ht="15" customHeight="1">
      <c r="B18" s="320"/>
      <c r="C18" s="321"/>
      <c r="D18" s="321"/>
      <c r="E18" s="323" t="s">
        <v>82</v>
      </c>
      <c r="F18" s="319" t="s">
        <v>2829</v>
      </c>
      <c r="G18" s="319"/>
      <c r="H18" s="319"/>
      <c r="I18" s="319"/>
      <c r="J18" s="319"/>
      <c r="K18" s="317"/>
    </row>
    <row r="19" s="1" customFormat="1" ht="15" customHeight="1">
      <c r="B19" s="320"/>
      <c r="C19" s="321"/>
      <c r="D19" s="321"/>
      <c r="E19" s="323" t="s">
        <v>2830</v>
      </c>
      <c r="F19" s="319" t="s">
        <v>2831</v>
      </c>
      <c r="G19" s="319"/>
      <c r="H19" s="319"/>
      <c r="I19" s="319"/>
      <c r="J19" s="319"/>
      <c r="K19" s="317"/>
    </row>
    <row r="20" s="1" customFormat="1" ht="15" customHeight="1">
      <c r="B20" s="320"/>
      <c r="C20" s="321"/>
      <c r="D20" s="321"/>
      <c r="E20" s="323" t="s">
        <v>2832</v>
      </c>
      <c r="F20" s="319" t="s">
        <v>2833</v>
      </c>
      <c r="G20" s="319"/>
      <c r="H20" s="319"/>
      <c r="I20" s="319"/>
      <c r="J20" s="319"/>
      <c r="K20" s="317"/>
    </row>
    <row r="21" s="1" customFormat="1" ht="15" customHeight="1">
      <c r="B21" s="320"/>
      <c r="C21" s="321"/>
      <c r="D21" s="321"/>
      <c r="E21" s="323" t="s">
        <v>95</v>
      </c>
      <c r="F21" s="319" t="s">
        <v>2834</v>
      </c>
      <c r="G21" s="319"/>
      <c r="H21" s="319"/>
      <c r="I21" s="319"/>
      <c r="J21" s="319"/>
      <c r="K21" s="317"/>
    </row>
    <row r="22" s="1" customFormat="1" ht="15" customHeight="1">
      <c r="B22" s="320"/>
      <c r="C22" s="321"/>
      <c r="D22" s="321"/>
      <c r="E22" s="323" t="s">
        <v>2835</v>
      </c>
      <c r="F22" s="319" t="s">
        <v>2836</v>
      </c>
      <c r="G22" s="319"/>
      <c r="H22" s="319"/>
      <c r="I22" s="319"/>
      <c r="J22" s="319"/>
      <c r="K22" s="317"/>
    </row>
    <row r="23" s="1" customFormat="1" ht="15" customHeight="1">
      <c r="B23" s="320"/>
      <c r="C23" s="321"/>
      <c r="D23" s="321"/>
      <c r="E23" s="323" t="s">
        <v>2837</v>
      </c>
      <c r="F23" s="319" t="s">
        <v>2838</v>
      </c>
      <c r="G23" s="319"/>
      <c r="H23" s="319"/>
      <c r="I23" s="319"/>
      <c r="J23" s="319"/>
      <c r="K23" s="317"/>
    </row>
    <row r="24" s="1" customFormat="1" ht="12.75" customHeight="1">
      <c r="B24" s="320"/>
      <c r="C24" s="321"/>
      <c r="D24" s="321"/>
      <c r="E24" s="321"/>
      <c r="F24" s="321"/>
      <c r="G24" s="321"/>
      <c r="H24" s="321"/>
      <c r="I24" s="321"/>
      <c r="J24" s="321"/>
      <c r="K24" s="317"/>
    </row>
    <row r="25" s="1" customFormat="1" ht="15" customHeight="1">
      <c r="B25" s="320"/>
      <c r="C25" s="319" t="s">
        <v>2839</v>
      </c>
      <c r="D25" s="319"/>
      <c r="E25" s="319"/>
      <c r="F25" s="319"/>
      <c r="G25" s="319"/>
      <c r="H25" s="319"/>
      <c r="I25" s="319"/>
      <c r="J25" s="319"/>
      <c r="K25" s="317"/>
    </row>
    <row r="26" s="1" customFormat="1" ht="15" customHeight="1">
      <c r="B26" s="320"/>
      <c r="C26" s="319" t="s">
        <v>2840</v>
      </c>
      <c r="D26" s="319"/>
      <c r="E26" s="319"/>
      <c r="F26" s="319"/>
      <c r="G26" s="319"/>
      <c r="H26" s="319"/>
      <c r="I26" s="319"/>
      <c r="J26" s="319"/>
      <c r="K26" s="317"/>
    </row>
    <row r="27" s="1" customFormat="1" ht="15" customHeight="1">
      <c r="B27" s="320"/>
      <c r="C27" s="319"/>
      <c r="D27" s="319" t="s">
        <v>2841</v>
      </c>
      <c r="E27" s="319"/>
      <c r="F27" s="319"/>
      <c r="G27" s="319"/>
      <c r="H27" s="319"/>
      <c r="I27" s="319"/>
      <c r="J27" s="319"/>
      <c r="K27" s="317"/>
    </row>
    <row r="28" s="1" customFormat="1" ht="15" customHeight="1">
      <c r="B28" s="320"/>
      <c r="C28" s="321"/>
      <c r="D28" s="319" t="s">
        <v>2842</v>
      </c>
      <c r="E28" s="319"/>
      <c r="F28" s="319"/>
      <c r="G28" s="319"/>
      <c r="H28" s="319"/>
      <c r="I28" s="319"/>
      <c r="J28" s="319"/>
      <c r="K28" s="317"/>
    </row>
    <row r="29" s="1" customFormat="1" ht="12.75" customHeight="1">
      <c r="B29" s="320"/>
      <c r="C29" s="321"/>
      <c r="D29" s="321"/>
      <c r="E29" s="321"/>
      <c r="F29" s="321"/>
      <c r="G29" s="321"/>
      <c r="H29" s="321"/>
      <c r="I29" s="321"/>
      <c r="J29" s="321"/>
      <c r="K29" s="317"/>
    </row>
    <row r="30" s="1" customFormat="1" ht="15" customHeight="1">
      <c r="B30" s="320"/>
      <c r="C30" s="321"/>
      <c r="D30" s="319" t="s">
        <v>2843</v>
      </c>
      <c r="E30" s="319"/>
      <c r="F30" s="319"/>
      <c r="G30" s="319"/>
      <c r="H30" s="319"/>
      <c r="I30" s="319"/>
      <c r="J30" s="319"/>
      <c r="K30" s="317"/>
    </row>
    <row r="31" s="1" customFormat="1" ht="15" customHeight="1">
      <c r="B31" s="320"/>
      <c r="C31" s="321"/>
      <c r="D31" s="319" t="s">
        <v>2844</v>
      </c>
      <c r="E31" s="319"/>
      <c r="F31" s="319"/>
      <c r="G31" s="319"/>
      <c r="H31" s="319"/>
      <c r="I31" s="319"/>
      <c r="J31" s="319"/>
      <c r="K31" s="317"/>
    </row>
    <row r="32" s="1" customFormat="1" ht="12.75" customHeight="1">
      <c r="B32" s="320"/>
      <c r="C32" s="321"/>
      <c r="D32" s="321"/>
      <c r="E32" s="321"/>
      <c r="F32" s="321"/>
      <c r="G32" s="321"/>
      <c r="H32" s="321"/>
      <c r="I32" s="321"/>
      <c r="J32" s="321"/>
      <c r="K32" s="317"/>
    </row>
    <row r="33" s="1" customFormat="1" ht="15" customHeight="1">
      <c r="B33" s="320"/>
      <c r="C33" s="321"/>
      <c r="D33" s="319" t="s">
        <v>2845</v>
      </c>
      <c r="E33" s="319"/>
      <c r="F33" s="319"/>
      <c r="G33" s="319"/>
      <c r="H33" s="319"/>
      <c r="I33" s="319"/>
      <c r="J33" s="319"/>
      <c r="K33" s="317"/>
    </row>
    <row r="34" s="1" customFormat="1" ht="15" customHeight="1">
      <c r="B34" s="320"/>
      <c r="C34" s="321"/>
      <c r="D34" s="319" t="s">
        <v>2846</v>
      </c>
      <c r="E34" s="319"/>
      <c r="F34" s="319"/>
      <c r="G34" s="319"/>
      <c r="H34" s="319"/>
      <c r="I34" s="319"/>
      <c r="J34" s="319"/>
      <c r="K34" s="317"/>
    </row>
    <row r="35" s="1" customFormat="1" ht="15" customHeight="1">
      <c r="B35" s="320"/>
      <c r="C35" s="321"/>
      <c r="D35" s="319" t="s">
        <v>2847</v>
      </c>
      <c r="E35" s="319"/>
      <c r="F35" s="319"/>
      <c r="G35" s="319"/>
      <c r="H35" s="319"/>
      <c r="I35" s="319"/>
      <c r="J35" s="319"/>
      <c r="K35" s="317"/>
    </row>
    <row r="36" s="1" customFormat="1" ht="15" customHeight="1">
      <c r="B36" s="320"/>
      <c r="C36" s="321"/>
      <c r="D36" s="319"/>
      <c r="E36" s="322" t="s">
        <v>133</v>
      </c>
      <c r="F36" s="319"/>
      <c r="G36" s="319" t="s">
        <v>2848</v>
      </c>
      <c r="H36" s="319"/>
      <c r="I36" s="319"/>
      <c r="J36" s="319"/>
      <c r="K36" s="317"/>
    </row>
    <row r="37" s="1" customFormat="1" ht="30.75" customHeight="1">
      <c r="B37" s="320"/>
      <c r="C37" s="321"/>
      <c r="D37" s="319"/>
      <c r="E37" s="322" t="s">
        <v>2849</v>
      </c>
      <c r="F37" s="319"/>
      <c r="G37" s="319" t="s">
        <v>2850</v>
      </c>
      <c r="H37" s="319"/>
      <c r="I37" s="319"/>
      <c r="J37" s="319"/>
      <c r="K37" s="317"/>
    </row>
    <row r="38" s="1" customFormat="1" ht="15" customHeight="1">
      <c r="B38" s="320"/>
      <c r="C38" s="321"/>
      <c r="D38" s="319"/>
      <c r="E38" s="322" t="s">
        <v>56</v>
      </c>
      <c r="F38" s="319"/>
      <c r="G38" s="319" t="s">
        <v>2851</v>
      </c>
      <c r="H38" s="319"/>
      <c r="I38" s="319"/>
      <c r="J38" s="319"/>
      <c r="K38" s="317"/>
    </row>
    <row r="39" s="1" customFormat="1" ht="15" customHeight="1">
      <c r="B39" s="320"/>
      <c r="C39" s="321"/>
      <c r="D39" s="319"/>
      <c r="E39" s="322" t="s">
        <v>57</v>
      </c>
      <c r="F39" s="319"/>
      <c r="G39" s="319" t="s">
        <v>2852</v>
      </c>
      <c r="H39" s="319"/>
      <c r="I39" s="319"/>
      <c r="J39" s="319"/>
      <c r="K39" s="317"/>
    </row>
    <row r="40" s="1" customFormat="1" ht="15" customHeight="1">
      <c r="B40" s="320"/>
      <c r="C40" s="321"/>
      <c r="D40" s="319"/>
      <c r="E40" s="322" t="s">
        <v>134</v>
      </c>
      <c r="F40" s="319"/>
      <c r="G40" s="319" t="s">
        <v>2853</v>
      </c>
      <c r="H40" s="319"/>
      <c r="I40" s="319"/>
      <c r="J40" s="319"/>
      <c r="K40" s="317"/>
    </row>
    <row r="41" s="1" customFormat="1" ht="15" customHeight="1">
      <c r="B41" s="320"/>
      <c r="C41" s="321"/>
      <c r="D41" s="319"/>
      <c r="E41" s="322" t="s">
        <v>135</v>
      </c>
      <c r="F41" s="319"/>
      <c r="G41" s="319" t="s">
        <v>2854</v>
      </c>
      <c r="H41" s="319"/>
      <c r="I41" s="319"/>
      <c r="J41" s="319"/>
      <c r="K41" s="317"/>
    </row>
    <row r="42" s="1" customFormat="1" ht="15" customHeight="1">
      <c r="B42" s="320"/>
      <c r="C42" s="321"/>
      <c r="D42" s="319"/>
      <c r="E42" s="322" t="s">
        <v>2855</v>
      </c>
      <c r="F42" s="319"/>
      <c r="G42" s="319" t="s">
        <v>2856</v>
      </c>
      <c r="H42" s="319"/>
      <c r="I42" s="319"/>
      <c r="J42" s="319"/>
      <c r="K42" s="317"/>
    </row>
    <row r="43" s="1" customFormat="1" ht="15" customHeight="1">
      <c r="B43" s="320"/>
      <c r="C43" s="321"/>
      <c r="D43" s="319"/>
      <c r="E43" s="322"/>
      <c r="F43" s="319"/>
      <c r="G43" s="319" t="s">
        <v>2857</v>
      </c>
      <c r="H43" s="319"/>
      <c r="I43" s="319"/>
      <c r="J43" s="319"/>
      <c r="K43" s="317"/>
    </row>
    <row r="44" s="1" customFormat="1" ht="15" customHeight="1">
      <c r="B44" s="320"/>
      <c r="C44" s="321"/>
      <c r="D44" s="319"/>
      <c r="E44" s="322" t="s">
        <v>2858</v>
      </c>
      <c r="F44" s="319"/>
      <c r="G44" s="319" t="s">
        <v>2859</v>
      </c>
      <c r="H44" s="319"/>
      <c r="I44" s="319"/>
      <c r="J44" s="319"/>
      <c r="K44" s="317"/>
    </row>
    <row r="45" s="1" customFormat="1" ht="15" customHeight="1">
      <c r="B45" s="320"/>
      <c r="C45" s="321"/>
      <c r="D45" s="319"/>
      <c r="E45" s="322" t="s">
        <v>137</v>
      </c>
      <c r="F45" s="319"/>
      <c r="G45" s="319" t="s">
        <v>2860</v>
      </c>
      <c r="H45" s="319"/>
      <c r="I45" s="319"/>
      <c r="J45" s="319"/>
      <c r="K45" s="317"/>
    </row>
    <row r="46" s="1" customFormat="1" ht="12.75" customHeight="1">
      <c r="B46" s="320"/>
      <c r="C46" s="321"/>
      <c r="D46" s="319"/>
      <c r="E46" s="319"/>
      <c r="F46" s="319"/>
      <c r="G46" s="319"/>
      <c r="H46" s="319"/>
      <c r="I46" s="319"/>
      <c r="J46" s="319"/>
      <c r="K46" s="317"/>
    </row>
    <row r="47" s="1" customFormat="1" ht="15" customHeight="1">
      <c r="B47" s="320"/>
      <c r="C47" s="321"/>
      <c r="D47" s="319" t="s">
        <v>2861</v>
      </c>
      <c r="E47" s="319"/>
      <c r="F47" s="319"/>
      <c r="G47" s="319"/>
      <c r="H47" s="319"/>
      <c r="I47" s="319"/>
      <c r="J47" s="319"/>
      <c r="K47" s="317"/>
    </row>
    <row r="48" s="1" customFormat="1" ht="15" customHeight="1">
      <c r="B48" s="320"/>
      <c r="C48" s="321"/>
      <c r="D48" s="321"/>
      <c r="E48" s="319" t="s">
        <v>2862</v>
      </c>
      <c r="F48" s="319"/>
      <c r="G48" s="319"/>
      <c r="H48" s="319"/>
      <c r="I48" s="319"/>
      <c r="J48" s="319"/>
      <c r="K48" s="317"/>
    </row>
    <row r="49" s="1" customFormat="1" ht="15" customHeight="1">
      <c r="B49" s="320"/>
      <c r="C49" s="321"/>
      <c r="D49" s="321"/>
      <c r="E49" s="319" t="s">
        <v>2863</v>
      </c>
      <c r="F49" s="319"/>
      <c r="G49" s="319"/>
      <c r="H49" s="319"/>
      <c r="I49" s="319"/>
      <c r="J49" s="319"/>
      <c r="K49" s="317"/>
    </row>
    <row r="50" s="1" customFormat="1" ht="15" customHeight="1">
      <c r="B50" s="320"/>
      <c r="C50" s="321"/>
      <c r="D50" s="321"/>
      <c r="E50" s="319" t="s">
        <v>2864</v>
      </c>
      <c r="F50" s="319"/>
      <c r="G50" s="319"/>
      <c r="H50" s="319"/>
      <c r="I50" s="319"/>
      <c r="J50" s="319"/>
      <c r="K50" s="317"/>
    </row>
    <row r="51" s="1" customFormat="1" ht="15" customHeight="1">
      <c r="B51" s="320"/>
      <c r="C51" s="321"/>
      <c r="D51" s="319" t="s">
        <v>2865</v>
      </c>
      <c r="E51" s="319"/>
      <c r="F51" s="319"/>
      <c r="G51" s="319"/>
      <c r="H51" s="319"/>
      <c r="I51" s="319"/>
      <c r="J51" s="319"/>
      <c r="K51" s="317"/>
    </row>
    <row r="52" s="1" customFormat="1" ht="25.5" customHeight="1">
      <c r="B52" s="315"/>
      <c r="C52" s="316" t="s">
        <v>2866</v>
      </c>
      <c r="D52" s="316"/>
      <c r="E52" s="316"/>
      <c r="F52" s="316"/>
      <c r="G52" s="316"/>
      <c r="H52" s="316"/>
      <c r="I52" s="316"/>
      <c r="J52" s="316"/>
      <c r="K52" s="317"/>
    </row>
    <row r="53" s="1" customFormat="1" ht="5.25" customHeight="1">
      <c r="B53" s="315"/>
      <c r="C53" s="318"/>
      <c r="D53" s="318"/>
      <c r="E53" s="318"/>
      <c r="F53" s="318"/>
      <c r="G53" s="318"/>
      <c r="H53" s="318"/>
      <c r="I53" s="318"/>
      <c r="J53" s="318"/>
      <c r="K53" s="317"/>
    </row>
    <row r="54" s="1" customFormat="1" ht="15" customHeight="1">
      <c r="B54" s="315"/>
      <c r="C54" s="319" t="s">
        <v>2867</v>
      </c>
      <c r="D54" s="319"/>
      <c r="E54" s="319"/>
      <c r="F54" s="319"/>
      <c r="G54" s="319"/>
      <c r="H54" s="319"/>
      <c r="I54" s="319"/>
      <c r="J54" s="319"/>
      <c r="K54" s="317"/>
    </row>
    <row r="55" s="1" customFormat="1" ht="15" customHeight="1">
      <c r="B55" s="315"/>
      <c r="C55" s="319" t="s">
        <v>2868</v>
      </c>
      <c r="D55" s="319"/>
      <c r="E55" s="319"/>
      <c r="F55" s="319"/>
      <c r="G55" s="319"/>
      <c r="H55" s="319"/>
      <c r="I55" s="319"/>
      <c r="J55" s="319"/>
      <c r="K55" s="317"/>
    </row>
    <row r="56" s="1" customFormat="1" ht="12.75" customHeight="1">
      <c r="B56" s="315"/>
      <c r="C56" s="319"/>
      <c r="D56" s="319"/>
      <c r="E56" s="319"/>
      <c r="F56" s="319"/>
      <c r="G56" s="319"/>
      <c r="H56" s="319"/>
      <c r="I56" s="319"/>
      <c r="J56" s="319"/>
      <c r="K56" s="317"/>
    </row>
    <row r="57" s="1" customFormat="1" ht="15" customHeight="1">
      <c r="B57" s="315"/>
      <c r="C57" s="319" t="s">
        <v>2869</v>
      </c>
      <c r="D57" s="319"/>
      <c r="E57" s="319"/>
      <c r="F57" s="319"/>
      <c r="G57" s="319"/>
      <c r="H57" s="319"/>
      <c r="I57" s="319"/>
      <c r="J57" s="319"/>
      <c r="K57" s="317"/>
    </row>
    <row r="58" s="1" customFormat="1" ht="15" customHeight="1">
      <c r="B58" s="315"/>
      <c r="C58" s="321"/>
      <c r="D58" s="319" t="s">
        <v>2870</v>
      </c>
      <c r="E58" s="319"/>
      <c r="F58" s="319"/>
      <c r="G58" s="319"/>
      <c r="H58" s="319"/>
      <c r="I58" s="319"/>
      <c r="J58" s="319"/>
      <c r="K58" s="317"/>
    </row>
    <row r="59" s="1" customFormat="1" ht="15" customHeight="1">
      <c r="B59" s="315"/>
      <c r="C59" s="321"/>
      <c r="D59" s="319" t="s">
        <v>2871</v>
      </c>
      <c r="E59" s="319"/>
      <c r="F59" s="319"/>
      <c r="G59" s="319"/>
      <c r="H59" s="319"/>
      <c r="I59" s="319"/>
      <c r="J59" s="319"/>
      <c r="K59" s="317"/>
    </row>
    <row r="60" s="1" customFormat="1" ht="15" customHeight="1">
      <c r="B60" s="315"/>
      <c r="C60" s="321"/>
      <c r="D60" s="319" t="s">
        <v>2872</v>
      </c>
      <c r="E60" s="319"/>
      <c r="F60" s="319"/>
      <c r="G60" s="319"/>
      <c r="H60" s="319"/>
      <c r="I60" s="319"/>
      <c r="J60" s="319"/>
      <c r="K60" s="317"/>
    </row>
    <row r="61" s="1" customFormat="1" ht="15" customHeight="1">
      <c r="B61" s="315"/>
      <c r="C61" s="321"/>
      <c r="D61" s="319" t="s">
        <v>2873</v>
      </c>
      <c r="E61" s="319"/>
      <c r="F61" s="319"/>
      <c r="G61" s="319"/>
      <c r="H61" s="319"/>
      <c r="I61" s="319"/>
      <c r="J61" s="319"/>
      <c r="K61" s="317"/>
    </row>
    <row r="62" s="1" customFormat="1" ht="15" customHeight="1">
      <c r="B62" s="315"/>
      <c r="C62" s="321"/>
      <c r="D62" s="324" t="s">
        <v>2874</v>
      </c>
      <c r="E62" s="324"/>
      <c r="F62" s="324"/>
      <c r="G62" s="324"/>
      <c r="H62" s="324"/>
      <c r="I62" s="324"/>
      <c r="J62" s="324"/>
      <c r="K62" s="317"/>
    </row>
    <row r="63" s="1" customFormat="1" ht="15" customHeight="1">
      <c r="B63" s="315"/>
      <c r="C63" s="321"/>
      <c r="D63" s="319" t="s">
        <v>2875</v>
      </c>
      <c r="E63" s="319"/>
      <c r="F63" s="319"/>
      <c r="G63" s="319"/>
      <c r="H63" s="319"/>
      <c r="I63" s="319"/>
      <c r="J63" s="319"/>
      <c r="K63" s="317"/>
    </row>
    <row r="64" s="1" customFormat="1" ht="12.75" customHeight="1">
      <c r="B64" s="315"/>
      <c r="C64" s="321"/>
      <c r="D64" s="321"/>
      <c r="E64" s="325"/>
      <c r="F64" s="321"/>
      <c r="G64" s="321"/>
      <c r="H64" s="321"/>
      <c r="I64" s="321"/>
      <c r="J64" s="321"/>
      <c r="K64" s="317"/>
    </row>
    <row r="65" s="1" customFormat="1" ht="15" customHeight="1">
      <c r="B65" s="315"/>
      <c r="C65" s="321"/>
      <c r="D65" s="319" t="s">
        <v>2876</v>
      </c>
      <c r="E65" s="319"/>
      <c r="F65" s="319"/>
      <c r="G65" s="319"/>
      <c r="H65" s="319"/>
      <c r="I65" s="319"/>
      <c r="J65" s="319"/>
      <c r="K65" s="317"/>
    </row>
    <row r="66" s="1" customFormat="1" ht="15" customHeight="1">
      <c r="B66" s="315"/>
      <c r="C66" s="321"/>
      <c r="D66" s="324" t="s">
        <v>2877</v>
      </c>
      <c r="E66" s="324"/>
      <c r="F66" s="324"/>
      <c r="G66" s="324"/>
      <c r="H66" s="324"/>
      <c r="I66" s="324"/>
      <c r="J66" s="324"/>
      <c r="K66" s="317"/>
    </row>
    <row r="67" s="1" customFormat="1" ht="15" customHeight="1">
      <c r="B67" s="315"/>
      <c r="C67" s="321"/>
      <c r="D67" s="319" t="s">
        <v>2878</v>
      </c>
      <c r="E67" s="319"/>
      <c r="F67" s="319"/>
      <c r="G67" s="319"/>
      <c r="H67" s="319"/>
      <c r="I67" s="319"/>
      <c r="J67" s="319"/>
      <c r="K67" s="317"/>
    </row>
    <row r="68" s="1" customFormat="1" ht="15" customHeight="1">
      <c r="B68" s="315"/>
      <c r="C68" s="321"/>
      <c r="D68" s="319" t="s">
        <v>2879</v>
      </c>
      <c r="E68" s="319"/>
      <c r="F68" s="319"/>
      <c r="G68" s="319"/>
      <c r="H68" s="319"/>
      <c r="I68" s="319"/>
      <c r="J68" s="319"/>
      <c r="K68" s="317"/>
    </row>
    <row r="69" s="1" customFormat="1" ht="15" customHeight="1">
      <c r="B69" s="315"/>
      <c r="C69" s="321"/>
      <c r="D69" s="319" t="s">
        <v>2880</v>
      </c>
      <c r="E69" s="319"/>
      <c r="F69" s="319"/>
      <c r="G69" s="319"/>
      <c r="H69" s="319"/>
      <c r="I69" s="319"/>
      <c r="J69" s="319"/>
      <c r="K69" s="317"/>
    </row>
    <row r="70" s="1" customFormat="1" ht="15" customHeight="1">
      <c r="B70" s="315"/>
      <c r="C70" s="321"/>
      <c r="D70" s="319" t="s">
        <v>2881</v>
      </c>
      <c r="E70" s="319"/>
      <c r="F70" s="319"/>
      <c r="G70" s="319"/>
      <c r="H70" s="319"/>
      <c r="I70" s="319"/>
      <c r="J70" s="319"/>
      <c r="K70" s="317"/>
    </row>
    <row r="71" s="1" customFormat="1" ht="12.75" customHeight="1">
      <c r="B71" s="326"/>
      <c r="C71" s="327"/>
      <c r="D71" s="327"/>
      <c r="E71" s="327"/>
      <c r="F71" s="327"/>
      <c r="G71" s="327"/>
      <c r="H71" s="327"/>
      <c r="I71" s="327"/>
      <c r="J71" s="327"/>
      <c r="K71" s="328"/>
    </row>
    <row r="72" s="1" customFormat="1" ht="18.75" customHeight="1">
      <c r="B72" s="329"/>
      <c r="C72" s="329"/>
      <c r="D72" s="329"/>
      <c r="E72" s="329"/>
      <c r="F72" s="329"/>
      <c r="G72" s="329"/>
      <c r="H72" s="329"/>
      <c r="I72" s="329"/>
      <c r="J72" s="329"/>
      <c r="K72" s="330"/>
    </row>
    <row r="73" s="1" customFormat="1" ht="18.75" customHeight="1">
      <c r="B73" s="330"/>
      <c r="C73" s="330"/>
      <c r="D73" s="330"/>
      <c r="E73" s="330"/>
      <c r="F73" s="330"/>
      <c r="G73" s="330"/>
      <c r="H73" s="330"/>
      <c r="I73" s="330"/>
      <c r="J73" s="330"/>
      <c r="K73" s="330"/>
    </row>
    <row r="74" s="1" customFormat="1" ht="7.5" customHeight="1">
      <c r="B74" s="331"/>
      <c r="C74" s="332"/>
      <c r="D74" s="332"/>
      <c r="E74" s="332"/>
      <c r="F74" s="332"/>
      <c r="G74" s="332"/>
      <c r="H74" s="332"/>
      <c r="I74" s="332"/>
      <c r="J74" s="332"/>
      <c r="K74" s="333"/>
    </row>
    <row r="75" s="1" customFormat="1" ht="45" customHeight="1">
      <c r="B75" s="334"/>
      <c r="C75" s="335" t="s">
        <v>2882</v>
      </c>
      <c r="D75" s="335"/>
      <c r="E75" s="335"/>
      <c r="F75" s="335"/>
      <c r="G75" s="335"/>
      <c r="H75" s="335"/>
      <c r="I75" s="335"/>
      <c r="J75" s="335"/>
      <c r="K75" s="336"/>
    </row>
    <row r="76" s="1" customFormat="1" ht="17.25" customHeight="1">
      <c r="B76" s="334"/>
      <c r="C76" s="337" t="s">
        <v>2883</v>
      </c>
      <c r="D76" s="337"/>
      <c r="E76" s="337"/>
      <c r="F76" s="337" t="s">
        <v>2884</v>
      </c>
      <c r="G76" s="338"/>
      <c r="H76" s="337" t="s">
        <v>57</v>
      </c>
      <c r="I76" s="337" t="s">
        <v>60</v>
      </c>
      <c r="J76" s="337" t="s">
        <v>2885</v>
      </c>
      <c r="K76" s="336"/>
    </row>
    <row r="77" s="1" customFormat="1" ht="17.25" customHeight="1">
      <c r="B77" s="334"/>
      <c r="C77" s="339" t="s">
        <v>2886</v>
      </c>
      <c r="D77" s="339"/>
      <c r="E77" s="339"/>
      <c r="F77" s="340" t="s">
        <v>2887</v>
      </c>
      <c r="G77" s="341"/>
      <c r="H77" s="339"/>
      <c r="I77" s="339"/>
      <c r="J77" s="339" t="s">
        <v>2888</v>
      </c>
      <c r="K77" s="336"/>
    </row>
    <row r="78" s="1" customFormat="1" ht="5.25" customHeight="1">
      <c r="B78" s="334"/>
      <c r="C78" s="342"/>
      <c r="D78" s="342"/>
      <c r="E78" s="342"/>
      <c r="F78" s="342"/>
      <c r="G78" s="343"/>
      <c r="H78" s="342"/>
      <c r="I78" s="342"/>
      <c r="J78" s="342"/>
      <c r="K78" s="336"/>
    </row>
    <row r="79" s="1" customFormat="1" ht="15" customHeight="1">
      <c r="B79" s="334"/>
      <c r="C79" s="322" t="s">
        <v>56</v>
      </c>
      <c r="D79" s="344"/>
      <c r="E79" s="344"/>
      <c r="F79" s="345" t="s">
        <v>2889</v>
      </c>
      <c r="G79" s="346"/>
      <c r="H79" s="322" t="s">
        <v>2890</v>
      </c>
      <c r="I79" s="322" t="s">
        <v>2891</v>
      </c>
      <c r="J79" s="322">
        <v>20</v>
      </c>
      <c r="K79" s="336"/>
    </row>
    <row r="80" s="1" customFormat="1" ht="15" customHeight="1">
      <c r="B80" s="334"/>
      <c r="C80" s="322" t="s">
        <v>2892</v>
      </c>
      <c r="D80" s="322"/>
      <c r="E80" s="322"/>
      <c r="F80" s="345" t="s">
        <v>2889</v>
      </c>
      <c r="G80" s="346"/>
      <c r="H80" s="322" t="s">
        <v>2893</v>
      </c>
      <c r="I80" s="322" t="s">
        <v>2891</v>
      </c>
      <c r="J80" s="322">
        <v>120</v>
      </c>
      <c r="K80" s="336"/>
    </row>
    <row r="81" s="1" customFormat="1" ht="15" customHeight="1">
      <c r="B81" s="347"/>
      <c r="C81" s="322" t="s">
        <v>2894</v>
      </c>
      <c r="D81" s="322"/>
      <c r="E81" s="322"/>
      <c r="F81" s="345" t="s">
        <v>2895</v>
      </c>
      <c r="G81" s="346"/>
      <c r="H81" s="322" t="s">
        <v>2896</v>
      </c>
      <c r="I81" s="322" t="s">
        <v>2891</v>
      </c>
      <c r="J81" s="322">
        <v>50</v>
      </c>
      <c r="K81" s="336"/>
    </row>
    <row r="82" s="1" customFormat="1" ht="15" customHeight="1">
      <c r="B82" s="347"/>
      <c r="C82" s="322" t="s">
        <v>2897</v>
      </c>
      <c r="D82" s="322"/>
      <c r="E82" s="322"/>
      <c r="F82" s="345" t="s">
        <v>2889</v>
      </c>
      <c r="G82" s="346"/>
      <c r="H82" s="322" t="s">
        <v>2898</v>
      </c>
      <c r="I82" s="322" t="s">
        <v>2899</v>
      </c>
      <c r="J82" s="322"/>
      <c r="K82" s="336"/>
    </row>
    <row r="83" s="1" customFormat="1" ht="15" customHeight="1">
      <c r="B83" s="347"/>
      <c r="C83" s="348" t="s">
        <v>2900</v>
      </c>
      <c r="D83" s="348"/>
      <c r="E83" s="348"/>
      <c r="F83" s="349" t="s">
        <v>2895</v>
      </c>
      <c r="G83" s="348"/>
      <c r="H83" s="348" t="s">
        <v>2901</v>
      </c>
      <c r="I83" s="348" t="s">
        <v>2891</v>
      </c>
      <c r="J83" s="348">
        <v>15</v>
      </c>
      <c r="K83" s="336"/>
    </row>
    <row r="84" s="1" customFormat="1" ht="15" customHeight="1">
      <c r="B84" s="347"/>
      <c r="C84" s="348" t="s">
        <v>2902</v>
      </c>
      <c r="D84" s="348"/>
      <c r="E84" s="348"/>
      <c r="F84" s="349" t="s">
        <v>2895</v>
      </c>
      <c r="G84" s="348"/>
      <c r="H84" s="348" t="s">
        <v>2903</v>
      </c>
      <c r="I84" s="348" t="s">
        <v>2891</v>
      </c>
      <c r="J84" s="348">
        <v>15</v>
      </c>
      <c r="K84" s="336"/>
    </row>
    <row r="85" s="1" customFormat="1" ht="15" customHeight="1">
      <c r="B85" s="347"/>
      <c r="C85" s="348" t="s">
        <v>2904</v>
      </c>
      <c r="D85" s="348"/>
      <c r="E85" s="348"/>
      <c r="F85" s="349" t="s">
        <v>2895</v>
      </c>
      <c r="G85" s="348"/>
      <c r="H85" s="348" t="s">
        <v>2905</v>
      </c>
      <c r="I85" s="348" t="s">
        <v>2891</v>
      </c>
      <c r="J85" s="348">
        <v>20</v>
      </c>
      <c r="K85" s="336"/>
    </row>
    <row r="86" s="1" customFormat="1" ht="15" customHeight="1">
      <c r="B86" s="347"/>
      <c r="C86" s="348" t="s">
        <v>2906</v>
      </c>
      <c r="D86" s="348"/>
      <c r="E86" s="348"/>
      <c r="F86" s="349" t="s">
        <v>2895</v>
      </c>
      <c r="G86" s="348"/>
      <c r="H86" s="348" t="s">
        <v>2907</v>
      </c>
      <c r="I86" s="348" t="s">
        <v>2891</v>
      </c>
      <c r="J86" s="348">
        <v>20</v>
      </c>
      <c r="K86" s="336"/>
    </row>
    <row r="87" s="1" customFormat="1" ht="15" customHeight="1">
      <c r="B87" s="347"/>
      <c r="C87" s="322" t="s">
        <v>2908</v>
      </c>
      <c r="D87" s="322"/>
      <c r="E87" s="322"/>
      <c r="F87" s="345" t="s">
        <v>2895</v>
      </c>
      <c r="G87" s="346"/>
      <c r="H87" s="322" t="s">
        <v>2909</v>
      </c>
      <c r="I87" s="322" t="s">
        <v>2891</v>
      </c>
      <c r="J87" s="322">
        <v>50</v>
      </c>
      <c r="K87" s="336"/>
    </row>
    <row r="88" s="1" customFormat="1" ht="15" customHeight="1">
      <c r="B88" s="347"/>
      <c r="C88" s="322" t="s">
        <v>2910</v>
      </c>
      <c r="D88" s="322"/>
      <c r="E88" s="322"/>
      <c r="F88" s="345" t="s">
        <v>2895</v>
      </c>
      <c r="G88" s="346"/>
      <c r="H88" s="322" t="s">
        <v>2911</v>
      </c>
      <c r="I88" s="322" t="s">
        <v>2891</v>
      </c>
      <c r="J88" s="322">
        <v>20</v>
      </c>
      <c r="K88" s="336"/>
    </row>
    <row r="89" s="1" customFormat="1" ht="15" customHeight="1">
      <c r="B89" s="347"/>
      <c r="C89" s="322" t="s">
        <v>2912</v>
      </c>
      <c r="D89" s="322"/>
      <c r="E89" s="322"/>
      <c r="F89" s="345" t="s">
        <v>2895</v>
      </c>
      <c r="G89" s="346"/>
      <c r="H89" s="322" t="s">
        <v>2913</v>
      </c>
      <c r="I89" s="322" t="s">
        <v>2891</v>
      </c>
      <c r="J89" s="322">
        <v>20</v>
      </c>
      <c r="K89" s="336"/>
    </row>
    <row r="90" s="1" customFormat="1" ht="15" customHeight="1">
      <c r="B90" s="347"/>
      <c r="C90" s="322" t="s">
        <v>2914</v>
      </c>
      <c r="D90" s="322"/>
      <c r="E90" s="322"/>
      <c r="F90" s="345" t="s">
        <v>2895</v>
      </c>
      <c r="G90" s="346"/>
      <c r="H90" s="322" t="s">
        <v>2915</v>
      </c>
      <c r="I90" s="322" t="s">
        <v>2891</v>
      </c>
      <c r="J90" s="322">
        <v>50</v>
      </c>
      <c r="K90" s="336"/>
    </row>
    <row r="91" s="1" customFormat="1" ht="15" customHeight="1">
      <c r="B91" s="347"/>
      <c r="C91" s="322" t="s">
        <v>2916</v>
      </c>
      <c r="D91" s="322"/>
      <c r="E91" s="322"/>
      <c r="F91" s="345" t="s">
        <v>2895</v>
      </c>
      <c r="G91" s="346"/>
      <c r="H91" s="322" t="s">
        <v>2916</v>
      </c>
      <c r="I91" s="322" t="s">
        <v>2891</v>
      </c>
      <c r="J91" s="322">
        <v>50</v>
      </c>
      <c r="K91" s="336"/>
    </row>
    <row r="92" s="1" customFormat="1" ht="15" customHeight="1">
      <c r="B92" s="347"/>
      <c r="C92" s="322" t="s">
        <v>2917</v>
      </c>
      <c r="D92" s="322"/>
      <c r="E92" s="322"/>
      <c r="F92" s="345" t="s">
        <v>2895</v>
      </c>
      <c r="G92" s="346"/>
      <c r="H92" s="322" t="s">
        <v>2918</v>
      </c>
      <c r="I92" s="322" t="s">
        <v>2891</v>
      </c>
      <c r="J92" s="322">
        <v>255</v>
      </c>
      <c r="K92" s="336"/>
    </row>
    <row r="93" s="1" customFormat="1" ht="15" customHeight="1">
      <c r="B93" s="347"/>
      <c r="C93" s="322" t="s">
        <v>2919</v>
      </c>
      <c r="D93" s="322"/>
      <c r="E93" s="322"/>
      <c r="F93" s="345" t="s">
        <v>2889</v>
      </c>
      <c r="G93" s="346"/>
      <c r="H93" s="322" t="s">
        <v>2920</v>
      </c>
      <c r="I93" s="322" t="s">
        <v>2921</v>
      </c>
      <c r="J93" s="322"/>
      <c r="K93" s="336"/>
    </row>
    <row r="94" s="1" customFormat="1" ht="15" customHeight="1">
      <c r="B94" s="347"/>
      <c r="C94" s="322" t="s">
        <v>2922</v>
      </c>
      <c r="D94" s="322"/>
      <c r="E94" s="322"/>
      <c r="F94" s="345" t="s">
        <v>2889</v>
      </c>
      <c r="G94" s="346"/>
      <c r="H94" s="322" t="s">
        <v>2923</v>
      </c>
      <c r="I94" s="322" t="s">
        <v>2924</v>
      </c>
      <c r="J94" s="322"/>
      <c r="K94" s="336"/>
    </row>
    <row r="95" s="1" customFormat="1" ht="15" customHeight="1">
      <c r="B95" s="347"/>
      <c r="C95" s="322" t="s">
        <v>2925</v>
      </c>
      <c r="D95" s="322"/>
      <c r="E95" s="322"/>
      <c r="F95" s="345" t="s">
        <v>2889</v>
      </c>
      <c r="G95" s="346"/>
      <c r="H95" s="322" t="s">
        <v>2925</v>
      </c>
      <c r="I95" s="322" t="s">
        <v>2924</v>
      </c>
      <c r="J95" s="322"/>
      <c r="K95" s="336"/>
    </row>
    <row r="96" s="1" customFormat="1" ht="15" customHeight="1">
      <c r="B96" s="347"/>
      <c r="C96" s="322" t="s">
        <v>41</v>
      </c>
      <c r="D96" s="322"/>
      <c r="E96" s="322"/>
      <c r="F96" s="345" t="s">
        <v>2889</v>
      </c>
      <c r="G96" s="346"/>
      <c r="H96" s="322" t="s">
        <v>2926</v>
      </c>
      <c r="I96" s="322" t="s">
        <v>2924</v>
      </c>
      <c r="J96" s="322"/>
      <c r="K96" s="336"/>
    </row>
    <row r="97" s="1" customFormat="1" ht="15" customHeight="1">
      <c r="B97" s="347"/>
      <c r="C97" s="322" t="s">
        <v>51</v>
      </c>
      <c r="D97" s="322"/>
      <c r="E97" s="322"/>
      <c r="F97" s="345" t="s">
        <v>2889</v>
      </c>
      <c r="G97" s="346"/>
      <c r="H97" s="322" t="s">
        <v>2927</v>
      </c>
      <c r="I97" s="322" t="s">
        <v>2924</v>
      </c>
      <c r="J97" s="322"/>
      <c r="K97" s="336"/>
    </row>
    <row r="98" s="1" customFormat="1" ht="15" customHeight="1">
      <c r="B98" s="350"/>
      <c r="C98" s="351"/>
      <c r="D98" s="351"/>
      <c r="E98" s="351"/>
      <c r="F98" s="351"/>
      <c r="G98" s="351"/>
      <c r="H98" s="351"/>
      <c r="I98" s="351"/>
      <c r="J98" s="351"/>
      <c r="K98" s="352"/>
    </row>
    <row r="99" s="1" customFormat="1" ht="18.75" customHeight="1">
      <c r="B99" s="353"/>
      <c r="C99" s="354"/>
      <c r="D99" s="354"/>
      <c r="E99" s="354"/>
      <c r="F99" s="354"/>
      <c r="G99" s="354"/>
      <c r="H99" s="354"/>
      <c r="I99" s="354"/>
      <c r="J99" s="354"/>
      <c r="K99" s="353"/>
    </row>
    <row r="100" s="1" customFormat="1" ht="18.75" customHeight="1">
      <c r="B100" s="330"/>
      <c r="C100" s="330"/>
      <c r="D100" s="330"/>
      <c r="E100" s="330"/>
      <c r="F100" s="330"/>
      <c r="G100" s="330"/>
      <c r="H100" s="330"/>
      <c r="I100" s="330"/>
      <c r="J100" s="330"/>
      <c r="K100" s="330"/>
    </row>
    <row r="101" s="1" customFormat="1" ht="7.5" customHeight="1">
      <c r="B101" s="331"/>
      <c r="C101" s="332"/>
      <c r="D101" s="332"/>
      <c r="E101" s="332"/>
      <c r="F101" s="332"/>
      <c r="G101" s="332"/>
      <c r="H101" s="332"/>
      <c r="I101" s="332"/>
      <c r="J101" s="332"/>
      <c r="K101" s="333"/>
    </row>
    <row r="102" s="1" customFormat="1" ht="45" customHeight="1">
      <c r="B102" s="334"/>
      <c r="C102" s="335" t="s">
        <v>2928</v>
      </c>
      <c r="D102" s="335"/>
      <c r="E102" s="335"/>
      <c r="F102" s="335"/>
      <c r="G102" s="335"/>
      <c r="H102" s="335"/>
      <c r="I102" s="335"/>
      <c r="J102" s="335"/>
      <c r="K102" s="336"/>
    </row>
    <row r="103" s="1" customFormat="1" ht="17.25" customHeight="1">
      <c r="B103" s="334"/>
      <c r="C103" s="337" t="s">
        <v>2883</v>
      </c>
      <c r="D103" s="337"/>
      <c r="E103" s="337"/>
      <c r="F103" s="337" t="s">
        <v>2884</v>
      </c>
      <c r="G103" s="338"/>
      <c r="H103" s="337" t="s">
        <v>57</v>
      </c>
      <c r="I103" s="337" t="s">
        <v>60</v>
      </c>
      <c r="J103" s="337" t="s">
        <v>2885</v>
      </c>
      <c r="K103" s="336"/>
    </row>
    <row r="104" s="1" customFormat="1" ht="17.25" customHeight="1">
      <c r="B104" s="334"/>
      <c r="C104" s="339" t="s">
        <v>2886</v>
      </c>
      <c r="D104" s="339"/>
      <c r="E104" s="339"/>
      <c r="F104" s="340" t="s">
        <v>2887</v>
      </c>
      <c r="G104" s="341"/>
      <c r="H104" s="339"/>
      <c r="I104" s="339"/>
      <c r="J104" s="339" t="s">
        <v>2888</v>
      </c>
      <c r="K104" s="336"/>
    </row>
    <row r="105" s="1" customFormat="1" ht="5.25" customHeight="1">
      <c r="B105" s="334"/>
      <c r="C105" s="337"/>
      <c r="D105" s="337"/>
      <c r="E105" s="337"/>
      <c r="F105" s="337"/>
      <c r="G105" s="355"/>
      <c r="H105" s="337"/>
      <c r="I105" s="337"/>
      <c r="J105" s="337"/>
      <c r="K105" s="336"/>
    </row>
    <row r="106" s="1" customFormat="1" ht="15" customHeight="1">
      <c r="B106" s="334"/>
      <c r="C106" s="322" t="s">
        <v>56</v>
      </c>
      <c r="D106" s="344"/>
      <c r="E106" s="344"/>
      <c r="F106" s="345" t="s">
        <v>2889</v>
      </c>
      <c r="G106" s="322"/>
      <c r="H106" s="322" t="s">
        <v>2929</v>
      </c>
      <c r="I106" s="322" t="s">
        <v>2891</v>
      </c>
      <c r="J106" s="322">
        <v>20</v>
      </c>
      <c r="K106" s="336"/>
    </row>
    <row r="107" s="1" customFormat="1" ht="15" customHeight="1">
      <c r="B107" s="334"/>
      <c r="C107" s="322" t="s">
        <v>2892</v>
      </c>
      <c r="D107" s="322"/>
      <c r="E107" s="322"/>
      <c r="F107" s="345" t="s">
        <v>2889</v>
      </c>
      <c r="G107" s="322"/>
      <c r="H107" s="322" t="s">
        <v>2929</v>
      </c>
      <c r="I107" s="322" t="s">
        <v>2891</v>
      </c>
      <c r="J107" s="322">
        <v>120</v>
      </c>
      <c r="K107" s="336"/>
    </row>
    <row r="108" s="1" customFormat="1" ht="15" customHeight="1">
      <c r="B108" s="347"/>
      <c r="C108" s="322" t="s">
        <v>2894</v>
      </c>
      <c r="D108" s="322"/>
      <c r="E108" s="322"/>
      <c r="F108" s="345" t="s">
        <v>2895</v>
      </c>
      <c r="G108" s="322"/>
      <c r="H108" s="322" t="s">
        <v>2929</v>
      </c>
      <c r="I108" s="322" t="s">
        <v>2891</v>
      </c>
      <c r="J108" s="322">
        <v>50</v>
      </c>
      <c r="K108" s="336"/>
    </row>
    <row r="109" s="1" customFormat="1" ht="15" customHeight="1">
      <c r="B109" s="347"/>
      <c r="C109" s="322" t="s">
        <v>2897</v>
      </c>
      <c r="D109" s="322"/>
      <c r="E109" s="322"/>
      <c r="F109" s="345" t="s">
        <v>2889</v>
      </c>
      <c r="G109" s="322"/>
      <c r="H109" s="322" t="s">
        <v>2929</v>
      </c>
      <c r="I109" s="322" t="s">
        <v>2899</v>
      </c>
      <c r="J109" s="322"/>
      <c r="K109" s="336"/>
    </row>
    <row r="110" s="1" customFormat="1" ht="15" customHeight="1">
      <c r="B110" s="347"/>
      <c r="C110" s="322" t="s">
        <v>2908</v>
      </c>
      <c r="D110" s="322"/>
      <c r="E110" s="322"/>
      <c r="F110" s="345" t="s">
        <v>2895</v>
      </c>
      <c r="G110" s="322"/>
      <c r="H110" s="322" t="s">
        <v>2929</v>
      </c>
      <c r="I110" s="322" t="s">
        <v>2891</v>
      </c>
      <c r="J110" s="322">
        <v>50</v>
      </c>
      <c r="K110" s="336"/>
    </row>
    <row r="111" s="1" customFormat="1" ht="15" customHeight="1">
      <c r="B111" s="347"/>
      <c r="C111" s="322" t="s">
        <v>2916</v>
      </c>
      <c r="D111" s="322"/>
      <c r="E111" s="322"/>
      <c r="F111" s="345" t="s">
        <v>2895</v>
      </c>
      <c r="G111" s="322"/>
      <c r="H111" s="322" t="s">
        <v>2929</v>
      </c>
      <c r="I111" s="322" t="s">
        <v>2891</v>
      </c>
      <c r="J111" s="322">
        <v>50</v>
      </c>
      <c r="K111" s="336"/>
    </row>
    <row r="112" s="1" customFormat="1" ht="15" customHeight="1">
      <c r="B112" s="347"/>
      <c r="C112" s="322" t="s">
        <v>2914</v>
      </c>
      <c r="D112" s="322"/>
      <c r="E112" s="322"/>
      <c r="F112" s="345" t="s">
        <v>2895</v>
      </c>
      <c r="G112" s="322"/>
      <c r="H112" s="322" t="s">
        <v>2929</v>
      </c>
      <c r="I112" s="322" t="s">
        <v>2891</v>
      </c>
      <c r="J112" s="322">
        <v>50</v>
      </c>
      <c r="K112" s="336"/>
    </row>
    <row r="113" s="1" customFormat="1" ht="15" customHeight="1">
      <c r="B113" s="347"/>
      <c r="C113" s="322" t="s">
        <v>56</v>
      </c>
      <c r="D113" s="322"/>
      <c r="E113" s="322"/>
      <c r="F113" s="345" t="s">
        <v>2889</v>
      </c>
      <c r="G113" s="322"/>
      <c r="H113" s="322" t="s">
        <v>2930</v>
      </c>
      <c r="I113" s="322" t="s">
        <v>2891</v>
      </c>
      <c r="J113" s="322">
        <v>20</v>
      </c>
      <c r="K113" s="336"/>
    </row>
    <row r="114" s="1" customFormat="1" ht="15" customHeight="1">
      <c r="B114" s="347"/>
      <c r="C114" s="322" t="s">
        <v>2931</v>
      </c>
      <c r="D114" s="322"/>
      <c r="E114" s="322"/>
      <c r="F114" s="345" t="s">
        <v>2889</v>
      </c>
      <c r="G114" s="322"/>
      <c r="H114" s="322" t="s">
        <v>2932</v>
      </c>
      <c r="I114" s="322" t="s">
        <v>2891</v>
      </c>
      <c r="J114" s="322">
        <v>120</v>
      </c>
      <c r="K114" s="336"/>
    </row>
    <row r="115" s="1" customFormat="1" ht="15" customHeight="1">
      <c r="B115" s="347"/>
      <c r="C115" s="322" t="s">
        <v>41</v>
      </c>
      <c r="D115" s="322"/>
      <c r="E115" s="322"/>
      <c r="F115" s="345" t="s">
        <v>2889</v>
      </c>
      <c r="G115" s="322"/>
      <c r="H115" s="322" t="s">
        <v>2933</v>
      </c>
      <c r="I115" s="322" t="s">
        <v>2924</v>
      </c>
      <c r="J115" s="322"/>
      <c r="K115" s="336"/>
    </row>
    <row r="116" s="1" customFormat="1" ht="15" customHeight="1">
      <c r="B116" s="347"/>
      <c r="C116" s="322" t="s">
        <v>51</v>
      </c>
      <c r="D116" s="322"/>
      <c r="E116" s="322"/>
      <c r="F116" s="345" t="s">
        <v>2889</v>
      </c>
      <c r="G116" s="322"/>
      <c r="H116" s="322" t="s">
        <v>2934</v>
      </c>
      <c r="I116" s="322" t="s">
        <v>2924</v>
      </c>
      <c r="J116" s="322"/>
      <c r="K116" s="336"/>
    </row>
    <row r="117" s="1" customFormat="1" ht="15" customHeight="1">
      <c r="B117" s="347"/>
      <c r="C117" s="322" t="s">
        <v>60</v>
      </c>
      <c r="D117" s="322"/>
      <c r="E117" s="322"/>
      <c r="F117" s="345" t="s">
        <v>2889</v>
      </c>
      <c r="G117" s="322"/>
      <c r="H117" s="322" t="s">
        <v>2935</v>
      </c>
      <c r="I117" s="322" t="s">
        <v>2936</v>
      </c>
      <c r="J117" s="322"/>
      <c r="K117" s="336"/>
    </row>
    <row r="118" s="1" customFormat="1" ht="15" customHeight="1">
      <c r="B118" s="350"/>
      <c r="C118" s="356"/>
      <c r="D118" s="356"/>
      <c r="E118" s="356"/>
      <c r="F118" s="356"/>
      <c r="G118" s="356"/>
      <c r="H118" s="356"/>
      <c r="I118" s="356"/>
      <c r="J118" s="356"/>
      <c r="K118" s="352"/>
    </row>
    <row r="119" s="1" customFormat="1" ht="18.75" customHeight="1">
      <c r="B119" s="357"/>
      <c r="C119" s="358"/>
      <c r="D119" s="358"/>
      <c r="E119" s="358"/>
      <c r="F119" s="359"/>
      <c r="G119" s="358"/>
      <c r="H119" s="358"/>
      <c r="I119" s="358"/>
      <c r="J119" s="358"/>
      <c r="K119" s="357"/>
    </row>
    <row r="120" s="1" customFormat="1" ht="18.75" customHeight="1"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</row>
    <row r="121" s="1" customFormat="1" ht="7.5" customHeight="1">
      <c r="B121" s="360"/>
      <c r="C121" s="361"/>
      <c r="D121" s="361"/>
      <c r="E121" s="361"/>
      <c r="F121" s="361"/>
      <c r="G121" s="361"/>
      <c r="H121" s="361"/>
      <c r="I121" s="361"/>
      <c r="J121" s="361"/>
      <c r="K121" s="362"/>
    </row>
    <row r="122" s="1" customFormat="1" ht="45" customHeight="1">
      <c r="B122" s="363"/>
      <c r="C122" s="313" t="s">
        <v>2937</v>
      </c>
      <c r="D122" s="313"/>
      <c r="E122" s="313"/>
      <c r="F122" s="313"/>
      <c r="G122" s="313"/>
      <c r="H122" s="313"/>
      <c r="I122" s="313"/>
      <c r="J122" s="313"/>
      <c r="K122" s="364"/>
    </row>
    <row r="123" s="1" customFormat="1" ht="17.25" customHeight="1">
      <c r="B123" s="365"/>
      <c r="C123" s="337" t="s">
        <v>2883</v>
      </c>
      <c r="D123" s="337"/>
      <c r="E123" s="337"/>
      <c r="F123" s="337" t="s">
        <v>2884</v>
      </c>
      <c r="G123" s="338"/>
      <c r="H123" s="337" t="s">
        <v>57</v>
      </c>
      <c r="I123" s="337" t="s">
        <v>60</v>
      </c>
      <c r="J123" s="337" t="s">
        <v>2885</v>
      </c>
      <c r="K123" s="366"/>
    </row>
    <row r="124" s="1" customFormat="1" ht="17.25" customHeight="1">
      <c r="B124" s="365"/>
      <c r="C124" s="339" t="s">
        <v>2886</v>
      </c>
      <c r="D124" s="339"/>
      <c r="E124" s="339"/>
      <c r="F124" s="340" t="s">
        <v>2887</v>
      </c>
      <c r="G124" s="341"/>
      <c r="H124" s="339"/>
      <c r="I124" s="339"/>
      <c r="J124" s="339" t="s">
        <v>2888</v>
      </c>
      <c r="K124" s="366"/>
    </row>
    <row r="125" s="1" customFormat="1" ht="5.25" customHeight="1">
      <c r="B125" s="367"/>
      <c r="C125" s="342"/>
      <c r="D125" s="342"/>
      <c r="E125" s="342"/>
      <c r="F125" s="342"/>
      <c r="G125" s="368"/>
      <c r="H125" s="342"/>
      <c r="I125" s="342"/>
      <c r="J125" s="342"/>
      <c r="K125" s="369"/>
    </row>
    <row r="126" s="1" customFormat="1" ht="15" customHeight="1">
      <c r="B126" s="367"/>
      <c r="C126" s="322" t="s">
        <v>2892</v>
      </c>
      <c r="D126" s="344"/>
      <c r="E126" s="344"/>
      <c r="F126" s="345" t="s">
        <v>2889</v>
      </c>
      <c r="G126" s="322"/>
      <c r="H126" s="322" t="s">
        <v>2929</v>
      </c>
      <c r="I126" s="322" t="s">
        <v>2891</v>
      </c>
      <c r="J126" s="322">
        <v>120</v>
      </c>
      <c r="K126" s="370"/>
    </row>
    <row r="127" s="1" customFormat="1" ht="15" customHeight="1">
      <c r="B127" s="367"/>
      <c r="C127" s="322" t="s">
        <v>2938</v>
      </c>
      <c r="D127" s="322"/>
      <c r="E127" s="322"/>
      <c r="F127" s="345" t="s">
        <v>2889</v>
      </c>
      <c r="G127" s="322"/>
      <c r="H127" s="322" t="s">
        <v>2939</v>
      </c>
      <c r="I127" s="322" t="s">
        <v>2891</v>
      </c>
      <c r="J127" s="322" t="s">
        <v>2940</v>
      </c>
      <c r="K127" s="370"/>
    </row>
    <row r="128" s="1" customFormat="1" ht="15" customHeight="1">
      <c r="B128" s="367"/>
      <c r="C128" s="322" t="s">
        <v>2837</v>
      </c>
      <c r="D128" s="322"/>
      <c r="E128" s="322"/>
      <c r="F128" s="345" t="s">
        <v>2889</v>
      </c>
      <c r="G128" s="322"/>
      <c r="H128" s="322" t="s">
        <v>2941</v>
      </c>
      <c r="I128" s="322" t="s">
        <v>2891</v>
      </c>
      <c r="J128" s="322" t="s">
        <v>2940</v>
      </c>
      <c r="K128" s="370"/>
    </row>
    <row r="129" s="1" customFormat="1" ht="15" customHeight="1">
      <c r="B129" s="367"/>
      <c r="C129" s="322" t="s">
        <v>2900</v>
      </c>
      <c r="D129" s="322"/>
      <c r="E129" s="322"/>
      <c r="F129" s="345" t="s">
        <v>2895</v>
      </c>
      <c r="G129" s="322"/>
      <c r="H129" s="322" t="s">
        <v>2901</v>
      </c>
      <c r="I129" s="322" t="s">
        <v>2891</v>
      </c>
      <c r="J129" s="322">
        <v>15</v>
      </c>
      <c r="K129" s="370"/>
    </row>
    <row r="130" s="1" customFormat="1" ht="15" customHeight="1">
      <c r="B130" s="367"/>
      <c r="C130" s="348" t="s">
        <v>2902</v>
      </c>
      <c r="D130" s="348"/>
      <c r="E130" s="348"/>
      <c r="F130" s="349" t="s">
        <v>2895</v>
      </c>
      <c r="G130" s="348"/>
      <c r="H130" s="348" t="s">
        <v>2903</v>
      </c>
      <c r="I130" s="348" t="s">
        <v>2891</v>
      </c>
      <c r="J130" s="348">
        <v>15</v>
      </c>
      <c r="K130" s="370"/>
    </row>
    <row r="131" s="1" customFormat="1" ht="15" customHeight="1">
      <c r="B131" s="367"/>
      <c r="C131" s="348" t="s">
        <v>2904</v>
      </c>
      <c r="D131" s="348"/>
      <c r="E131" s="348"/>
      <c r="F131" s="349" t="s">
        <v>2895</v>
      </c>
      <c r="G131" s="348"/>
      <c r="H131" s="348" t="s">
        <v>2905</v>
      </c>
      <c r="I131" s="348" t="s">
        <v>2891</v>
      </c>
      <c r="J131" s="348">
        <v>20</v>
      </c>
      <c r="K131" s="370"/>
    </row>
    <row r="132" s="1" customFormat="1" ht="15" customHeight="1">
      <c r="B132" s="367"/>
      <c r="C132" s="348" t="s">
        <v>2906</v>
      </c>
      <c r="D132" s="348"/>
      <c r="E132" s="348"/>
      <c r="F132" s="349" t="s">
        <v>2895</v>
      </c>
      <c r="G132" s="348"/>
      <c r="H132" s="348" t="s">
        <v>2907</v>
      </c>
      <c r="I132" s="348" t="s">
        <v>2891</v>
      </c>
      <c r="J132" s="348">
        <v>20</v>
      </c>
      <c r="K132" s="370"/>
    </row>
    <row r="133" s="1" customFormat="1" ht="15" customHeight="1">
      <c r="B133" s="367"/>
      <c r="C133" s="322" t="s">
        <v>2894</v>
      </c>
      <c r="D133" s="322"/>
      <c r="E133" s="322"/>
      <c r="F133" s="345" t="s">
        <v>2895</v>
      </c>
      <c r="G133" s="322"/>
      <c r="H133" s="322" t="s">
        <v>2929</v>
      </c>
      <c r="I133" s="322" t="s">
        <v>2891</v>
      </c>
      <c r="J133" s="322">
        <v>50</v>
      </c>
      <c r="K133" s="370"/>
    </row>
    <row r="134" s="1" customFormat="1" ht="15" customHeight="1">
      <c r="B134" s="367"/>
      <c r="C134" s="322" t="s">
        <v>2908</v>
      </c>
      <c r="D134" s="322"/>
      <c r="E134" s="322"/>
      <c r="F134" s="345" t="s">
        <v>2895</v>
      </c>
      <c r="G134" s="322"/>
      <c r="H134" s="322" t="s">
        <v>2929</v>
      </c>
      <c r="I134" s="322" t="s">
        <v>2891</v>
      </c>
      <c r="J134" s="322">
        <v>50</v>
      </c>
      <c r="K134" s="370"/>
    </row>
    <row r="135" s="1" customFormat="1" ht="15" customHeight="1">
      <c r="B135" s="367"/>
      <c r="C135" s="322" t="s">
        <v>2914</v>
      </c>
      <c r="D135" s="322"/>
      <c r="E135" s="322"/>
      <c r="F135" s="345" t="s">
        <v>2895</v>
      </c>
      <c r="G135" s="322"/>
      <c r="H135" s="322" t="s">
        <v>2929</v>
      </c>
      <c r="I135" s="322" t="s">
        <v>2891</v>
      </c>
      <c r="J135" s="322">
        <v>50</v>
      </c>
      <c r="K135" s="370"/>
    </row>
    <row r="136" s="1" customFormat="1" ht="15" customHeight="1">
      <c r="B136" s="367"/>
      <c r="C136" s="322" t="s">
        <v>2916</v>
      </c>
      <c r="D136" s="322"/>
      <c r="E136" s="322"/>
      <c r="F136" s="345" t="s">
        <v>2895</v>
      </c>
      <c r="G136" s="322"/>
      <c r="H136" s="322" t="s">
        <v>2929</v>
      </c>
      <c r="I136" s="322" t="s">
        <v>2891</v>
      </c>
      <c r="J136" s="322">
        <v>50</v>
      </c>
      <c r="K136" s="370"/>
    </row>
    <row r="137" s="1" customFormat="1" ht="15" customHeight="1">
      <c r="B137" s="367"/>
      <c r="C137" s="322" t="s">
        <v>2917</v>
      </c>
      <c r="D137" s="322"/>
      <c r="E137" s="322"/>
      <c r="F137" s="345" t="s">
        <v>2895</v>
      </c>
      <c r="G137" s="322"/>
      <c r="H137" s="322" t="s">
        <v>2942</v>
      </c>
      <c r="I137" s="322" t="s">
        <v>2891</v>
      </c>
      <c r="J137" s="322">
        <v>255</v>
      </c>
      <c r="K137" s="370"/>
    </row>
    <row r="138" s="1" customFormat="1" ht="15" customHeight="1">
      <c r="B138" s="367"/>
      <c r="C138" s="322" t="s">
        <v>2919</v>
      </c>
      <c r="D138" s="322"/>
      <c r="E138" s="322"/>
      <c r="F138" s="345" t="s">
        <v>2889</v>
      </c>
      <c r="G138" s="322"/>
      <c r="H138" s="322" t="s">
        <v>2943</v>
      </c>
      <c r="I138" s="322" t="s">
        <v>2921</v>
      </c>
      <c r="J138" s="322"/>
      <c r="K138" s="370"/>
    </row>
    <row r="139" s="1" customFormat="1" ht="15" customHeight="1">
      <c r="B139" s="367"/>
      <c r="C139" s="322" t="s">
        <v>2922</v>
      </c>
      <c r="D139" s="322"/>
      <c r="E139" s="322"/>
      <c r="F139" s="345" t="s">
        <v>2889</v>
      </c>
      <c r="G139" s="322"/>
      <c r="H139" s="322" t="s">
        <v>2944</v>
      </c>
      <c r="I139" s="322" t="s">
        <v>2924</v>
      </c>
      <c r="J139" s="322"/>
      <c r="K139" s="370"/>
    </row>
    <row r="140" s="1" customFormat="1" ht="15" customHeight="1">
      <c r="B140" s="367"/>
      <c r="C140" s="322" t="s">
        <v>2925</v>
      </c>
      <c r="D140" s="322"/>
      <c r="E140" s="322"/>
      <c r="F140" s="345" t="s">
        <v>2889</v>
      </c>
      <c r="G140" s="322"/>
      <c r="H140" s="322" t="s">
        <v>2925</v>
      </c>
      <c r="I140" s="322" t="s">
        <v>2924</v>
      </c>
      <c r="J140" s="322"/>
      <c r="K140" s="370"/>
    </row>
    <row r="141" s="1" customFormat="1" ht="15" customHeight="1">
      <c r="B141" s="367"/>
      <c r="C141" s="322" t="s">
        <v>41</v>
      </c>
      <c r="D141" s="322"/>
      <c r="E141" s="322"/>
      <c r="F141" s="345" t="s">
        <v>2889</v>
      </c>
      <c r="G141" s="322"/>
      <c r="H141" s="322" t="s">
        <v>2945</v>
      </c>
      <c r="I141" s="322" t="s">
        <v>2924</v>
      </c>
      <c r="J141" s="322"/>
      <c r="K141" s="370"/>
    </row>
    <row r="142" s="1" customFormat="1" ht="15" customHeight="1">
      <c r="B142" s="367"/>
      <c r="C142" s="322" t="s">
        <v>2946</v>
      </c>
      <c r="D142" s="322"/>
      <c r="E142" s="322"/>
      <c r="F142" s="345" t="s">
        <v>2889</v>
      </c>
      <c r="G142" s="322"/>
      <c r="H142" s="322" t="s">
        <v>2947</v>
      </c>
      <c r="I142" s="322" t="s">
        <v>2924</v>
      </c>
      <c r="J142" s="322"/>
      <c r="K142" s="370"/>
    </row>
    <row r="143" s="1" customFormat="1" ht="15" customHeight="1">
      <c r="B143" s="371"/>
      <c r="C143" s="372"/>
      <c r="D143" s="372"/>
      <c r="E143" s="372"/>
      <c r="F143" s="372"/>
      <c r="G143" s="372"/>
      <c r="H143" s="372"/>
      <c r="I143" s="372"/>
      <c r="J143" s="372"/>
      <c r="K143" s="373"/>
    </row>
    <row r="144" s="1" customFormat="1" ht="18.75" customHeight="1">
      <c r="B144" s="358"/>
      <c r="C144" s="358"/>
      <c r="D144" s="358"/>
      <c r="E144" s="358"/>
      <c r="F144" s="359"/>
      <c r="G144" s="358"/>
      <c r="H144" s="358"/>
      <c r="I144" s="358"/>
      <c r="J144" s="358"/>
      <c r="K144" s="358"/>
    </row>
    <row r="145" s="1" customFormat="1" ht="18.75" customHeight="1"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</row>
    <row r="146" s="1" customFormat="1" ht="7.5" customHeight="1">
      <c r="B146" s="331"/>
      <c r="C146" s="332"/>
      <c r="D146" s="332"/>
      <c r="E146" s="332"/>
      <c r="F146" s="332"/>
      <c r="G146" s="332"/>
      <c r="H146" s="332"/>
      <c r="I146" s="332"/>
      <c r="J146" s="332"/>
      <c r="K146" s="333"/>
    </row>
    <row r="147" s="1" customFormat="1" ht="45" customHeight="1">
      <c r="B147" s="334"/>
      <c r="C147" s="335" t="s">
        <v>2948</v>
      </c>
      <c r="D147" s="335"/>
      <c r="E147" s="335"/>
      <c r="F147" s="335"/>
      <c r="G147" s="335"/>
      <c r="H147" s="335"/>
      <c r="I147" s="335"/>
      <c r="J147" s="335"/>
      <c r="K147" s="336"/>
    </row>
    <row r="148" s="1" customFormat="1" ht="17.25" customHeight="1">
      <c r="B148" s="334"/>
      <c r="C148" s="337" t="s">
        <v>2883</v>
      </c>
      <c r="D148" s="337"/>
      <c r="E148" s="337"/>
      <c r="F148" s="337" t="s">
        <v>2884</v>
      </c>
      <c r="G148" s="338"/>
      <c r="H148" s="337" t="s">
        <v>57</v>
      </c>
      <c r="I148" s="337" t="s">
        <v>60</v>
      </c>
      <c r="J148" s="337" t="s">
        <v>2885</v>
      </c>
      <c r="K148" s="336"/>
    </row>
    <row r="149" s="1" customFormat="1" ht="17.25" customHeight="1">
      <c r="B149" s="334"/>
      <c r="C149" s="339" t="s">
        <v>2886</v>
      </c>
      <c r="D149" s="339"/>
      <c r="E149" s="339"/>
      <c r="F149" s="340" t="s">
        <v>2887</v>
      </c>
      <c r="G149" s="341"/>
      <c r="H149" s="339"/>
      <c r="I149" s="339"/>
      <c r="J149" s="339" t="s">
        <v>2888</v>
      </c>
      <c r="K149" s="336"/>
    </row>
    <row r="150" s="1" customFormat="1" ht="5.25" customHeight="1">
      <c r="B150" s="347"/>
      <c r="C150" s="342"/>
      <c r="D150" s="342"/>
      <c r="E150" s="342"/>
      <c r="F150" s="342"/>
      <c r="G150" s="343"/>
      <c r="H150" s="342"/>
      <c r="I150" s="342"/>
      <c r="J150" s="342"/>
      <c r="K150" s="370"/>
    </row>
    <row r="151" s="1" customFormat="1" ht="15" customHeight="1">
      <c r="B151" s="347"/>
      <c r="C151" s="374" t="s">
        <v>2892</v>
      </c>
      <c r="D151" s="322"/>
      <c r="E151" s="322"/>
      <c r="F151" s="375" t="s">
        <v>2889</v>
      </c>
      <c r="G151" s="322"/>
      <c r="H151" s="374" t="s">
        <v>2929</v>
      </c>
      <c r="I151" s="374" t="s">
        <v>2891</v>
      </c>
      <c r="J151" s="374">
        <v>120</v>
      </c>
      <c r="K151" s="370"/>
    </row>
    <row r="152" s="1" customFormat="1" ht="15" customHeight="1">
      <c r="B152" s="347"/>
      <c r="C152" s="374" t="s">
        <v>2938</v>
      </c>
      <c r="D152" s="322"/>
      <c r="E152" s="322"/>
      <c r="F152" s="375" t="s">
        <v>2889</v>
      </c>
      <c r="G152" s="322"/>
      <c r="H152" s="374" t="s">
        <v>2949</v>
      </c>
      <c r="I152" s="374" t="s">
        <v>2891</v>
      </c>
      <c r="J152" s="374" t="s">
        <v>2940</v>
      </c>
      <c r="K152" s="370"/>
    </row>
    <row r="153" s="1" customFormat="1" ht="15" customHeight="1">
      <c r="B153" s="347"/>
      <c r="C153" s="374" t="s">
        <v>2837</v>
      </c>
      <c r="D153" s="322"/>
      <c r="E153" s="322"/>
      <c r="F153" s="375" t="s">
        <v>2889</v>
      </c>
      <c r="G153" s="322"/>
      <c r="H153" s="374" t="s">
        <v>2950</v>
      </c>
      <c r="I153" s="374" t="s">
        <v>2891</v>
      </c>
      <c r="J153" s="374" t="s">
        <v>2940</v>
      </c>
      <c r="K153" s="370"/>
    </row>
    <row r="154" s="1" customFormat="1" ht="15" customHeight="1">
      <c r="B154" s="347"/>
      <c r="C154" s="374" t="s">
        <v>2894</v>
      </c>
      <c r="D154" s="322"/>
      <c r="E154" s="322"/>
      <c r="F154" s="375" t="s">
        <v>2895</v>
      </c>
      <c r="G154" s="322"/>
      <c r="H154" s="374" t="s">
        <v>2929</v>
      </c>
      <c r="I154" s="374" t="s">
        <v>2891</v>
      </c>
      <c r="J154" s="374">
        <v>50</v>
      </c>
      <c r="K154" s="370"/>
    </row>
    <row r="155" s="1" customFormat="1" ht="15" customHeight="1">
      <c r="B155" s="347"/>
      <c r="C155" s="374" t="s">
        <v>2897</v>
      </c>
      <c r="D155" s="322"/>
      <c r="E155" s="322"/>
      <c r="F155" s="375" t="s">
        <v>2889</v>
      </c>
      <c r="G155" s="322"/>
      <c r="H155" s="374" t="s">
        <v>2929</v>
      </c>
      <c r="I155" s="374" t="s">
        <v>2899</v>
      </c>
      <c r="J155" s="374"/>
      <c r="K155" s="370"/>
    </row>
    <row r="156" s="1" customFormat="1" ht="15" customHeight="1">
      <c r="B156" s="347"/>
      <c r="C156" s="374" t="s">
        <v>2908</v>
      </c>
      <c r="D156" s="322"/>
      <c r="E156" s="322"/>
      <c r="F156" s="375" t="s">
        <v>2895</v>
      </c>
      <c r="G156" s="322"/>
      <c r="H156" s="374" t="s">
        <v>2929</v>
      </c>
      <c r="I156" s="374" t="s">
        <v>2891</v>
      </c>
      <c r="J156" s="374">
        <v>50</v>
      </c>
      <c r="K156" s="370"/>
    </row>
    <row r="157" s="1" customFormat="1" ht="15" customHeight="1">
      <c r="B157" s="347"/>
      <c r="C157" s="374" t="s">
        <v>2916</v>
      </c>
      <c r="D157" s="322"/>
      <c r="E157" s="322"/>
      <c r="F157" s="375" t="s">
        <v>2895</v>
      </c>
      <c r="G157" s="322"/>
      <c r="H157" s="374" t="s">
        <v>2929</v>
      </c>
      <c r="I157" s="374" t="s">
        <v>2891</v>
      </c>
      <c r="J157" s="374">
        <v>50</v>
      </c>
      <c r="K157" s="370"/>
    </row>
    <row r="158" s="1" customFormat="1" ht="15" customHeight="1">
      <c r="B158" s="347"/>
      <c r="C158" s="374" t="s">
        <v>2914</v>
      </c>
      <c r="D158" s="322"/>
      <c r="E158" s="322"/>
      <c r="F158" s="375" t="s">
        <v>2895</v>
      </c>
      <c r="G158" s="322"/>
      <c r="H158" s="374" t="s">
        <v>2929</v>
      </c>
      <c r="I158" s="374" t="s">
        <v>2891</v>
      </c>
      <c r="J158" s="374">
        <v>50</v>
      </c>
      <c r="K158" s="370"/>
    </row>
    <row r="159" s="1" customFormat="1" ht="15" customHeight="1">
      <c r="B159" s="347"/>
      <c r="C159" s="374" t="s">
        <v>105</v>
      </c>
      <c r="D159" s="322"/>
      <c r="E159" s="322"/>
      <c r="F159" s="375" t="s">
        <v>2889</v>
      </c>
      <c r="G159" s="322"/>
      <c r="H159" s="374" t="s">
        <v>2951</v>
      </c>
      <c r="I159" s="374" t="s">
        <v>2891</v>
      </c>
      <c r="J159" s="374" t="s">
        <v>2952</v>
      </c>
      <c r="K159" s="370"/>
    </row>
    <row r="160" s="1" customFormat="1" ht="15" customHeight="1">
      <c r="B160" s="347"/>
      <c r="C160" s="374" t="s">
        <v>2953</v>
      </c>
      <c r="D160" s="322"/>
      <c r="E160" s="322"/>
      <c r="F160" s="375" t="s">
        <v>2889</v>
      </c>
      <c r="G160" s="322"/>
      <c r="H160" s="374" t="s">
        <v>2954</v>
      </c>
      <c r="I160" s="374" t="s">
        <v>2924</v>
      </c>
      <c r="J160" s="374"/>
      <c r="K160" s="370"/>
    </row>
    <row r="161" s="1" customFormat="1" ht="15" customHeight="1">
      <c r="B161" s="376"/>
      <c r="C161" s="356"/>
      <c r="D161" s="356"/>
      <c r="E161" s="356"/>
      <c r="F161" s="356"/>
      <c r="G161" s="356"/>
      <c r="H161" s="356"/>
      <c r="I161" s="356"/>
      <c r="J161" s="356"/>
      <c r="K161" s="377"/>
    </row>
    <row r="162" s="1" customFormat="1" ht="18.75" customHeight="1">
      <c r="B162" s="358"/>
      <c r="C162" s="368"/>
      <c r="D162" s="368"/>
      <c r="E162" s="368"/>
      <c r="F162" s="378"/>
      <c r="G162" s="368"/>
      <c r="H162" s="368"/>
      <c r="I162" s="368"/>
      <c r="J162" s="368"/>
      <c r="K162" s="358"/>
    </row>
    <row r="163" s="1" customFormat="1" ht="18.75" customHeight="1"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</row>
    <row r="164" s="1" customFormat="1" ht="7.5" customHeight="1">
      <c r="B164" s="309"/>
      <c r="C164" s="310"/>
      <c r="D164" s="310"/>
      <c r="E164" s="310"/>
      <c r="F164" s="310"/>
      <c r="G164" s="310"/>
      <c r="H164" s="310"/>
      <c r="I164" s="310"/>
      <c r="J164" s="310"/>
      <c r="K164" s="311"/>
    </row>
    <row r="165" s="1" customFormat="1" ht="45" customHeight="1">
      <c r="B165" s="312"/>
      <c r="C165" s="313" t="s">
        <v>2955</v>
      </c>
      <c r="D165" s="313"/>
      <c r="E165" s="313"/>
      <c r="F165" s="313"/>
      <c r="G165" s="313"/>
      <c r="H165" s="313"/>
      <c r="I165" s="313"/>
      <c r="J165" s="313"/>
      <c r="K165" s="314"/>
    </row>
    <row r="166" s="1" customFormat="1" ht="17.25" customHeight="1">
      <c r="B166" s="312"/>
      <c r="C166" s="337" t="s">
        <v>2883</v>
      </c>
      <c r="D166" s="337"/>
      <c r="E166" s="337"/>
      <c r="F166" s="337" t="s">
        <v>2884</v>
      </c>
      <c r="G166" s="379"/>
      <c r="H166" s="380" t="s">
        <v>57</v>
      </c>
      <c r="I166" s="380" t="s">
        <v>60</v>
      </c>
      <c r="J166" s="337" t="s">
        <v>2885</v>
      </c>
      <c r="K166" s="314"/>
    </row>
    <row r="167" s="1" customFormat="1" ht="17.25" customHeight="1">
      <c r="B167" s="315"/>
      <c r="C167" s="339" t="s">
        <v>2886</v>
      </c>
      <c r="D167" s="339"/>
      <c r="E167" s="339"/>
      <c r="F167" s="340" t="s">
        <v>2887</v>
      </c>
      <c r="G167" s="381"/>
      <c r="H167" s="382"/>
      <c r="I167" s="382"/>
      <c r="J167" s="339" t="s">
        <v>2888</v>
      </c>
      <c r="K167" s="317"/>
    </row>
    <row r="168" s="1" customFormat="1" ht="5.25" customHeight="1">
      <c r="B168" s="347"/>
      <c r="C168" s="342"/>
      <c r="D168" s="342"/>
      <c r="E168" s="342"/>
      <c r="F168" s="342"/>
      <c r="G168" s="343"/>
      <c r="H168" s="342"/>
      <c r="I168" s="342"/>
      <c r="J168" s="342"/>
      <c r="K168" s="370"/>
    </row>
    <row r="169" s="1" customFormat="1" ht="15" customHeight="1">
      <c r="B169" s="347"/>
      <c r="C169" s="322" t="s">
        <v>2892</v>
      </c>
      <c r="D169" s="322"/>
      <c r="E169" s="322"/>
      <c r="F169" s="345" t="s">
        <v>2889</v>
      </c>
      <c r="G169" s="322"/>
      <c r="H169" s="322" t="s">
        <v>2929</v>
      </c>
      <c r="I169" s="322" t="s">
        <v>2891</v>
      </c>
      <c r="J169" s="322">
        <v>120</v>
      </c>
      <c r="K169" s="370"/>
    </row>
    <row r="170" s="1" customFormat="1" ht="15" customHeight="1">
      <c r="B170" s="347"/>
      <c r="C170" s="322" t="s">
        <v>2938</v>
      </c>
      <c r="D170" s="322"/>
      <c r="E170" s="322"/>
      <c r="F170" s="345" t="s">
        <v>2889</v>
      </c>
      <c r="G170" s="322"/>
      <c r="H170" s="322" t="s">
        <v>2939</v>
      </c>
      <c r="I170" s="322" t="s">
        <v>2891</v>
      </c>
      <c r="J170" s="322" t="s">
        <v>2940</v>
      </c>
      <c r="K170" s="370"/>
    </row>
    <row r="171" s="1" customFormat="1" ht="15" customHeight="1">
      <c r="B171" s="347"/>
      <c r="C171" s="322" t="s">
        <v>2837</v>
      </c>
      <c r="D171" s="322"/>
      <c r="E171" s="322"/>
      <c r="F171" s="345" t="s">
        <v>2889</v>
      </c>
      <c r="G171" s="322"/>
      <c r="H171" s="322" t="s">
        <v>2956</v>
      </c>
      <c r="I171" s="322" t="s">
        <v>2891</v>
      </c>
      <c r="J171" s="322" t="s">
        <v>2940</v>
      </c>
      <c r="K171" s="370"/>
    </row>
    <row r="172" s="1" customFormat="1" ht="15" customHeight="1">
      <c r="B172" s="347"/>
      <c r="C172" s="322" t="s">
        <v>2894</v>
      </c>
      <c r="D172" s="322"/>
      <c r="E172" s="322"/>
      <c r="F172" s="345" t="s">
        <v>2895</v>
      </c>
      <c r="G172" s="322"/>
      <c r="H172" s="322" t="s">
        <v>2956</v>
      </c>
      <c r="I172" s="322" t="s">
        <v>2891</v>
      </c>
      <c r="J172" s="322">
        <v>50</v>
      </c>
      <c r="K172" s="370"/>
    </row>
    <row r="173" s="1" customFormat="1" ht="15" customHeight="1">
      <c r="B173" s="347"/>
      <c r="C173" s="322" t="s">
        <v>2897</v>
      </c>
      <c r="D173" s="322"/>
      <c r="E173" s="322"/>
      <c r="F173" s="345" t="s">
        <v>2889</v>
      </c>
      <c r="G173" s="322"/>
      <c r="H173" s="322" t="s">
        <v>2956</v>
      </c>
      <c r="I173" s="322" t="s">
        <v>2899</v>
      </c>
      <c r="J173" s="322"/>
      <c r="K173" s="370"/>
    </row>
    <row r="174" s="1" customFormat="1" ht="15" customHeight="1">
      <c r="B174" s="347"/>
      <c r="C174" s="322" t="s">
        <v>2908</v>
      </c>
      <c r="D174" s="322"/>
      <c r="E174" s="322"/>
      <c r="F174" s="345" t="s">
        <v>2895</v>
      </c>
      <c r="G174" s="322"/>
      <c r="H174" s="322" t="s">
        <v>2956</v>
      </c>
      <c r="I174" s="322" t="s">
        <v>2891</v>
      </c>
      <c r="J174" s="322">
        <v>50</v>
      </c>
      <c r="K174" s="370"/>
    </row>
    <row r="175" s="1" customFormat="1" ht="15" customHeight="1">
      <c r="B175" s="347"/>
      <c r="C175" s="322" t="s">
        <v>2916</v>
      </c>
      <c r="D175" s="322"/>
      <c r="E175" s="322"/>
      <c r="F175" s="345" t="s">
        <v>2895</v>
      </c>
      <c r="G175" s="322"/>
      <c r="H175" s="322" t="s">
        <v>2956</v>
      </c>
      <c r="I175" s="322" t="s">
        <v>2891</v>
      </c>
      <c r="J175" s="322">
        <v>50</v>
      </c>
      <c r="K175" s="370"/>
    </row>
    <row r="176" s="1" customFormat="1" ht="15" customHeight="1">
      <c r="B176" s="347"/>
      <c r="C176" s="322" t="s">
        <v>2914</v>
      </c>
      <c r="D176" s="322"/>
      <c r="E176" s="322"/>
      <c r="F176" s="345" t="s">
        <v>2895</v>
      </c>
      <c r="G176" s="322"/>
      <c r="H176" s="322" t="s">
        <v>2956</v>
      </c>
      <c r="I176" s="322" t="s">
        <v>2891</v>
      </c>
      <c r="J176" s="322">
        <v>50</v>
      </c>
      <c r="K176" s="370"/>
    </row>
    <row r="177" s="1" customFormat="1" ht="15" customHeight="1">
      <c r="B177" s="347"/>
      <c r="C177" s="322" t="s">
        <v>133</v>
      </c>
      <c r="D177" s="322"/>
      <c r="E177" s="322"/>
      <c r="F177" s="345" t="s">
        <v>2889</v>
      </c>
      <c r="G177" s="322"/>
      <c r="H177" s="322" t="s">
        <v>2957</v>
      </c>
      <c r="I177" s="322" t="s">
        <v>2958</v>
      </c>
      <c r="J177" s="322"/>
      <c r="K177" s="370"/>
    </row>
    <row r="178" s="1" customFormat="1" ht="15" customHeight="1">
      <c r="B178" s="347"/>
      <c r="C178" s="322" t="s">
        <v>60</v>
      </c>
      <c r="D178" s="322"/>
      <c r="E178" s="322"/>
      <c r="F178" s="345" t="s">
        <v>2889</v>
      </c>
      <c r="G178" s="322"/>
      <c r="H178" s="322" t="s">
        <v>2959</v>
      </c>
      <c r="I178" s="322" t="s">
        <v>2960</v>
      </c>
      <c r="J178" s="322">
        <v>1</v>
      </c>
      <c r="K178" s="370"/>
    </row>
    <row r="179" s="1" customFormat="1" ht="15" customHeight="1">
      <c r="B179" s="347"/>
      <c r="C179" s="322" t="s">
        <v>56</v>
      </c>
      <c r="D179" s="322"/>
      <c r="E179" s="322"/>
      <c r="F179" s="345" t="s">
        <v>2889</v>
      </c>
      <c r="G179" s="322"/>
      <c r="H179" s="322" t="s">
        <v>2961</v>
      </c>
      <c r="I179" s="322" t="s">
        <v>2891</v>
      </c>
      <c r="J179" s="322">
        <v>20</v>
      </c>
      <c r="K179" s="370"/>
    </row>
    <row r="180" s="1" customFormat="1" ht="15" customHeight="1">
      <c r="B180" s="347"/>
      <c r="C180" s="322" t="s">
        <v>57</v>
      </c>
      <c r="D180" s="322"/>
      <c r="E180" s="322"/>
      <c r="F180" s="345" t="s">
        <v>2889</v>
      </c>
      <c r="G180" s="322"/>
      <c r="H180" s="322" t="s">
        <v>2962</v>
      </c>
      <c r="I180" s="322" t="s">
        <v>2891</v>
      </c>
      <c r="J180" s="322">
        <v>255</v>
      </c>
      <c r="K180" s="370"/>
    </row>
    <row r="181" s="1" customFormat="1" ht="15" customHeight="1">
      <c r="B181" s="347"/>
      <c r="C181" s="322" t="s">
        <v>134</v>
      </c>
      <c r="D181" s="322"/>
      <c r="E181" s="322"/>
      <c r="F181" s="345" t="s">
        <v>2889</v>
      </c>
      <c r="G181" s="322"/>
      <c r="H181" s="322" t="s">
        <v>2853</v>
      </c>
      <c r="I181" s="322" t="s">
        <v>2891</v>
      </c>
      <c r="J181" s="322">
        <v>10</v>
      </c>
      <c r="K181" s="370"/>
    </row>
    <row r="182" s="1" customFormat="1" ht="15" customHeight="1">
      <c r="B182" s="347"/>
      <c r="C182" s="322" t="s">
        <v>135</v>
      </c>
      <c r="D182" s="322"/>
      <c r="E182" s="322"/>
      <c r="F182" s="345" t="s">
        <v>2889</v>
      </c>
      <c r="G182" s="322"/>
      <c r="H182" s="322" t="s">
        <v>2963</v>
      </c>
      <c r="I182" s="322" t="s">
        <v>2924</v>
      </c>
      <c r="J182" s="322"/>
      <c r="K182" s="370"/>
    </row>
    <row r="183" s="1" customFormat="1" ht="15" customHeight="1">
      <c r="B183" s="347"/>
      <c r="C183" s="322" t="s">
        <v>2964</v>
      </c>
      <c r="D183" s="322"/>
      <c r="E183" s="322"/>
      <c r="F183" s="345" t="s">
        <v>2889</v>
      </c>
      <c r="G183" s="322"/>
      <c r="H183" s="322" t="s">
        <v>2965</v>
      </c>
      <c r="I183" s="322" t="s">
        <v>2924</v>
      </c>
      <c r="J183" s="322"/>
      <c r="K183" s="370"/>
    </row>
    <row r="184" s="1" customFormat="1" ht="15" customHeight="1">
      <c r="B184" s="347"/>
      <c r="C184" s="322" t="s">
        <v>2953</v>
      </c>
      <c r="D184" s="322"/>
      <c r="E184" s="322"/>
      <c r="F184" s="345" t="s">
        <v>2889</v>
      </c>
      <c r="G184" s="322"/>
      <c r="H184" s="322" t="s">
        <v>2966</v>
      </c>
      <c r="I184" s="322" t="s">
        <v>2924</v>
      </c>
      <c r="J184" s="322"/>
      <c r="K184" s="370"/>
    </row>
    <row r="185" s="1" customFormat="1" ht="15" customHeight="1">
      <c r="B185" s="347"/>
      <c r="C185" s="322" t="s">
        <v>137</v>
      </c>
      <c r="D185" s="322"/>
      <c r="E185" s="322"/>
      <c r="F185" s="345" t="s">
        <v>2895</v>
      </c>
      <c r="G185" s="322"/>
      <c r="H185" s="322" t="s">
        <v>2967</v>
      </c>
      <c r="I185" s="322" t="s">
        <v>2891</v>
      </c>
      <c r="J185" s="322">
        <v>50</v>
      </c>
      <c r="K185" s="370"/>
    </row>
    <row r="186" s="1" customFormat="1" ht="15" customHeight="1">
      <c r="B186" s="347"/>
      <c r="C186" s="322" t="s">
        <v>2968</v>
      </c>
      <c r="D186" s="322"/>
      <c r="E186" s="322"/>
      <c r="F186" s="345" t="s">
        <v>2895</v>
      </c>
      <c r="G186" s="322"/>
      <c r="H186" s="322" t="s">
        <v>2969</v>
      </c>
      <c r="I186" s="322" t="s">
        <v>2970</v>
      </c>
      <c r="J186" s="322"/>
      <c r="K186" s="370"/>
    </row>
    <row r="187" s="1" customFormat="1" ht="15" customHeight="1">
      <c r="B187" s="347"/>
      <c r="C187" s="322" t="s">
        <v>2971</v>
      </c>
      <c r="D187" s="322"/>
      <c r="E187" s="322"/>
      <c r="F187" s="345" t="s">
        <v>2895</v>
      </c>
      <c r="G187" s="322"/>
      <c r="H187" s="322" t="s">
        <v>2972</v>
      </c>
      <c r="I187" s="322" t="s">
        <v>2970</v>
      </c>
      <c r="J187" s="322"/>
      <c r="K187" s="370"/>
    </row>
    <row r="188" s="1" customFormat="1" ht="15" customHeight="1">
      <c r="B188" s="347"/>
      <c r="C188" s="322" t="s">
        <v>2973</v>
      </c>
      <c r="D188" s="322"/>
      <c r="E188" s="322"/>
      <c r="F188" s="345" t="s">
        <v>2895</v>
      </c>
      <c r="G188" s="322"/>
      <c r="H188" s="322" t="s">
        <v>2974</v>
      </c>
      <c r="I188" s="322" t="s">
        <v>2970</v>
      </c>
      <c r="J188" s="322"/>
      <c r="K188" s="370"/>
    </row>
    <row r="189" s="1" customFormat="1" ht="15" customHeight="1">
      <c r="B189" s="347"/>
      <c r="C189" s="383" t="s">
        <v>2975</v>
      </c>
      <c r="D189" s="322"/>
      <c r="E189" s="322"/>
      <c r="F189" s="345" t="s">
        <v>2895</v>
      </c>
      <c r="G189" s="322"/>
      <c r="H189" s="322" t="s">
        <v>2976</v>
      </c>
      <c r="I189" s="322" t="s">
        <v>2977</v>
      </c>
      <c r="J189" s="384" t="s">
        <v>2978</v>
      </c>
      <c r="K189" s="370"/>
    </row>
    <row r="190" s="18" customFormat="1" ht="15" customHeight="1">
      <c r="B190" s="385"/>
      <c r="C190" s="386" t="s">
        <v>2979</v>
      </c>
      <c r="D190" s="387"/>
      <c r="E190" s="387"/>
      <c r="F190" s="388" t="s">
        <v>2895</v>
      </c>
      <c r="G190" s="387"/>
      <c r="H190" s="387" t="s">
        <v>2980</v>
      </c>
      <c r="I190" s="387" t="s">
        <v>2977</v>
      </c>
      <c r="J190" s="389" t="s">
        <v>2978</v>
      </c>
      <c r="K190" s="390"/>
    </row>
    <row r="191" s="1" customFormat="1" ht="15" customHeight="1">
      <c r="B191" s="347"/>
      <c r="C191" s="383" t="s">
        <v>45</v>
      </c>
      <c r="D191" s="322"/>
      <c r="E191" s="322"/>
      <c r="F191" s="345" t="s">
        <v>2889</v>
      </c>
      <c r="G191" s="322"/>
      <c r="H191" s="319" t="s">
        <v>2981</v>
      </c>
      <c r="I191" s="322" t="s">
        <v>2982</v>
      </c>
      <c r="J191" s="322"/>
      <c r="K191" s="370"/>
    </row>
    <row r="192" s="1" customFormat="1" ht="15" customHeight="1">
      <c r="B192" s="347"/>
      <c r="C192" s="383" t="s">
        <v>2983</v>
      </c>
      <c r="D192" s="322"/>
      <c r="E192" s="322"/>
      <c r="F192" s="345" t="s">
        <v>2889</v>
      </c>
      <c r="G192" s="322"/>
      <c r="H192" s="322" t="s">
        <v>2984</v>
      </c>
      <c r="I192" s="322" t="s">
        <v>2924</v>
      </c>
      <c r="J192" s="322"/>
      <c r="K192" s="370"/>
    </row>
    <row r="193" s="1" customFormat="1" ht="15" customHeight="1">
      <c r="B193" s="347"/>
      <c r="C193" s="383" t="s">
        <v>2985</v>
      </c>
      <c r="D193" s="322"/>
      <c r="E193" s="322"/>
      <c r="F193" s="345" t="s">
        <v>2889</v>
      </c>
      <c r="G193" s="322"/>
      <c r="H193" s="322" t="s">
        <v>2986</v>
      </c>
      <c r="I193" s="322" t="s">
        <v>2924</v>
      </c>
      <c r="J193" s="322"/>
      <c r="K193" s="370"/>
    </row>
    <row r="194" s="1" customFormat="1" ht="15" customHeight="1">
      <c r="B194" s="347"/>
      <c r="C194" s="383" t="s">
        <v>2987</v>
      </c>
      <c r="D194" s="322"/>
      <c r="E194" s="322"/>
      <c r="F194" s="345" t="s">
        <v>2895</v>
      </c>
      <c r="G194" s="322"/>
      <c r="H194" s="322" t="s">
        <v>2988</v>
      </c>
      <c r="I194" s="322" t="s">
        <v>2924</v>
      </c>
      <c r="J194" s="322"/>
      <c r="K194" s="370"/>
    </row>
    <row r="195" s="1" customFormat="1" ht="15" customHeight="1">
      <c r="B195" s="376"/>
      <c r="C195" s="391"/>
      <c r="D195" s="356"/>
      <c r="E195" s="356"/>
      <c r="F195" s="356"/>
      <c r="G195" s="356"/>
      <c r="H195" s="356"/>
      <c r="I195" s="356"/>
      <c r="J195" s="356"/>
      <c r="K195" s="377"/>
    </row>
    <row r="196" s="1" customFormat="1" ht="18.75" customHeight="1">
      <c r="B196" s="358"/>
      <c r="C196" s="368"/>
      <c r="D196" s="368"/>
      <c r="E196" s="368"/>
      <c r="F196" s="378"/>
      <c r="G196" s="368"/>
      <c r="H196" s="368"/>
      <c r="I196" s="368"/>
      <c r="J196" s="368"/>
      <c r="K196" s="358"/>
    </row>
    <row r="197" s="1" customFormat="1" ht="18.75" customHeight="1">
      <c r="B197" s="358"/>
      <c r="C197" s="368"/>
      <c r="D197" s="368"/>
      <c r="E197" s="368"/>
      <c r="F197" s="378"/>
      <c r="G197" s="368"/>
      <c r="H197" s="368"/>
      <c r="I197" s="368"/>
      <c r="J197" s="368"/>
      <c r="K197" s="358"/>
    </row>
    <row r="198" s="1" customFormat="1" ht="18.75" customHeight="1"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</row>
    <row r="199" s="1" customFormat="1" ht="13.5">
      <c r="B199" s="309"/>
      <c r="C199" s="310"/>
      <c r="D199" s="310"/>
      <c r="E199" s="310"/>
      <c r="F199" s="310"/>
      <c r="G199" s="310"/>
      <c r="H199" s="310"/>
      <c r="I199" s="310"/>
      <c r="J199" s="310"/>
      <c r="K199" s="311"/>
    </row>
    <row r="200" s="1" customFormat="1" ht="21">
      <c r="B200" s="312"/>
      <c r="C200" s="313" t="s">
        <v>2989</v>
      </c>
      <c r="D200" s="313"/>
      <c r="E200" s="313"/>
      <c r="F200" s="313"/>
      <c r="G200" s="313"/>
      <c r="H200" s="313"/>
      <c r="I200" s="313"/>
      <c r="J200" s="313"/>
      <c r="K200" s="314"/>
    </row>
    <row r="201" s="1" customFormat="1" ht="25.5" customHeight="1">
      <c r="B201" s="312"/>
      <c r="C201" s="392" t="s">
        <v>2990</v>
      </c>
      <c r="D201" s="392"/>
      <c r="E201" s="392"/>
      <c r="F201" s="392" t="s">
        <v>2991</v>
      </c>
      <c r="G201" s="393"/>
      <c r="H201" s="392" t="s">
        <v>2992</v>
      </c>
      <c r="I201" s="392"/>
      <c r="J201" s="392"/>
      <c r="K201" s="314"/>
    </row>
    <row r="202" s="1" customFormat="1" ht="5.25" customHeight="1">
      <c r="B202" s="347"/>
      <c r="C202" s="342"/>
      <c r="D202" s="342"/>
      <c r="E202" s="342"/>
      <c r="F202" s="342"/>
      <c r="G202" s="368"/>
      <c r="H202" s="342"/>
      <c r="I202" s="342"/>
      <c r="J202" s="342"/>
      <c r="K202" s="370"/>
    </row>
    <row r="203" s="1" customFormat="1" ht="15" customHeight="1">
      <c r="B203" s="347"/>
      <c r="C203" s="322" t="s">
        <v>2982</v>
      </c>
      <c r="D203" s="322"/>
      <c r="E203" s="322"/>
      <c r="F203" s="345" t="s">
        <v>46</v>
      </c>
      <c r="G203" s="322"/>
      <c r="H203" s="322" t="s">
        <v>2993</v>
      </c>
      <c r="I203" s="322"/>
      <c r="J203" s="322"/>
      <c r="K203" s="370"/>
    </row>
    <row r="204" s="1" customFormat="1" ht="15" customHeight="1">
      <c r="B204" s="347"/>
      <c r="C204" s="322"/>
      <c r="D204" s="322"/>
      <c r="E204" s="322"/>
      <c r="F204" s="345" t="s">
        <v>47</v>
      </c>
      <c r="G204" s="322"/>
      <c r="H204" s="322" t="s">
        <v>2994</v>
      </c>
      <c r="I204" s="322"/>
      <c r="J204" s="322"/>
      <c r="K204" s="370"/>
    </row>
    <row r="205" s="1" customFormat="1" ht="15" customHeight="1">
      <c r="B205" s="347"/>
      <c r="C205" s="322"/>
      <c r="D205" s="322"/>
      <c r="E205" s="322"/>
      <c r="F205" s="345" t="s">
        <v>50</v>
      </c>
      <c r="G205" s="322"/>
      <c r="H205" s="322" t="s">
        <v>2995</v>
      </c>
      <c r="I205" s="322"/>
      <c r="J205" s="322"/>
      <c r="K205" s="370"/>
    </row>
    <row r="206" s="1" customFormat="1" ht="15" customHeight="1">
      <c r="B206" s="347"/>
      <c r="C206" s="322"/>
      <c r="D206" s="322"/>
      <c r="E206" s="322"/>
      <c r="F206" s="345" t="s">
        <v>48</v>
      </c>
      <c r="G206" s="322"/>
      <c r="H206" s="322" t="s">
        <v>2996</v>
      </c>
      <c r="I206" s="322"/>
      <c r="J206" s="322"/>
      <c r="K206" s="370"/>
    </row>
    <row r="207" s="1" customFormat="1" ht="15" customHeight="1">
      <c r="B207" s="347"/>
      <c r="C207" s="322"/>
      <c r="D207" s="322"/>
      <c r="E207" s="322"/>
      <c r="F207" s="345" t="s">
        <v>49</v>
      </c>
      <c r="G207" s="322"/>
      <c r="H207" s="322" t="s">
        <v>2997</v>
      </c>
      <c r="I207" s="322"/>
      <c r="J207" s="322"/>
      <c r="K207" s="370"/>
    </row>
    <row r="208" s="1" customFormat="1" ht="15" customHeight="1">
      <c r="B208" s="347"/>
      <c r="C208" s="322"/>
      <c r="D208" s="322"/>
      <c r="E208" s="322"/>
      <c r="F208" s="345"/>
      <c r="G208" s="322"/>
      <c r="H208" s="322"/>
      <c r="I208" s="322"/>
      <c r="J208" s="322"/>
      <c r="K208" s="370"/>
    </row>
    <row r="209" s="1" customFormat="1" ht="15" customHeight="1">
      <c r="B209" s="347"/>
      <c r="C209" s="322" t="s">
        <v>2936</v>
      </c>
      <c r="D209" s="322"/>
      <c r="E209" s="322"/>
      <c r="F209" s="345" t="s">
        <v>82</v>
      </c>
      <c r="G209" s="322"/>
      <c r="H209" s="322" t="s">
        <v>2998</v>
      </c>
      <c r="I209" s="322"/>
      <c r="J209" s="322"/>
      <c r="K209" s="370"/>
    </row>
    <row r="210" s="1" customFormat="1" ht="15" customHeight="1">
      <c r="B210" s="347"/>
      <c r="C210" s="322"/>
      <c r="D210" s="322"/>
      <c r="E210" s="322"/>
      <c r="F210" s="345" t="s">
        <v>2832</v>
      </c>
      <c r="G210" s="322"/>
      <c r="H210" s="322" t="s">
        <v>2833</v>
      </c>
      <c r="I210" s="322"/>
      <c r="J210" s="322"/>
      <c r="K210" s="370"/>
    </row>
    <row r="211" s="1" customFormat="1" ht="15" customHeight="1">
      <c r="B211" s="347"/>
      <c r="C211" s="322"/>
      <c r="D211" s="322"/>
      <c r="E211" s="322"/>
      <c r="F211" s="345" t="s">
        <v>2830</v>
      </c>
      <c r="G211" s="322"/>
      <c r="H211" s="322" t="s">
        <v>2999</v>
      </c>
      <c r="I211" s="322"/>
      <c r="J211" s="322"/>
      <c r="K211" s="370"/>
    </row>
    <row r="212" s="1" customFormat="1" ht="15" customHeight="1">
      <c r="B212" s="394"/>
      <c r="C212" s="322"/>
      <c r="D212" s="322"/>
      <c r="E212" s="322"/>
      <c r="F212" s="345" t="s">
        <v>95</v>
      </c>
      <c r="G212" s="383"/>
      <c r="H212" s="374" t="s">
        <v>2834</v>
      </c>
      <c r="I212" s="374"/>
      <c r="J212" s="374"/>
      <c r="K212" s="395"/>
    </row>
    <row r="213" s="1" customFormat="1" ht="15" customHeight="1">
      <c r="B213" s="394"/>
      <c r="C213" s="322"/>
      <c r="D213" s="322"/>
      <c r="E213" s="322"/>
      <c r="F213" s="345" t="s">
        <v>2835</v>
      </c>
      <c r="G213" s="383"/>
      <c r="H213" s="374" t="s">
        <v>2789</v>
      </c>
      <c r="I213" s="374"/>
      <c r="J213" s="374"/>
      <c r="K213" s="395"/>
    </row>
    <row r="214" s="1" customFormat="1" ht="15" customHeight="1">
      <c r="B214" s="394"/>
      <c r="C214" s="322"/>
      <c r="D214" s="322"/>
      <c r="E214" s="322"/>
      <c r="F214" s="345"/>
      <c r="G214" s="383"/>
      <c r="H214" s="374"/>
      <c r="I214" s="374"/>
      <c r="J214" s="374"/>
      <c r="K214" s="395"/>
    </row>
    <row r="215" s="1" customFormat="1" ht="15" customHeight="1">
      <c r="B215" s="394"/>
      <c r="C215" s="322" t="s">
        <v>2960</v>
      </c>
      <c r="D215" s="322"/>
      <c r="E215" s="322"/>
      <c r="F215" s="345">
        <v>1</v>
      </c>
      <c r="G215" s="383"/>
      <c r="H215" s="374" t="s">
        <v>3000</v>
      </c>
      <c r="I215" s="374"/>
      <c r="J215" s="374"/>
      <c r="K215" s="395"/>
    </row>
    <row r="216" s="1" customFormat="1" ht="15" customHeight="1">
      <c r="B216" s="394"/>
      <c r="C216" s="322"/>
      <c r="D216" s="322"/>
      <c r="E216" s="322"/>
      <c r="F216" s="345">
        <v>2</v>
      </c>
      <c r="G216" s="383"/>
      <c r="H216" s="374" t="s">
        <v>3001</v>
      </c>
      <c r="I216" s="374"/>
      <c r="J216" s="374"/>
      <c r="K216" s="395"/>
    </row>
    <row r="217" s="1" customFormat="1" ht="15" customHeight="1">
      <c r="B217" s="394"/>
      <c r="C217" s="322"/>
      <c r="D217" s="322"/>
      <c r="E217" s="322"/>
      <c r="F217" s="345">
        <v>3</v>
      </c>
      <c r="G217" s="383"/>
      <c r="H217" s="374" t="s">
        <v>3002</v>
      </c>
      <c r="I217" s="374"/>
      <c r="J217" s="374"/>
      <c r="K217" s="395"/>
    </row>
    <row r="218" s="1" customFormat="1" ht="15" customHeight="1">
      <c r="B218" s="394"/>
      <c r="C218" s="322"/>
      <c r="D218" s="322"/>
      <c r="E218" s="322"/>
      <c r="F218" s="345">
        <v>4</v>
      </c>
      <c r="G218" s="383"/>
      <c r="H218" s="374" t="s">
        <v>3003</v>
      </c>
      <c r="I218" s="374"/>
      <c r="J218" s="374"/>
      <c r="K218" s="395"/>
    </row>
    <row r="219" s="1" customFormat="1" ht="12.75" customHeight="1">
      <c r="B219" s="396"/>
      <c r="C219" s="397"/>
      <c r="D219" s="397"/>
      <c r="E219" s="397"/>
      <c r="F219" s="397"/>
      <c r="G219" s="397"/>
      <c r="H219" s="397"/>
      <c r="I219" s="397"/>
      <c r="J219" s="397"/>
      <c r="K219" s="39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NOVÁK</dc:creator>
  <cp:lastModifiedBy>Petr NOVÁK</cp:lastModifiedBy>
  <dcterms:created xsi:type="dcterms:W3CDTF">2024-11-20T09:57:09Z</dcterms:created>
  <dcterms:modified xsi:type="dcterms:W3CDTF">2024-11-20T09:57:25Z</dcterms:modified>
</cp:coreProperties>
</file>