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ralovas\Desktop\"/>
    </mc:Choice>
  </mc:AlternateContent>
  <xr:revisionPtr revIDLastSave="0" documentId="13_ncr:1_{C7F2CD43-B5CC-4BCE-B59A-A5B686E48852}" xr6:coauthVersionLast="47" xr6:coauthVersionMax="47" xr10:uidLastSave="{00000000-0000-0000-0000-000000000000}"/>
  <bookViews>
    <workbookView xWindow="-120" yWindow="-120" windowWidth="19440" windowHeight="14880" firstSheet="1" activeTab="1" xr2:uid="{00000000-000D-0000-FFFF-FFFF00000000}"/>
  </bookViews>
  <sheets>
    <sheet name="Rekapitulace stavby" sheetId="1" state="veryHidden" r:id="rId1"/>
    <sheet name="12 - Nad Kajetánkou 42, b..." sheetId="2" r:id="rId2"/>
  </sheets>
  <definedNames>
    <definedName name="_xlnm._FilterDatabase" localSheetId="1" hidden="1">'12 - Nad Kajetánkou 42, b...'!$C$142:$K$645</definedName>
    <definedName name="_xlnm.Print_Titles" localSheetId="1">'12 - Nad Kajetánkou 42, b...'!$142:$142</definedName>
    <definedName name="_xlnm.Print_Titles" localSheetId="0">'Rekapitulace stavby'!$92:$92</definedName>
    <definedName name="_xlnm.Print_Area" localSheetId="1">'12 - Nad Kajetánkou 42, b...'!$C$4:$J$76,'12 - Nad Kajetánkou 42, b...'!$C$82:$J$124,'12 - Nad Kajetánkou 42, b...'!$C$130:$J$645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645" i="2"/>
  <c r="BH645" i="2"/>
  <c r="BG645" i="2"/>
  <c r="BE645" i="2"/>
  <c r="T645" i="2"/>
  <c r="T644" i="2" s="1"/>
  <c r="R645" i="2"/>
  <c r="R644" i="2"/>
  <c r="P645" i="2"/>
  <c r="P644" i="2" s="1"/>
  <c r="BI643" i="2"/>
  <c r="BH643" i="2"/>
  <c r="BG643" i="2"/>
  <c r="BE643" i="2"/>
  <c r="T643" i="2"/>
  <c r="T642" i="2"/>
  <c r="R643" i="2"/>
  <c r="R642" i="2" s="1"/>
  <c r="P643" i="2"/>
  <c r="P642" i="2" s="1"/>
  <c r="BI641" i="2"/>
  <c r="BH641" i="2"/>
  <c r="BG641" i="2"/>
  <c r="BE641" i="2"/>
  <c r="T641" i="2"/>
  <c r="T640" i="2" s="1"/>
  <c r="T639" i="2" s="1"/>
  <c r="R641" i="2"/>
  <c r="R640" i="2"/>
  <c r="R639" i="2" s="1"/>
  <c r="P641" i="2"/>
  <c r="P640" i="2"/>
  <c r="P639" i="2" s="1"/>
  <c r="BI638" i="2"/>
  <c r="BH638" i="2"/>
  <c r="BG638" i="2"/>
  <c r="BE638" i="2"/>
  <c r="T638" i="2"/>
  <c r="R638" i="2"/>
  <c r="P638" i="2"/>
  <c r="BI637" i="2"/>
  <c r="BH637" i="2"/>
  <c r="BG637" i="2"/>
  <c r="BE637" i="2"/>
  <c r="T637" i="2"/>
  <c r="R637" i="2"/>
  <c r="P637" i="2"/>
  <c r="BI636" i="2"/>
  <c r="BH636" i="2"/>
  <c r="BG636" i="2"/>
  <c r="BE636" i="2"/>
  <c r="T636" i="2"/>
  <c r="R636" i="2"/>
  <c r="P636" i="2"/>
  <c r="BI628" i="2"/>
  <c r="BH628" i="2"/>
  <c r="BG628" i="2"/>
  <c r="BE628" i="2"/>
  <c r="T628" i="2"/>
  <c r="R628" i="2"/>
  <c r="P628" i="2"/>
  <c r="BI614" i="2"/>
  <c r="BH614" i="2"/>
  <c r="BG614" i="2"/>
  <c r="BE614" i="2"/>
  <c r="T614" i="2"/>
  <c r="R614" i="2"/>
  <c r="P614" i="2"/>
  <c r="BI613" i="2"/>
  <c r="BH613" i="2"/>
  <c r="BG613" i="2"/>
  <c r="BE613" i="2"/>
  <c r="T613" i="2"/>
  <c r="R613" i="2"/>
  <c r="P613" i="2"/>
  <c r="BI611" i="2"/>
  <c r="BH611" i="2"/>
  <c r="BG611" i="2"/>
  <c r="BE611" i="2"/>
  <c r="T611" i="2"/>
  <c r="R611" i="2"/>
  <c r="P611" i="2"/>
  <c r="BI610" i="2"/>
  <c r="BH610" i="2"/>
  <c r="BG610" i="2"/>
  <c r="BE610" i="2"/>
  <c r="T610" i="2"/>
  <c r="R610" i="2"/>
  <c r="P610" i="2"/>
  <c r="BI608" i="2"/>
  <c r="BH608" i="2"/>
  <c r="BG608" i="2"/>
  <c r="BE608" i="2"/>
  <c r="T608" i="2"/>
  <c r="R608" i="2"/>
  <c r="P608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3" i="2"/>
  <c r="BH603" i="2"/>
  <c r="BG603" i="2"/>
  <c r="BE603" i="2"/>
  <c r="T603" i="2"/>
  <c r="R603" i="2"/>
  <c r="P603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599" i="2"/>
  <c r="BH599" i="2"/>
  <c r="BG599" i="2"/>
  <c r="BE599" i="2"/>
  <c r="T599" i="2"/>
  <c r="R599" i="2"/>
  <c r="P599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6" i="2"/>
  <c r="BH596" i="2"/>
  <c r="BG596" i="2"/>
  <c r="BE596" i="2"/>
  <c r="T596" i="2"/>
  <c r="R596" i="2"/>
  <c r="P596" i="2"/>
  <c r="BI595" i="2"/>
  <c r="BH595" i="2"/>
  <c r="BG595" i="2"/>
  <c r="BE595" i="2"/>
  <c r="T595" i="2"/>
  <c r="R595" i="2"/>
  <c r="P595" i="2"/>
  <c r="BI584" i="2"/>
  <c r="BH584" i="2"/>
  <c r="BG584" i="2"/>
  <c r="BE584" i="2"/>
  <c r="T584" i="2"/>
  <c r="R584" i="2"/>
  <c r="P584" i="2"/>
  <c r="BI582" i="2"/>
  <c r="BH582" i="2"/>
  <c r="BG582" i="2"/>
  <c r="BE582" i="2"/>
  <c r="T582" i="2"/>
  <c r="R582" i="2"/>
  <c r="P582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7" i="2"/>
  <c r="BH577" i="2"/>
  <c r="BG577" i="2"/>
  <c r="BE577" i="2"/>
  <c r="T577" i="2"/>
  <c r="R577" i="2"/>
  <c r="P577" i="2"/>
  <c r="BI571" i="2"/>
  <c r="BH571" i="2"/>
  <c r="BG571" i="2"/>
  <c r="BE571" i="2"/>
  <c r="T571" i="2"/>
  <c r="R571" i="2"/>
  <c r="P571" i="2"/>
  <c r="BI568" i="2"/>
  <c r="BH568" i="2"/>
  <c r="BG568" i="2"/>
  <c r="BE568" i="2"/>
  <c r="T568" i="2"/>
  <c r="R568" i="2"/>
  <c r="P568" i="2"/>
  <c r="BI562" i="2"/>
  <c r="BH562" i="2"/>
  <c r="BG562" i="2"/>
  <c r="BE562" i="2"/>
  <c r="T562" i="2"/>
  <c r="R562" i="2"/>
  <c r="P562" i="2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6" i="2"/>
  <c r="BH556" i="2"/>
  <c r="BG556" i="2"/>
  <c r="BE556" i="2"/>
  <c r="T556" i="2"/>
  <c r="R556" i="2"/>
  <c r="P556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49" i="2"/>
  <c r="BH549" i="2"/>
  <c r="BG549" i="2"/>
  <c r="BE549" i="2"/>
  <c r="T549" i="2"/>
  <c r="R549" i="2"/>
  <c r="P549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4" i="2"/>
  <c r="BH544" i="2"/>
  <c r="BG544" i="2"/>
  <c r="BE544" i="2"/>
  <c r="T544" i="2"/>
  <c r="R544" i="2"/>
  <c r="P544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34" i="2"/>
  <c r="BH534" i="2"/>
  <c r="BG534" i="2"/>
  <c r="BE534" i="2"/>
  <c r="T534" i="2"/>
  <c r="R534" i="2"/>
  <c r="P534" i="2"/>
  <c r="BI532" i="2"/>
  <c r="BH532" i="2"/>
  <c r="BG532" i="2"/>
  <c r="BE532" i="2"/>
  <c r="T532" i="2"/>
  <c r="R532" i="2"/>
  <c r="P532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3" i="2"/>
  <c r="BH523" i="2"/>
  <c r="BG523" i="2"/>
  <c r="BE523" i="2"/>
  <c r="T523" i="2"/>
  <c r="R523" i="2"/>
  <c r="P523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07" i="2"/>
  <c r="BH507" i="2"/>
  <c r="BG507" i="2"/>
  <c r="BE507" i="2"/>
  <c r="T507" i="2"/>
  <c r="R507" i="2"/>
  <c r="P507" i="2"/>
  <c r="BI500" i="2"/>
  <c r="BH500" i="2"/>
  <c r="BG500" i="2"/>
  <c r="BE500" i="2"/>
  <c r="T500" i="2"/>
  <c r="T493" i="2" s="1"/>
  <c r="R500" i="2"/>
  <c r="R493" i="2"/>
  <c r="P500" i="2"/>
  <c r="P493" i="2"/>
  <c r="BI494" i="2"/>
  <c r="BH494" i="2"/>
  <c r="BG494" i="2"/>
  <c r="BE494" i="2"/>
  <c r="T494" i="2"/>
  <c r="R494" i="2"/>
  <c r="P494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7" i="2"/>
  <c r="BH487" i="2"/>
  <c r="BG487" i="2"/>
  <c r="BE487" i="2"/>
  <c r="T487" i="2"/>
  <c r="R487" i="2"/>
  <c r="P487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0" i="2"/>
  <c r="BH470" i="2"/>
  <c r="BG470" i="2"/>
  <c r="BE470" i="2"/>
  <c r="T470" i="2"/>
  <c r="R470" i="2"/>
  <c r="P470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2" i="2"/>
  <c r="BH462" i="2"/>
  <c r="BG462" i="2"/>
  <c r="BE462" i="2"/>
  <c r="T462" i="2"/>
  <c r="R462" i="2"/>
  <c r="P462" i="2"/>
  <c r="BI456" i="2"/>
  <c r="BH456" i="2"/>
  <c r="BG456" i="2"/>
  <c r="BE456" i="2"/>
  <c r="T456" i="2"/>
  <c r="R456" i="2"/>
  <c r="P456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29" i="2"/>
  <c r="BH429" i="2"/>
  <c r="BG429" i="2"/>
  <c r="BE429" i="2"/>
  <c r="T429" i="2"/>
  <c r="R429" i="2"/>
  <c r="P429" i="2"/>
  <c r="BI427" i="2"/>
  <c r="BH427" i="2"/>
  <c r="BG427" i="2"/>
  <c r="BE427" i="2"/>
  <c r="T427" i="2"/>
  <c r="R427" i="2"/>
  <c r="P427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5" i="2"/>
  <c r="BH395" i="2"/>
  <c r="BG395" i="2"/>
  <c r="BE395" i="2"/>
  <c r="T395" i="2"/>
  <c r="R395" i="2"/>
  <c r="P395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7" i="2"/>
  <c r="BH377" i="2"/>
  <c r="BG377" i="2"/>
  <c r="BE377" i="2"/>
  <c r="T377" i="2"/>
  <c r="R377" i="2"/>
  <c r="P377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T361" i="2"/>
  <c r="R362" i="2"/>
  <c r="R361" i="2" s="1"/>
  <c r="P362" i="2"/>
  <c r="P361" i="2" s="1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49" i="2"/>
  <c r="BH349" i="2"/>
  <c r="BG349" i="2"/>
  <c r="BE349" i="2"/>
  <c r="T349" i="2"/>
  <c r="R349" i="2"/>
  <c r="P349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0" i="2"/>
  <c r="BH330" i="2"/>
  <c r="BG330" i="2"/>
  <c r="BE330" i="2"/>
  <c r="T330" i="2"/>
  <c r="R330" i="2"/>
  <c r="P330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3" i="2"/>
  <c r="BH303" i="2"/>
  <c r="BG303" i="2"/>
  <c r="BE303" i="2"/>
  <c r="T303" i="2"/>
  <c r="R303" i="2"/>
  <c r="P303" i="2"/>
  <c r="BI297" i="2"/>
  <c r="BH297" i="2"/>
  <c r="BG297" i="2"/>
  <c r="BE297" i="2"/>
  <c r="T297" i="2"/>
  <c r="R297" i="2"/>
  <c r="P297" i="2"/>
  <c r="BI291" i="2"/>
  <c r="BH291" i="2"/>
  <c r="BG291" i="2"/>
  <c r="BE291" i="2"/>
  <c r="T291" i="2"/>
  <c r="R291" i="2"/>
  <c r="P291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3" i="2"/>
  <c r="BH273" i="2"/>
  <c r="BG273" i="2"/>
  <c r="BE273" i="2"/>
  <c r="T273" i="2"/>
  <c r="R273" i="2"/>
  <c r="P273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6" i="2"/>
  <c r="BH256" i="2"/>
  <c r="BG256" i="2"/>
  <c r="BE256" i="2"/>
  <c r="T256" i="2"/>
  <c r="R256" i="2"/>
  <c r="P256" i="2"/>
  <c r="BI251" i="2"/>
  <c r="BH251" i="2"/>
  <c r="BG251" i="2"/>
  <c r="BE251" i="2"/>
  <c r="T251" i="2"/>
  <c r="R251" i="2"/>
  <c r="P251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2" i="2"/>
  <c r="BH232" i="2"/>
  <c r="BG232" i="2"/>
  <c r="BE232" i="2"/>
  <c r="T232" i="2"/>
  <c r="R232" i="2"/>
  <c r="P232" i="2"/>
  <c r="BI226" i="2"/>
  <c r="BH226" i="2"/>
  <c r="BG226" i="2"/>
  <c r="BE226" i="2"/>
  <c r="T226" i="2"/>
  <c r="R226" i="2"/>
  <c r="P226" i="2"/>
  <c r="BI223" i="2"/>
  <c r="BH223" i="2"/>
  <c r="BG223" i="2"/>
  <c r="BE223" i="2"/>
  <c r="T223" i="2"/>
  <c r="R223" i="2"/>
  <c r="P223" i="2"/>
  <c r="BI220" i="2"/>
  <c r="BH220" i="2"/>
  <c r="BG220" i="2"/>
  <c r="BE220" i="2"/>
  <c r="T220" i="2"/>
  <c r="R220" i="2"/>
  <c r="P220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6" i="2"/>
  <c r="BH206" i="2"/>
  <c r="BG206" i="2"/>
  <c r="BE206" i="2"/>
  <c r="T206" i="2"/>
  <c r="R206" i="2"/>
  <c r="P206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88" i="2"/>
  <c r="BH188" i="2"/>
  <c r="BG188" i="2"/>
  <c r="BE188" i="2"/>
  <c r="T188" i="2"/>
  <c r="R188" i="2"/>
  <c r="P188" i="2"/>
  <c r="BI185" i="2"/>
  <c r="BH185" i="2"/>
  <c r="BG185" i="2"/>
  <c r="BE185" i="2"/>
  <c r="T185" i="2"/>
  <c r="R185" i="2"/>
  <c r="P185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63" i="2"/>
  <c r="BH163" i="2"/>
  <c r="BG163" i="2"/>
  <c r="BE163" i="2"/>
  <c r="T163" i="2"/>
  <c r="R163" i="2"/>
  <c r="P163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46" i="2"/>
  <c r="BH146" i="2"/>
  <c r="BG146" i="2"/>
  <c r="BE146" i="2"/>
  <c r="T146" i="2"/>
  <c r="R146" i="2"/>
  <c r="P146" i="2"/>
  <c r="J140" i="2"/>
  <c r="F137" i="2"/>
  <c r="E135" i="2"/>
  <c r="J92" i="2"/>
  <c r="F89" i="2"/>
  <c r="E87" i="2"/>
  <c r="J21" i="2"/>
  <c r="E21" i="2"/>
  <c r="J139" i="2" s="1"/>
  <c r="J20" i="2"/>
  <c r="J18" i="2"/>
  <c r="E18" i="2"/>
  <c r="F140" i="2" s="1"/>
  <c r="J17" i="2"/>
  <c r="J15" i="2"/>
  <c r="E15" i="2"/>
  <c r="F91" i="2" s="1"/>
  <c r="J14" i="2"/>
  <c r="J89" i="2"/>
  <c r="E7" i="2"/>
  <c r="E133" i="2"/>
  <c r="L90" i="1"/>
  <c r="AM90" i="1"/>
  <c r="AM89" i="1"/>
  <c r="L89" i="1"/>
  <c r="AM87" i="1"/>
  <c r="L87" i="1"/>
  <c r="L85" i="1"/>
  <c r="L84" i="1"/>
  <c r="BK568" i="2"/>
  <c r="J546" i="2"/>
  <c r="J492" i="2"/>
  <c r="BK454" i="2"/>
  <c r="BK391" i="2"/>
  <c r="J337" i="2"/>
  <c r="J268" i="2"/>
  <c r="J220" i="2"/>
  <c r="J584" i="2"/>
  <c r="J507" i="2"/>
  <c r="BK476" i="2"/>
  <c r="BK435" i="2"/>
  <c r="BK355" i="2"/>
  <c r="BK288" i="2"/>
  <c r="J212" i="2"/>
  <c r="BK598" i="2"/>
  <c r="BK483" i="2"/>
  <c r="J465" i="2"/>
  <c r="J381" i="2"/>
  <c r="J251" i="2"/>
  <c r="BK146" i="2"/>
  <c r="J549" i="2"/>
  <c r="J466" i="2"/>
  <c r="J411" i="2"/>
  <c r="J395" i="2"/>
  <c r="BK341" i="2"/>
  <c r="BK297" i="2"/>
  <c r="J243" i="2"/>
  <c r="J605" i="2"/>
  <c r="J545" i="2"/>
  <c r="BK515" i="2"/>
  <c r="J451" i="2"/>
  <c r="J414" i="2"/>
  <c r="J393" i="2"/>
  <c r="J341" i="2"/>
  <c r="BK310" i="2"/>
  <c r="BK267" i="2"/>
  <c r="J602" i="2"/>
  <c r="BK558" i="2"/>
  <c r="BK464" i="2"/>
  <c r="BK402" i="2"/>
  <c r="J369" i="2"/>
  <c r="BK313" i="2"/>
  <c r="BK279" i="2"/>
  <c r="BK179" i="2"/>
  <c r="J558" i="2"/>
  <c r="BK456" i="2"/>
  <c r="J423" i="2"/>
  <c r="J364" i="2"/>
  <c r="BK333" i="2"/>
  <c r="BK261" i="2"/>
  <c r="BK645" i="2"/>
  <c r="BK637" i="2"/>
  <c r="J628" i="2"/>
  <c r="BK571" i="2"/>
  <c r="BK525" i="2"/>
  <c r="J427" i="2"/>
  <c r="BK395" i="2"/>
  <c r="BK364" i="2"/>
  <c r="J317" i="2"/>
  <c r="BK256" i="2"/>
  <c r="BK232" i="2"/>
  <c r="J582" i="2"/>
  <c r="BK544" i="2"/>
  <c r="J514" i="2"/>
  <c r="J477" i="2"/>
  <c r="BK436" i="2"/>
  <c r="J325" i="2"/>
  <c r="BK291" i="2"/>
  <c r="J240" i="2"/>
  <c r="J611" i="2"/>
  <c r="BK526" i="2"/>
  <c r="BK479" i="2"/>
  <c r="BK427" i="2"/>
  <c r="BK360" i="2"/>
  <c r="J316" i="2"/>
  <c r="BK614" i="2"/>
  <c r="J532" i="2"/>
  <c r="J456" i="2"/>
  <c r="J399" i="2"/>
  <c r="BK324" i="2"/>
  <c r="BK283" i="2"/>
  <c r="BK214" i="2"/>
  <c r="J604" i="2"/>
  <c r="BK560" i="2"/>
  <c r="J491" i="2"/>
  <c r="BK411" i="2"/>
  <c r="J398" i="2"/>
  <c r="BK368" i="2"/>
  <c r="J314" i="2"/>
  <c r="J262" i="2"/>
  <c r="BK226" i="2"/>
  <c r="J571" i="2"/>
  <c r="J541" i="2"/>
  <c r="BK477" i="2"/>
  <c r="J433" i="2"/>
  <c r="BK388" i="2"/>
  <c r="J349" i="2"/>
  <c r="J297" i="2"/>
  <c r="BK270" i="2"/>
  <c r="J209" i="2"/>
  <c r="J581" i="2"/>
  <c r="J454" i="2"/>
  <c r="J429" i="2"/>
  <c r="BK387" i="2"/>
  <c r="J359" i="2"/>
  <c r="BK306" i="2"/>
  <c r="BK262" i="2"/>
  <c r="J156" i="2"/>
  <c r="BK595" i="2"/>
  <c r="BK465" i="2"/>
  <c r="BK413" i="2"/>
  <c r="BK342" i="2"/>
  <c r="J283" i="2"/>
  <c r="J645" i="2"/>
  <c r="BK638" i="2"/>
  <c r="BK628" i="2"/>
  <c r="BK596" i="2"/>
  <c r="J544" i="2"/>
  <c r="J402" i="2"/>
  <c r="J377" i="2"/>
  <c r="J335" i="2"/>
  <c r="J306" i="2"/>
  <c r="BK242" i="2"/>
  <c r="BK163" i="2"/>
  <c r="BK602" i="2"/>
  <c r="BK549" i="2"/>
  <c r="J525" i="2"/>
  <c r="BK482" i="2"/>
  <c r="BK446" i="2"/>
  <c r="J362" i="2"/>
  <c r="BK319" i="2"/>
  <c r="BK285" i="2"/>
  <c r="J179" i="2"/>
  <c r="BK582" i="2"/>
  <c r="BK491" i="2"/>
  <c r="BK462" i="2"/>
  <c r="J386" i="2"/>
  <c r="BK357" i="2"/>
  <c r="J313" i="2"/>
  <c r="J213" i="2"/>
  <c r="BK607" i="2"/>
  <c r="BK492" i="2"/>
  <c r="J468" i="2"/>
  <c r="BK401" i="2"/>
  <c r="BK327" i="2"/>
  <c r="BK317" i="2"/>
  <c r="BK243" i="2"/>
  <c r="BK176" i="2"/>
  <c r="J596" i="2"/>
  <c r="BK523" i="2"/>
  <c r="BK424" i="2"/>
  <c r="BK399" i="2"/>
  <c r="BK349" i="2"/>
  <c r="BK321" i="2"/>
  <c r="J273" i="2"/>
  <c r="BK240" i="2"/>
  <c r="J606" i="2"/>
  <c r="J554" i="2"/>
  <c r="J513" i="2"/>
  <c r="BK449" i="2"/>
  <c r="BK406" i="2"/>
  <c r="J374" i="2"/>
  <c r="J322" i="2"/>
  <c r="J278" i="2"/>
  <c r="BK212" i="2"/>
  <c r="BK597" i="2"/>
  <c r="BK545" i="2"/>
  <c r="J420" i="2"/>
  <c r="J384" i="2"/>
  <c r="J321" i="2"/>
  <c r="BK287" i="2"/>
  <c r="BK185" i="2"/>
  <c r="BK613" i="2"/>
  <c r="BK500" i="2"/>
  <c r="BK432" i="2"/>
  <c r="BK374" i="2"/>
  <c r="J340" i="2"/>
  <c r="J310" i="2"/>
  <c r="J157" i="2"/>
  <c r="J643" i="2"/>
  <c r="J637" i="2"/>
  <c r="BK606" i="2"/>
  <c r="BK552" i="2"/>
  <c r="J446" i="2"/>
  <c r="BK405" i="2"/>
  <c r="J387" i="2"/>
  <c r="BK359" i="2"/>
  <c r="BK318" i="2"/>
  <c r="J279" i="2"/>
  <c r="BK239" i="2"/>
  <c r="BK610" i="2"/>
  <c r="J552" i="2"/>
  <c r="J515" i="2"/>
  <c r="J479" i="2"/>
  <c r="BK450" i="2"/>
  <c r="J356" i="2"/>
  <c r="BK307" i="2"/>
  <c r="BK278" i="2"/>
  <c r="BK206" i="2"/>
  <c r="J601" i="2"/>
  <c r="BK487" i="2"/>
  <c r="BK412" i="2"/>
  <c r="BK334" i="2"/>
  <c r="J267" i="2"/>
  <c r="J608" i="2"/>
  <c r="BK513" i="2"/>
  <c r="J476" i="2"/>
  <c r="BK386" i="2"/>
  <c r="BK322" i="2"/>
  <c r="J284" i="2"/>
  <c r="J226" i="2"/>
  <c r="J598" i="2"/>
  <c r="BK532" i="2"/>
  <c r="BK484" i="2"/>
  <c r="BK414" i="2"/>
  <c r="J406" i="2"/>
  <c r="BK358" i="2"/>
  <c r="J327" i="2"/>
  <c r="J307" i="2"/>
  <c r="BK248" i="2"/>
  <c r="J610" i="2"/>
  <c r="BK546" i="2"/>
  <c r="BK517" i="2"/>
  <c r="J464" i="2"/>
  <c r="J445" i="2"/>
  <c r="J409" i="2"/>
  <c r="BK371" i="2"/>
  <c r="J319" i="2"/>
  <c r="J287" i="2"/>
  <c r="J239" i="2"/>
  <c r="J185" i="2"/>
  <c r="BK556" i="2"/>
  <c r="J448" i="2"/>
  <c r="J405" i="2"/>
  <c r="BK389" i="2"/>
  <c r="BK362" i="2"/>
  <c r="J315" i="2"/>
  <c r="J270" i="2"/>
  <c r="BK247" i="2"/>
  <c r="J542" i="2"/>
  <c r="BK468" i="2"/>
  <c r="J437" i="2"/>
  <c r="BK385" i="2"/>
  <c r="J334" i="2"/>
  <c r="J312" i="2"/>
  <c r="J206" i="2"/>
  <c r="J638" i="2"/>
  <c r="BK604" i="2"/>
  <c r="J553" i="2"/>
  <c r="J478" i="2"/>
  <c r="BK420" i="2"/>
  <c r="BK392" i="2"/>
  <c r="BK369" i="2"/>
  <c r="BK330" i="2"/>
  <c r="J285" i="2"/>
  <c r="BK213" i="2"/>
  <c r="BK157" i="2"/>
  <c r="J607" i="2"/>
  <c r="BK562" i="2"/>
  <c r="BK541" i="2"/>
  <c r="J483" i="2"/>
  <c r="J447" i="2"/>
  <c r="J368" i="2"/>
  <c r="J303" i="2"/>
  <c r="BK260" i="2"/>
  <c r="BK156" i="2"/>
  <c r="BK542" i="2"/>
  <c r="BK467" i="2"/>
  <c r="J385" i="2"/>
  <c r="J343" i="2"/>
  <c r="J277" i="2"/>
  <c r="J192" i="2"/>
  <c r="J561" i="2"/>
  <c r="J435" i="2"/>
  <c r="BK325" i="2"/>
  <c r="BK308" i="2"/>
  <c r="J193" i="2"/>
  <c r="J557" i="2"/>
  <c r="J517" i="2"/>
  <c r="BK448" i="2"/>
  <c r="BK400" i="2"/>
  <c r="J360" i="2"/>
  <c r="BK335" i="2"/>
  <c r="BK277" i="2"/>
  <c r="BK209" i="2"/>
  <c r="BK580" i="2"/>
  <c r="BK534" i="2"/>
  <c r="J467" i="2"/>
  <c r="J432" i="2"/>
  <c r="J380" i="2"/>
  <c r="J288" i="2"/>
  <c r="BK220" i="2"/>
  <c r="J175" i="2"/>
  <c r="J560" i="2"/>
  <c r="J484" i="2"/>
  <c r="J424" i="2"/>
  <c r="J391" i="2"/>
  <c r="J371" i="2"/>
  <c r="BK303" i="2"/>
  <c r="J256" i="2"/>
  <c r="J614" i="2"/>
  <c r="J597" i="2"/>
  <c r="BK494" i="2"/>
  <c r="J449" i="2"/>
  <c r="J388" i="2"/>
  <c r="J355" i="2"/>
  <c r="J326" i="2"/>
  <c r="J282" i="2"/>
  <c r="J245" i="2"/>
  <c r="BK643" i="2"/>
  <c r="J636" i="2"/>
  <c r="J603" i="2"/>
  <c r="BK557" i="2"/>
  <c r="BK466" i="2"/>
  <c r="BK421" i="2"/>
  <c r="J389" i="2"/>
  <c r="J358" i="2"/>
  <c r="BK323" i="2"/>
  <c r="J259" i="2"/>
  <c r="BK193" i="2"/>
  <c r="J595" i="2"/>
  <c r="BK553" i="2"/>
  <c r="BK516" i="2"/>
  <c r="J470" i="2"/>
  <c r="BK422" i="2"/>
  <c r="J336" i="2"/>
  <c r="BK284" i="2"/>
  <c r="J223" i="2"/>
  <c r="J534" i="2"/>
  <c r="J450" i="2"/>
  <c r="J413" i="2"/>
  <c r="J372" i="2"/>
  <c r="BK326" i="2"/>
  <c r="BK276" i="2"/>
  <c r="J613" i="2"/>
  <c r="J580" i="2"/>
  <c r="J487" i="2"/>
  <c r="BK470" i="2"/>
  <c r="BK429" i="2"/>
  <c r="J333" i="2"/>
  <c r="J318" i="2"/>
  <c r="J261" i="2"/>
  <c r="BK603" i="2"/>
  <c r="J556" i="2"/>
  <c r="BK451" i="2"/>
  <c r="BK409" i="2"/>
  <c r="BK372" i="2"/>
  <c r="BK320" i="2"/>
  <c r="BK268" i="2"/>
  <c r="J176" i="2"/>
  <c r="J599" i="2"/>
  <c r="J523" i="2"/>
  <c r="BK507" i="2"/>
  <c r="BK447" i="2"/>
  <c r="J410" i="2"/>
  <c r="BK381" i="2"/>
  <c r="BK343" i="2"/>
  <c r="BK312" i="2"/>
  <c r="J276" i="2"/>
  <c r="J232" i="2"/>
  <c r="J188" i="2"/>
  <c r="BK584" i="2"/>
  <c r="BK554" i="2"/>
  <c r="BK433" i="2"/>
  <c r="J401" i="2"/>
  <c r="BK377" i="2"/>
  <c r="J324" i="2"/>
  <c r="J308" i="2"/>
  <c r="BK259" i="2"/>
  <c r="BK605" i="2"/>
  <c r="BK478" i="2"/>
  <c r="J421" i="2"/>
  <c r="J357" i="2"/>
  <c r="J330" i="2"/>
  <c r="J260" i="2"/>
  <c r="J641" i="2"/>
  <c r="BK636" i="2"/>
  <c r="J577" i="2"/>
  <c r="BK445" i="2"/>
  <c r="J400" i="2"/>
  <c r="BK373" i="2"/>
  <c r="BK336" i="2"/>
  <c r="J311" i="2"/>
  <c r="J247" i="2"/>
  <c r="BK175" i="2"/>
  <c r="BK577" i="2"/>
  <c r="J490" i="2"/>
  <c r="J462" i="2"/>
  <c r="BK393" i="2"/>
  <c r="BK340" i="2"/>
  <c r="BK273" i="2"/>
  <c r="J163" i="2"/>
  <c r="BK581" i="2"/>
  <c r="BK490" i="2"/>
  <c r="J436" i="2"/>
  <c r="J373" i="2"/>
  <c r="J320" i="2"/>
  <c r="BK223" i="2"/>
  <c r="BK599" i="2"/>
  <c r="J494" i="2"/>
  <c r="J482" i="2"/>
  <c r="J367" i="2"/>
  <c r="BK315" i="2"/>
  <c r="J258" i="2"/>
  <c r="BK188" i="2"/>
  <c r="BK561" i="2"/>
  <c r="J526" i="2"/>
  <c r="BK410" i="2"/>
  <c r="BK384" i="2"/>
  <c r="J342" i="2"/>
  <c r="BK311" i="2"/>
  <c r="BK245" i="2"/>
  <c r="AS94" i="1"/>
  <c r="J568" i="2"/>
  <c r="J516" i="2"/>
  <c r="BK437" i="2"/>
  <c r="J392" i="2"/>
  <c r="BK367" i="2"/>
  <c r="BK314" i="2"/>
  <c r="BK282" i="2"/>
  <c r="BK251" i="2"/>
  <c r="J214" i="2"/>
  <c r="J146" i="2"/>
  <c r="J562" i="2"/>
  <c r="J453" i="2"/>
  <c r="J422" i="2"/>
  <c r="BK380" i="2"/>
  <c r="BK316" i="2"/>
  <c r="J291" i="2"/>
  <c r="J242" i="2"/>
  <c r="BK608" i="2"/>
  <c r="BK514" i="2"/>
  <c r="BK453" i="2"/>
  <c r="J412" i="2"/>
  <c r="BK356" i="2"/>
  <c r="J323" i="2"/>
  <c r="BK258" i="2"/>
  <c r="BK641" i="2"/>
  <c r="BK611" i="2"/>
  <c r="BK601" i="2"/>
  <c r="J500" i="2"/>
  <c r="BK423" i="2"/>
  <c r="BK398" i="2"/>
  <c r="BK337" i="2"/>
  <c r="J248" i="2"/>
  <c r="BK192" i="2"/>
  <c r="T145" i="2" l="1"/>
  <c r="P238" i="2"/>
  <c r="R250" i="2"/>
  <c r="T269" i="2"/>
  <c r="T286" i="2"/>
  <c r="BK370" i="2"/>
  <c r="J370" i="2" s="1"/>
  <c r="J109" i="2" s="1"/>
  <c r="R394" i="2"/>
  <c r="T428" i="2"/>
  <c r="T469" i="2"/>
  <c r="R506" i="2"/>
  <c r="P583" i="2"/>
  <c r="BK145" i="2"/>
  <c r="J145" i="2" s="1"/>
  <c r="J98" i="2" s="1"/>
  <c r="P145" i="2"/>
  <c r="BK238" i="2"/>
  <c r="J238" i="2"/>
  <c r="J100" i="2" s="1"/>
  <c r="P246" i="2"/>
  <c r="BK269" i="2"/>
  <c r="J269" i="2" s="1"/>
  <c r="J104" i="2" s="1"/>
  <c r="R269" i="2"/>
  <c r="R286" i="2"/>
  <c r="T363" i="2"/>
  <c r="P370" i="2"/>
  <c r="BK434" i="2"/>
  <c r="J434" i="2"/>
  <c r="J112" i="2" s="1"/>
  <c r="R469" i="2"/>
  <c r="P506" i="2"/>
  <c r="T600" i="2"/>
  <c r="R145" i="2"/>
  <c r="R238" i="2"/>
  <c r="T250" i="2"/>
  <c r="R309" i="2"/>
  <c r="BK394" i="2"/>
  <c r="J394" i="2"/>
  <c r="J110" i="2" s="1"/>
  <c r="R428" i="2"/>
  <c r="BK469" i="2"/>
  <c r="J469" i="2" s="1"/>
  <c r="J113" i="2" s="1"/>
  <c r="T506" i="2"/>
  <c r="R600" i="2"/>
  <c r="P191" i="2"/>
  <c r="T246" i="2"/>
  <c r="T309" i="2"/>
  <c r="T370" i="2"/>
  <c r="T434" i="2"/>
  <c r="BK543" i="2"/>
  <c r="J543" i="2"/>
  <c r="J116" i="2" s="1"/>
  <c r="BK583" i="2"/>
  <c r="J583" i="2" s="1"/>
  <c r="J117" i="2" s="1"/>
  <c r="T583" i="2"/>
  <c r="BK635" i="2"/>
  <c r="J635" i="2"/>
  <c r="J119" i="2"/>
  <c r="BK191" i="2"/>
  <c r="J191" i="2"/>
  <c r="J99" i="2" s="1"/>
  <c r="T238" i="2"/>
  <c r="P250" i="2"/>
  <c r="P309" i="2"/>
  <c r="P363" i="2"/>
  <c r="T394" i="2"/>
  <c r="R434" i="2"/>
  <c r="T543" i="2"/>
  <c r="R583" i="2"/>
  <c r="P635" i="2"/>
  <c r="R191" i="2"/>
  <c r="BK246" i="2"/>
  <c r="J246" i="2"/>
  <c r="J101" i="2"/>
  <c r="BK250" i="2"/>
  <c r="BK309" i="2"/>
  <c r="J309" i="2" s="1"/>
  <c r="J106" i="2" s="1"/>
  <c r="BK363" i="2"/>
  <c r="J363" i="2" s="1"/>
  <c r="J108" i="2" s="1"/>
  <c r="P394" i="2"/>
  <c r="P428" i="2"/>
  <c r="P469" i="2"/>
  <c r="P543" i="2"/>
  <c r="P600" i="2"/>
  <c r="R635" i="2"/>
  <c r="T191" i="2"/>
  <c r="R246" i="2"/>
  <c r="P269" i="2"/>
  <c r="BK286" i="2"/>
  <c r="J286" i="2"/>
  <c r="J105" i="2" s="1"/>
  <c r="P286" i="2"/>
  <c r="R363" i="2"/>
  <c r="R370" i="2"/>
  <c r="BK428" i="2"/>
  <c r="J428" i="2"/>
  <c r="J111" i="2"/>
  <c r="P434" i="2"/>
  <c r="BK506" i="2"/>
  <c r="J506" i="2" s="1"/>
  <c r="J115" i="2" s="1"/>
  <c r="R543" i="2"/>
  <c r="BK600" i="2"/>
  <c r="J600" i="2"/>
  <c r="J118" i="2"/>
  <c r="T635" i="2"/>
  <c r="BK361" i="2"/>
  <c r="J361" i="2" s="1"/>
  <c r="J107" i="2" s="1"/>
  <c r="BK493" i="2"/>
  <c r="J493" i="2"/>
  <c r="J114" i="2"/>
  <c r="BK640" i="2"/>
  <c r="J640" i="2"/>
  <c r="J121" i="2" s="1"/>
  <c r="BK644" i="2"/>
  <c r="J644" i="2"/>
  <c r="J123" i="2" s="1"/>
  <c r="BK642" i="2"/>
  <c r="J642" i="2"/>
  <c r="J122" i="2"/>
  <c r="F92" i="2"/>
  <c r="BF146" i="2"/>
  <c r="BF176" i="2"/>
  <c r="BF185" i="2"/>
  <c r="BF206" i="2"/>
  <c r="BF220" i="2"/>
  <c r="BF268" i="2"/>
  <c r="BF270" i="2"/>
  <c r="BF307" i="2"/>
  <c r="BF313" i="2"/>
  <c r="BF315" i="2"/>
  <c r="BF320" i="2"/>
  <c r="BF321" i="2"/>
  <c r="BF325" i="2"/>
  <c r="BF381" i="2"/>
  <c r="BF384" i="2"/>
  <c r="BF393" i="2"/>
  <c r="BF413" i="2"/>
  <c r="BF433" i="2"/>
  <c r="BF437" i="2"/>
  <c r="BF484" i="2"/>
  <c r="BF490" i="2"/>
  <c r="BF514" i="2"/>
  <c r="BF546" i="2"/>
  <c r="BF595" i="2"/>
  <c r="BF601" i="2"/>
  <c r="BF610" i="2"/>
  <c r="BF628" i="2"/>
  <c r="BF636" i="2"/>
  <c r="BF637" i="2"/>
  <c r="BF638" i="2"/>
  <c r="BF641" i="2"/>
  <c r="BF643" i="2"/>
  <c r="BF645" i="2"/>
  <c r="J91" i="2"/>
  <c r="BF175" i="2"/>
  <c r="BF192" i="2"/>
  <c r="BF212" i="2"/>
  <c r="BF223" i="2"/>
  <c r="BF239" i="2"/>
  <c r="BF240" i="2"/>
  <c r="BF242" i="2"/>
  <c r="BF262" i="2"/>
  <c r="BF273" i="2"/>
  <c r="BF278" i="2"/>
  <c r="BF318" i="2"/>
  <c r="BF369" i="2"/>
  <c r="BF380" i="2"/>
  <c r="BF399" i="2"/>
  <c r="BF401" i="2"/>
  <c r="BF414" i="2"/>
  <c r="BF435" i="2"/>
  <c r="BF462" i="2"/>
  <c r="BF517" i="2"/>
  <c r="BF523" i="2"/>
  <c r="BF525" i="2"/>
  <c r="BF541" i="2"/>
  <c r="BF581" i="2"/>
  <c r="BF599" i="2"/>
  <c r="E85" i="2"/>
  <c r="BF193" i="2"/>
  <c r="BF209" i="2"/>
  <c r="BF226" i="2"/>
  <c r="BF283" i="2"/>
  <c r="BF285" i="2"/>
  <c r="BF311" i="2"/>
  <c r="BF319" i="2"/>
  <c r="BF333" i="2"/>
  <c r="BF334" i="2"/>
  <c r="BF336" i="2"/>
  <c r="BF342" i="2"/>
  <c r="BF343" i="2"/>
  <c r="BF357" i="2"/>
  <c r="BF367" i="2"/>
  <c r="BF386" i="2"/>
  <c r="BF395" i="2"/>
  <c r="BF412" i="2"/>
  <c r="BF427" i="2"/>
  <c r="BF432" i="2"/>
  <c r="BF465" i="2"/>
  <c r="BF468" i="2"/>
  <c r="BF491" i="2"/>
  <c r="BF492" i="2"/>
  <c r="BF532" i="2"/>
  <c r="BF553" i="2"/>
  <c r="BF561" i="2"/>
  <c r="BF582" i="2"/>
  <c r="BF598" i="2"/>
  <c r="BF606" i="2"/>
  <c r="BF614" i="2"/>
  <c r="F139" i="2"/>
  <c r="BF156" i="2"/>
  <c r="BF157" i="2"/>
  <c r="BF245" i="2"/>
  <c r="BF261" i="2"/>
  <c r="BF303" i="2"/>
  <c r="BF306" i="2"/>
  <c r="BF316" i="2"/>
  <c r="BF323" i="2"/>
  <c r="BF324" i="2"/>
  <c r="BF327" i="2"/>
  <c r="BF335" i="2"/>
  <c r="BF337" i="2"/>
  <c r="BF355" i="2"/>
  <c r="BF358" i="2"/>
  <c r="BF359" i="2"/>
  <c r="BF364" i="2"/>
  <c r="BF374" i="2"/>
  <c r="BF398" i="2"/>
  <c r="BF405" i="2"/>
  <c r="BF429" i="2"/>
  <c r="BF453" i="2"/>
  <c r="BF454" i="2"/>
  <c r="BF470" i="2"/>
  <c r="BF479" i="2"/>
  <c r="BF482" i="2"/>
  <c r="BF483" i="2"/>
  <c r="BF487" i="2"/>
  <c r="BF526" i="2"/>
  <c r="BF552" i="2"/>
  <c r="BF560" i="2"/>
  <c r="BF597" i="2"/>
  <c r="BF607" i="2"/>
  <c r="BF613" i="2"/>
  <c r="J137" i="2"/>
  <c r="BF213" i="2"/>
  <c r="BF267" i="2"/>
  <c r="BF317" i="2"/>
  <c r="BF410" i="2"/>
  <c r="BF411" i="2"/>
  <c r="BF450" i="2"/>
  <c r="BF456" i="2"/>
  <c r="BF476" i="2"/>
  <c r="BF478" i="2"/>
  <c r="BF513" i="2"/>
  <c r="BF516" i="2"/>
  <c r="BF534" i="2"/>
  <c r="BF542" i="2"/>
  <c r="BF554" i="2"/>
  <c r="BF568" i="2"/>
  <c r="BF608" i="2"/>
  <c r="BF611" i="2"/>
  <c r="BF232" i="2"/>
  <c r="BF259" i="2"/>
  <c r="BF276" i="2"/>
  <c r="BF277" i="2"/>
  <c r="BF279" i="2"/>
  <c r="BF312" i="2"/>
  <c r="BF326" i="2"/>
  <c r="BF340" i="2"/>
  <c r="BF349" i="2"/>
  <c r="BF356" i="2"/>
  <c r="BF360" i="2"/>
  <c r="BF362" i="2"/>
  <c r="BF371" i="2"/>
  <c r="BF377" i="2"/>
  <c r="BF391" i="2"/>
  <c r="BF436" i="2"/>
  <c r="BF445" i="2"/>
  <c r="BF446" i="2"/>
  <c r="BF448" i="2"/>
  <c r="BF449" i="2"/>
  <c r="BF466" i="2"/>
  <c r="BF558" i="2"/>
  <c r="BF571" i="2"/>
  <c r="BF580" i="2"/>
  <c r="BF584" i="2"/>
  <c r="BF603" i="2"/>
  <c r="BF605" i="2"/>
  <c r="BF163" i="2"/>
  <c r="BF179" i="2"/>
  <c r="BF214" i="2"/>
  <c r="BF247" i="2"/>
  <c r="BF248" i="2"/>
  <c r="BF251" i="2"/>
  <c r="BF258" i="2"/>
  <c r="BF260" i="2"/>
  <c r="BF282" i="2"/>
  <c r="BF284" i="2"/>
  <c r="BF291" i="2"/>
  <c r="BF297" i="2"/>
  <c r="BF341" i="2"/>
  <c r="BF368" i="2"/>
  <c r="BF388" i="2"/>
  <c r="BF389" i="2"/>
  <c r="BF392" i="2"/>
  <c r="BF400" i="2"/>
  <c r="BF409" i="2"/>
  <c r="BF421" i="2"/>
  <c r="BF422" i="2"/>
  <c r="BF423" i="2"/>
  <c r="BF451" i="2"/>
  <c r="BF477" i="2"/>
  <c r="BF494" i="2"/>
  <c r="BF515" i="2"/>
  <c r="BF544" i="2"/>
  <c r="BF545" i="2"/>
  <c r="BF549" i="2"/>
  <c r="BF556" i="2"/>
  <c r="BF557" i="2"/>
  <c r="BF562" i="2"/>
  <c r="BF577" i="2"/>
  <c r="BF596" i="2"/>
  <c r="BF602" i="2"/>
  <c r="BF188" i="2"/>
  <c r="BF243" i="2"/>
  <c r="BF256" i="2"/>
  <c r="BF287" i="2"/>
  <c r="BF288" i="2"/>
  <c r="BF308" i="2"/>
  <c r="BF310" i="2"/>
  <c r="BF314" i="2"/>
  <c r="BF322" i="2"/>
  <c r="BF330" i="2"/>
  <c r="BF372" i="2"/>
  <c r="BF373" i="2"/>
  <c r="BF385" i="2"/>
  <c r="BF387" i="2"/>
  <c r="BF402" i="2"/>
  <c r="BF406" i="2"/>
  <c r="BF420" i="2"/>
  <c r="BF424" i="2"/>
  <c r="BF447" i="2"/>
  <c r="BF464" i="2"/>
  <c r="BF467" i="2"/>
  <c r="BF500" i="2"/>
  <c r="BF507" i="2"/>
  <c r="BF604" i="2"/>
  <c r="F36" i="2"/>
  <c r="BC95" i="1"/>
  <c r="BC94" i="1"/>
  <c r="AY94" i="1"/>
  <c r="F33" i="2"/>
  <c r="AZ95" i="1" s="1"/>
  <c r="AZ94" i="1" s="1"/>
  <c r="W29" i="1" s="1"/>
  <c r="F37" i="2"/>
  <c r="BD95" i="1"/>
  <c r="BD94" i="1"/>
  <c r="W33" i="1"/>
  <c r="F35" i="2"/>
  <c r="BB95" i="1" s="1"/>
  <c r="BB94" i="1" s="1"/>
  <c r="W31" i="1" s="1"/>
  <c r="J33" i="2"/>
  <c r="AV95" i="1"/>
  <c r="BK249" i="2" l="1"/>
  <c r="J249" i="2"/>
  <c r="J102" i="2"/>
  <c r="R144" i="2"/>
  <c r="P249" i="2"/>
  <c r="P143" i="2" s="1"/>
  <c r="AU95" i="1" s="1"/>
  <c r="AU94" i="1" s="1"/>
  <c r="T249" i="2"/>
  <c r="P144" i="2"/>
  <c r="R249" i="2"/>
  <c r="T144" i="2"/>
  <c r="T143" i="2"/>
  <c r="BK144" i="2"/>
  <c r="J250" i="2"/>
  <c r="J103" i="2"/>
  <c r="BK639" i="2"/>
  <c r="J639" i="2"/>
  <c r="J120" i="2"/>
  <c r="J34" i="2"/>
  <c r="AW95" i="1" s="1"/>
  <c r="AT95" i="1" s="1"/>
  <c r="W32" i="1"/>
  <c r="AX94" i="1"/>
  <c r="AV94" i="1"/>
  <c r="AK29" i="1"/>
  <c r="F34" i="2"/>
  <c r="BA95" i="1" s="1"/>
  <c r="BA94" i="1" s="1"/>
  <c r="W30" i="1" s="1"/>
  <c r="BK143" i="2" l="1"/>
  <c r="J143" i="2"/>
  <c r="J96" i="2"/>
  <c r="R143" i="2"/>
  <c r="J144" i="2"/>
  <c r="J97" i="2" s="1"/>
  <c r="AW94" i="1"/>
  <c r="AK30" i="1"/>
  <c r="J30" i="2" l="1"/>
  <c r="AG95" i="1" s="1"/>
  <c r="AG94" i="1" s="1"/>
  <c r="AT94" i="1"/>
  <c r="AK26" i="1" l="1"/>
  <c r="AN94" i="1"/>
  <c r="J39" i="2"/>
  <c r="AN95" i="1"/>
  <c r="AK35" i="1"/>
</calcChain>
</file>

<file path=xl/sharedStrings.xml><?xml version="1.0" encoding="utf-8"?>
<sst xmlns="http://schemas.openxmlformats.org/spreadsheetml/2006/main" count="5940" uniqueCount="1177">
  <si>
    <t>Export Komplet</t>
  </si>
  <si>
    <t/>
  </si>
  <si>
    <t>2.0</t>
  </si>
  <si>
    <t>ZAMOK</t>
  </si>
  <si>
    <t>False</t>
  </si>
  <si>
    <t>{ecb49838-71c8-422a-9461-24ac02391bfb}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</si>
  <si>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</si>
  <si>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</si>
  <si>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</si>
  <si>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</si>
  <si>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</si>
  <si>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</si>
  <si>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</si>
  <si>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</si>
  <si>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</si>
  <si>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</si>
  <si>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</si>
  <si>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bytů pro Městskou část Praha 6</t>
  </si>
  <si>
    <t>KSO:</t>
  </si>
  <si>
    <t>CC-CZ:</t>
  </si>
  <si>
    <t>Místo:</t>
  </si>
  <si>
    <t xml:space="preserve"> </t>
  </si>
  <si>
    <t>Datum:</t>
  </si>
  <si>
    <t>4. 3. 2025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</si>
  <si>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</si>
  <si>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</si>
  <si>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</si>
  <si>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</si>
  <si>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</si>
  <si>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</si>
  <si>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</si>
  <si>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Simona Králová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</si>
  <si>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</si>
  <si>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</si>
  <si>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</si>
  <si>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</si>
  <si>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</si>
  <si>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</si>
  <si>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</si>
  <si>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</si>
  <si>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</si>
  <si>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</si>
  <si>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</si>
  <si>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</si>
  <si>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</si>
  <si>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</si>
  <si>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</si>
  <si>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</si>
  <si>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</si>
  <si>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</si>
  <si>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</si>
  <si>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</si>
  <si>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</si>
  <si>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</si>
  <si>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</si>
  <si>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</si>
  <si>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</si>
  <si>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</si>
  <si>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</si>
  <si>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</si>
  <si>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</si>
  <si>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</si>
  <si>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</si>
  <si>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</si>
  <si>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</si>
  <si>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</si>
  <si>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</si>
  <si>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</si>
  <si>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</si>
  <si>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</si>
  <si>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</si>
  <si>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</si>
  <si>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</si>
  <si>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</si>
  <si>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</si>
  <si>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</si>
  <si>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</si>
  <si>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</si>
  <si>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</si>
  <si>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Nad Kajetánkou 42, byt č. 17</t>
  </si>
  <si>
    <t>STA</t>
  </si>
  <si>
    <t>1</t>
  </si>
  <si>
    <t>{26337439-b24d-4304-824e-e13982404079}</t>
  </si>
  <si>
    <t>KRYCÍ LIST SOUPISU PRACÍ</t>
  </si>
  <si>
    <t>Objekt:</t>
  </si>
  <si>
    <t>12 - Nad Kajetánkou 42, byt č. 17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</si>
  <si>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</si>
  <si>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</si>
  <si>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</si>
  <si>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</si>
  <si>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</si>
  <si>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</si>
  <si>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</si>
  <si>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</si>
  <si>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</si>
  <si>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</si>
  <si>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</si>
  <si>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</si>
  <si>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</si>
  <si>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</si>
  <si>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</si>
  <si>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731 - Ústřední vytápění - kotelny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</si>
  <si>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</si>
  <si>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</si>
  <si>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</si>
  <si>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</si>
  <si>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</si>
  <si>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</si>
  <si>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</si>
  <si>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</si>
  <si>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</si>
  <si>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</si>
  <si>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</si>
  <si>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</si>
  <si>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</si>
  <si>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</si>
  <si>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</si>
  <si>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</si>
  <si>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</si>
  <si>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</si>
  <si>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</si>
  <si>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</si>
  <si>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</si>
  <si>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</si>
  <si>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</si>
  <si>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</si>
  <si>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</si>
  <si>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</si>
  <si>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</si>
  <si>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</si>
  <si>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</si>
  <si>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</si>
  <si>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</si>
  <si>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</si>
  <si>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</si>
  <si>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</si>
  <si>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</si>
  <si>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611131121</t>
  </si>
  <si>
    <t>Penetrační disperzní nátěr vnitřních stropů nanášený ručně</t>
  </si>
  <si>
    <t>m2</t>
  </si>
  <si>
    <t>4</t>
  </si>
  <si>
    <t>2</t>
  </si>
  <si>
    <t>1985496924</t>
  </si>
  <si>
    <t>VV</t>
  </si>
  <si>
    <t>chodba</t>
  </si>
  <si>
    <t>2,35</t>
  </si>
  <si>
    <t>koupelna</t>
  </si>
  <si>
    <t>4,03</t>
  </si>
  <si>
    <t>kuchyně</t>
  </si>
  <si>
    <t>20,31</t>
  </si>
  <si>
    <t>pokoj</t>
  </si>
  <si>
    <t>11,21</t>
  </si>
  <si>
    <t>Součet</t>
  </si>
  <si>
    <t>611311131</t>
  </si>
  <si>
    <t>Vápenný štuk vnitřních rovných stropů tloušťky do 3 mm</t>
  </si>
  <si>
    <t>-1112365801</t>
  </si>
  <si>
    <t>3</t>
  </si>
  <si>
    <t>612131101</t>
  </si>
  <si>
    <t>Cementový postřik vnitřních stěn nanášený celoplošně ručně</t>
  </si>
  <si>
    <t>-1428218131</t>
  </si>
  <si>
    <t>pod obklad koupelna</t>
  </si>
  <si>
    <t>(3,30*2+1,2*2)*2,0-0,7*2,0</t>
  </si>
  <si>
    <t>kuchyně obklad</t>
  </si>
  <si>
    <t>(3,50+0,80+0,80)*0,600</t>
  </si>
  <si>
    <t>612131121</t>
  </si>
  <si>
    <t>Penetrační disperzní nátěr vnitřních stěn nanášený ručně</t>
  </si>
  <si>
    <t>1116286607</t>
  </si>
  <si>
    <t>(1,20*2+1,80*2)*2,8-0,8*2,0*2-0,7*2,0</t>
  </si>
  <si>
    <t>(3,3*2+1,2*2)*2,80-0,7*2,0</t>
  </si>
  <si>
    <t>-16,60</t>
  </si>
  <si>
    <t>(4,90*2+3,95*2)*2,80-0,8*2,0*2-2,40*1,350</t>
  </si>
  <si>
    <t>-3,06</t>
  </si>
  <si>
    <t>(2,15*2+4,90*2)*2,8-0,8*2,0-1,80*1,35</t>
  </si>
  <si>
    <t>5</t>
  </si>
  <si>
    <t>612311131</t>
  </si>
  <si>
    <t>Vápenný štuk vnitřních stěn tloušťky do 3 mm</t>
  </si>
  <si>
    <t>-2125067065</t>
  </si>
  <si>
    <t>612315211</t>
  </si>
  <si>
    <t>Vápenná hladká omítka malých ploch do 0,09 m2 na stěnách</t>
  </si>
  <si>
    <t>kus</t>
  </si>
  <si>
    <t>-1648573693</t>
  </si>
  <si>
    <t>prostupy, otlučená místa v omítce</t>
  </si>
  <si>
    <t>10</t>
  </si>
  <si>
    <t>7</t>
  </si>
  <si>
    <t>612321121</t>
  </si>
  <si>
    <t>Vápenocementová omítka hladká jednovrstvá vnitřních stěn nanášená ručně</t>
  </si>
  <si>
    <t>1781509849</t>
  </si>
  <si>
    <t>8</t>
  </si>
  <si>
    <t>631311121</t>
  </si>
  <si>
    <t>Doplnění dosavadních mazanin betonem prostým plochy do 1 m2 tloušťky do 80 mm</t>
  </si>
  <si>
    <t>m3</t>
  </si>
  <si>
    <t>205480579</t>
  </si>
  <si>
    <t>4,03*0,050</t>
  </si>
  <si>
    <t>9</t>
  </si>
  <si>
    <t>635211411</t>
  </si>
  <si>
    <t>Doplnění násypů pod podlahy, mazaniny a dlažby perlitem pl do 2 m2</t>
  </si>
  <si>
    <t>-1378083455</t>
  </si>
  <si>
    <t>Ostatní konstrukce a práce, bourání</t>
  </si>
  <si>
    <t>949101111</t>
  </si>
  <si>
    <t>Lešení pomocné pro objekty pozemních staveb s lešeňovou podlahou v do 1,9 m zatížení do 150 kg/m2</t>
  </si>
  <si>
    <t>1105496533</t>
  </si>
  <si>
    <t>11</t>
  </si>
  <si>
    <t>952901111</t>
  </si>
  <si>
    <t>Vyčištění budov bytové a občanské výstavby při výšce podlaží do 4 m</t>
  </si>
  <si>
    <t>564124093</t>
  </si>
  <si>
    <t>SILNĚ ZNEČIŠTĚN</t>
  </si>
  <si>
    <t>Kompletní úklid bytu</t>
  </si>
  <si>
    <t xml:space="preserve">(podlahy, dveře, okna, zásuvky, radiátory, vypínače, světla, větrací mřížky, domovní telefon, rozvodnice, zařizovací předměty a kuch.linka, atd.) </t>
  </si>
  <si>
    <t>předsíň</t>
  </si>
  <si>
    <t>952902021</t>
  </si>
  <si>
    <t>Čištění budov zametení hladkých podlah</t>
  </si>
  <si>
    <t>360062065</t>
  </si>
  <si>
    <t>Denní úklid společných prostor (dny*m2)</t>
  </si>
  <si>
    <t>45*50</t>
  </si>
  <si>
    <t>13</t>
  </si>
  <si>
    <t>965042121</t>
  </si>
  <si>
    <t>Bourání podkladů pod dlažby nebo mazanin betonových nebo z litého asfaltu tl do 100 mm pl do 1 m2</t>
  </si>
  <si>
    <t>-912336605</t>
  </si>
  <si>
    <t>14</t>
  </si>
  <si>
    <t>965046111</t>
  </si>
  <si>
    <t>Broušení stávajících betonových podlah úběr do 3 mm</t>
  </si>
  <si>
    <t>308917783</t>
  </si>
  <si>
    <t>15</t>
  </si>
  <si>
    <t>965046119</t>
  </si>
  <si>
    <t>Příplatek k broušení stávajících betonových podlah za každý další 1 mm úběru</t>
  </si>
  <si>
    <t>-1146336317</t>
  </si>
  <si>
    <t>16</t>
  </si>
  <si>
    <t>965081213</t>
  </si>
  <si>
    <t>Bourání podlah z dlaždic keramických nebo xylolitových tl do 10 mm plochy přes 1 m2</t>
  </si>
  <si>
    <t>-1869586922</t>
  </si>
  <si>
    <t>17</t>
  </si>
  <si>
    <t>965081611</t>
  </si>
  <si>
    <t>Odsekání soklíků rovných</t>
  </si>
  <si>
    <t>m</t>
  </si>
  <si>
    <t>1195152092</t>
  </si>
  <si>
    <t>(1,20*2+1,80*2)-0,8*2-0,7</t>
  </si>
  <si>
    <t>18</t>
  </si>
  <si>
    <t>965082933</t>
  </si>
  <si>
    <t>Odstranění násypů pod podlahami tl do 200 mm pl přes 2 m2</t>
  </si>
  <si>
    <t>759991317</t>
  </si>
  <si>
    <t>19</t>
  </si>
  <si>
    <t>978013191</t>
  </si>
  <si>
    <t>Otlučení (osekání) vnitřní vápenné nebo vápenocementové omítky stěn v rozsahu přes 50 do 100 %</t>
  </si>
  <si>
    <t>1277063555</t>
  </si>
  <si>
    <t>původní obklady koupelna</t>
  </si>
  <si>
    <t>původní obklady kuchyně</t>
  </si>
  <si>
    <t>20</t>
  </si>
  <si>
    <t>978059541</t>
  </si>
  <si>
    <t>Odsekání a odebrání obkladů stěn z vnitřních obkládaček plochy přes 1 m2</t>
  </si>
  <si>
    <t>1799750220</t>
  </si>
  <si>
    <t>997</t>
  </si>
  <si>
    <t>Přesun sutě</t>
  </si>
  <si>
    <t>997013214</t>
  </si>
  <si>
    <t>Vnitrostaveništní doprava suti a vybouraných hmot pro budovy v přes 12 do 15 m ručně</t>
  </si>
  <si>
    <t>t</t>
  </si>
  <si>
    <t>-664325840</t>
  </si>
  <si>
    <t>22</t>
  </si>
  <si>
    <t>997013219</t>
  </si>
  <si>
    <t>Příplatek k vnitrostaveništní dopravě suti a vybouraných hmot za zvětšenou dopravu suti ZKD 10 m</t>
  </si>
  <si>
    <t>835244465</t>
  </si>
  <si>
    <t>4,105*2 'Přepočtené koeficientem množství</t>
  </si>
  <si>
    <t>23</t>
  </si>
  <si>
    <t>997013501</t>
  </si>
  <si>
    <t>Odvoz suti a vybouraných hmot na skládku nebo meziskládku do 1 km se složením</t>
  </si>
  <si>
    <t>-958089120</t>
  </si>
  <si>
    <t>24</t>
  </si>
  <si>
    <t>997013509</t>
  </si>
  <si>
    <t>Příplatek k odvozu suti a vybouraných hmot na skládku ZKD 1 km přes 1 km</t>
  </si>
  <si>
    <t>1885582551</t>
  </si>
  <si>
    <t>4,105*19 'Přepočtené koeficientem množství</t>
  </si>
  <si>
    <t>25</t>
  </si>
  <si>
    <t>997013631</t>
  </si>
  <si>
    <t>Poplatek za uložení na skládce (skládkovné) stavebního odpadu směsného kód odpadu 17 09 04</t>
  </si>
  <si>
    <t>985993843</t>
  </si>
  <si>
    <t>998</t>
  </si>
  <si>
    <t>Přesun hmot</t>
  </si>
  <si>
    <t>26</t>
  </si>
  <si>
    <t>998018003</t>
  </si>
  <si>
    <t>Přesun hmot pro budovy ruční pro budovy v přes 12 do 24 m</t>
  </si>
  <si>
    <t>-1377773551</t>
  </si>
  <si>
    <t>27</t>
  </si>
  <si>
    <t>998018011</t>
  </si>
  <si>
    <t>Příplatek k ručnímu přesunu hmot pro budovy za zvětšený přesun ZKD 100 m</t>
  </si>
  <si>
    <t>498844276</t>
  </si>
  <si>
    <t>PSV</t>
  </si>
  <si>
    <t>Práce a dodávky PSV</t>
  </si>
  <si>
    <t>711</t>
  </si>
  <si>
    <t>Izolace proti vodě, vlhkosti a plynům</t>
  </si>
  <si>
    <t>28</t>
  </si>
  <si>
    <t>711199101</t>
  </si>
  <si>
    <t>Provedení těsnícího pásu do spoje dilatační nebo styčné spáry podlaha - stěna</t>
  </si>
  <si>
    <t>133060696</t>
  </si>
  <si>
    <t>koupelna podlaha a rohy sprch.koutu</t>
  </si>
  <si>
    <t>3,30*2+1,20*2</t>
  </si>
  <si>
    <t>2,2*2</t>
  </si>
  <si>
    <t>29</t>
  </si>
  <si>
    <t>M</t>
  </si>
  <si>
    <t>28355022</t>
  </si>
  <si>
    <t>páska pružná těsnící hydroizolační š do 125mm</t>
  </si>
  <si>
    <t>32</t>
  </si>
  <si>
    <t>-1337666449</t>
  </si>
  <si>
    <t>13,4*1,05 'Přepočtené koeficientem množství</t>
  </si>
  <si>
    <t>30</t>
  </si>
  <si>
    <t>711199102</t>
  </si>
  <si>
    <t>Provedení těsnícího koutu pro vnější nebo vnitřní roh spáry podlaha - stěna</t>
  </si>
  <si>
    <t>-1953262111</t>
  </si>
  <si>
    <t>31</t>
  </si>
  <si>
    <t>59054242</t>
  </si>
  <si>
    <t>páska pružná těsnící hydroizolační -kout</t>
  </si>
  <si>
    <t>-1065718026</t>
  </si>
  <si>
    <t>59054004</t>
  </si>
  <si>
    <t>páska pružná těsnící hydroizolační-roh</t>
  </si>
  <si>
    <t>1309208806</t>
  </si>
  <si>
    <t>33</t>
  </si>
  <si>
    <t>711493112</t>
  </si>
  <si>
    <t>Izolace proti podpovrchové a tlakové vodě vodorovná těsnicí stěrkou jednosložkovou na bázi cementu</t>
  </si>
  <si>
    <t>512533725</t>
  </si>
  <si>
    <t>34</t>
  </si>
  <si>
    <t>711493122</t>
  </si>
  <si>
    <t>Izolace proti podpovrchové a tlakové vodě svislá těsnicí stěrkou jednosložkovou na bázi cementu</t>
  </si>
  <si>
    <t>24037154</t>
  </si>
  <si>
    <t>koupelna - soklík podlahy a za sprchou</t>
  </si>
  <si>
    <t>(3,3*2+1,2*2)*0,100</t>
  </si>
  <si>
    <t>(1+1+1,15)*2,2</t>
  </si>
  <si>
    <t>35</t>
  </si>
  <si>
    <t>998711123</t>
  </si>
  <si>
    <t>Přesun hmot tonážní pro izolace proti vodě, vlhkosti a plynům ruční v objektech v přes 12 do 24 m</t>
  </si>
  <si>
    <t>1206064773</t>
  </si>
  <si>
    <t>36</t>
  </si>
  <si>
    <t>998711192</t>
  </si>
  <si>
    <t>Příplatek k přesunu hmot tonážnímu pro izolace proti vodě, vlhkosti a plynům za zvětšený přesun do 100 m</t>
  </si>
  <si>
    <t>-1466142031</t>
  </si>
  <si>
    <t>721</t>
  </si>
  <si>
    <t>Zdravotechnika - vnitřní kanalizace</t>
  </si>
  <si>
    <t>37</t>
  </si>
  <si>
    <t>721174044</t>
  </si>
  <si>
    <t>Potrubí kanalizační z PP připojovací DN 75</t>
  </si>
  <si>
    <t>17867582</t>
  </si>
  <si>
    <t>napojení spechy</t>
  </si>
  <si>
    <t>2,0</t>
  </si>
  <si>
    <t>38</t>
  </si>
  <si>
    <t>721194107</t>
  </si>
  <si>
    <t>Vyvedení a upevnění odpadních výpustek DN 70</t>
  </si>
  <si>
    <t>-1317168538</t>
  </si>
  <si>
    <t>sprcha</t>
  </si>
  <si>
    <t>39</t>
  </si>
  <si>
    <t>721219128</t>
  </si>
  <si>
    <t>Montáž odtokového sprchového žlabu délky do 1050 mm</t>
  </si>
  <si>
    <t>-1590090047</t>
  </si>
  <si>
    <t>40</t>
  </si>
  <si>
    <t>6777700041</t>
  </si>
  <si>
    <t>Žlab sprchový nerezový Alca APZ101-750 Low</t>
  </si>
  <si>
    <t>711983298</t>
  </si>
  <si>
    <t>41</t>
  </si>
  <si>
    <t>LINE750M</t>
  </si>
  <si>
    <t>Rošt Alca 75 cm nerez mat zebra LINE-750M</t>
  </si>
  <si>
    <t>790551338</t>
  </si>
  <si>
    <t>42</t>
  </si>
  <si>
    <t>721226512</t>
  </si>
  <si>
    <t>Zápachová uzávěrka podomítková pro pračku a myčku DN 50</t>
  </si>
  <si>
    <t>1881217116</t>
  </si>
  <si>
    <t>pračka</t>
  </si>
  <si>
    <t>43</t>
  </si>
  <si>
    <t>28615689</t>
  </si>
  <si>
    <t>zátka hrdlová odpadní HTM DN 50</t>
  </si>
  <si>
    <t>-475961401</t>
  </si>
  <si>
    <t>44</t>
  </si>
  <si>
    <t>725410811</t>
  </si>
  <si>
    <t xml:space="preserve">Demontáž žlab litinový nebo ocelový jednoduchý délky 1000 </t>
  </si>
  <si>
    <t>soubor</t>
  </si>
  <si>
    <t>84854440</t>
  </si>
  <si>
    <t>45</t>
  </si>
  <si>
    <t>998721123</t>
  </si>
  <si>
    <t>Přesun hmot tonážní pro vnitřní kanalizaci ruční v objektech v přes 12 do 24 m</t>
  </si>
  <si>
    <t>1260768422</t>
  </si>
  <si>
    <t>46</t>
  </si>
  <si>
    <t>998721192</t>
  </si>
  <si>
    <t>Příplatek k přesunu hmot tonážnímu pro vnitřní kanalizaci za zvětšený přesun do 100 m</t>
  </si>
  <si>
    <t>2040624861</t>
  </si>
  <si>
    <t>722</t>
  </si>
  <si>
    <t>Zdravotechnika - vnitřní vodovod</t>
  </si>
  <si>
    <t>47</t>
  </si>
  <si>
    <t>722190901</t>
  </si>
  <si>
    <t>Uzavření nebo otevření vodovodního potrubí při opravách</t>
  </si>
  <si>
    <t>2097228950</t>
  </si>
  <si>
    <t>48</t>
  </si>
  <si>
    <t>722220861</t>
  </si>
  <si>
    <t>Demontáž armatur závitových se dvěma závity G do 3/4</t>
  </si>
  <si>
    <t>-1027352845</t>
  </si>
  <si>
    <t>koupelna a kuchyně</t>
  </si>
  <si>
    <t>1+1+2</t>
  </si>
  <si>
    <t>49</t>
  </si>
  <si>
    <t>722220872</t>
  </si>
  <si>
    <t>Demontáž armatur závitových se dvěma závity a šroubením G přes 3/8 do 3/4</t>
  </si>
  <si>
    <t>999313125</t>
  </si>
  <si>
    <t>hadička WC</t>
  </si>
  <si>
    <t>hadička ohřívač vody</t>
  </si>
  <si>
    <t>50</t>
  </si>
  <si>
    <t>722232043</t>
  </si>
  <si>
    <t>Kohout kulový přímý G 1/2" PN 42 do 185°C vnitřní závit</t>
  </si>
  <si>
    <t>2068190350</t>
  </si>
  <si>
    <t>umyvadlo</t>
  </si>
  <si>
    <t>51</t>
  </si>
  <si>
    <t>722239101</t>
  </si>
  <si>
    <t>Montáž armatur vodovodních se dvěma závity G 1/2</t>
  </si>
  <si>
    <t>1832917950</t>
  </si>
  <si>
    <t>WC+ohřívač</t>
  </si>
  <si>
    <t>1+1</t>
  </si>
  <si>
    <t>52</t>
  </si>
  <si>
    <t>55190006.1</t>
  </si>
  <si>
    <t>hadice flexibilní sanitární 3/8"</t>
  </si>
  <si>
    <t>1232616918</t>
  </si>
  <si>
    <t>53</t>
  </si>
  <si>
    <t>998722123</t>
  </si>
  <si>
    <t>Přesun hmot tonážní pro vnitřní vodovod ruční v objektech v přes 12 do 24 m</t>
  </si>
  <si>
    <t>973428549</t>
  </si>
  <si>
    <t>54</t>
  </si>
  <si>
    <t>998722192</t>
  </si>
  <si>
    <t>Příplatek k přesunu hmot tonážnímu pro vnitřní vodovod za zvětšený přesun do 100 m</t>
  </si>
  <si>
    <t>1327443014</t>
  </si>
  <si>
    <t>725</t>
  </si>
  <si>
    <t>Zdravotechnika - zařizovací předměty</t>
  </si>
  <si>
    <t>55</t>
  </si>
  <si>
    <t>2284908R</t>
  </si>
  <si>
    <t>Demontáž poličky a sušáku</t>
  </si>
  <si>
    <t>64</t>
  </si>
  <si>
    <t>-764240531</t>
  </si>
  <si>
    <t>56</t>
  </si>
  <si>
    <t>725110814</t>
  </si>
  <si>
    <t>Demontáž klozetu Kombi</t>
  </si>
  <si>
    <t>1773909849</t>
  </si>
  <si>
    <t>57</t>
  </si>
  <si>
    <t>725119125</t>
  </si>
  <si>
    <t>Montáž klozetových mís závěsných na nosné stěny</t>
  </si>
  <si>
    <t>-19567864</t>
  </si>
  <si>
    <t>58</t>
  </si>
  <si>
    <t>T007801</t>
  </si>
  <si>
    <t>Wc závěsné Ideal Standard Tesi zadní odpad T007801</t>
  </si>
  <si>
    <t>-2110348072</t>
  </si>
  <si>
    <t>59</t>
  </si>
  <si>
    <t>725119131</t>
  </si>
  <si>
    <t>Montáž klozetových sedátek standardních</t>
  </si>
  <si>
    <t>-392680304</t>
  </si>
  <si>
    <t>60</t>
  </si>
  <si>
    <t>T352801</t>
  </si>
  <si>
    <t>WC prkénko Ideal Standard Tesi plast bílá T352801</t>
  </si>
  <si>
    <t>2095251458</t>
  </si>
  <si>
    <t>61</t>
  </si>
  <si>
    <t>725210821</t>
  </si>
  <si>
    <t>Demontáž umyvadel bez výtokových armatur</t>
  </si>
  <si>
    <t>-189576407</t>
  </si>
  <si>
    <t>62</t>
  </si>
  <si>
    <t>725219102</t>
  </si>
  <si>
    <t>Montáž umyvadla připevněného na šrouby do zdiva</t>
  </si>
  <si>
    <t>-1847567210</t>
  </si>
  <si>
    <t>63</t>
  </si>
  <si>
    <t>6000870514</t>
  </si>
  <si>
    <t>Umyvadlo Laufen Pro S 600×485 mm s otvorem H8109630001041</t>
  </si>
  <si>
    <t>-165014651</t>
  </si>
  <si>
    <t>725240811</t>
  </si>
  <si>
    <t>Demontáž kabin sprchových bez výtokových armatur</t>
  </si>
  <si>
    <t>1588770395</t>
  </si>
  <si>
    <t>65</t>
  </si>
  <si>
    <t>725244904</t>
  </si>
  <si>
    <t>Montáž sprchových dveří</t>
  </si>
  <si>
    <t>537528935</t>
  </si>
  <si>
    <t>66</t>
  </si>
  <si>
    <t>SIKOTEXE90CRT</t>
  </si>
  <si>
    <t>Sprchové dveře 90 cm SAT TEX SIKOTEXE90CRT</t>
  </si>
  <si>
    <t>422459984</t>
  </si>
  <si>
    <t>67</t>
  </si>
  <si>
    <t>725291653.1</t>
  </si>
  <si>
    <t>Montáž zásobníku toaletních papírů - Držák toaletního papíru</t>
  </si>
  <si>
    <t>596794278</t>
  </si>
  <si>
    <t>68</t>
  </si>
  <si>
    <t>55R310</t>
  </si>
  <si>
    <t>Držák toaletního papíru SAT Cube Way chrom SPI26</t>
  </si>
  <si>
    <t>1706366136</t>
  </si>
  <si>
    <t>69</t>
  </si>
  <si>
    <t>725291666</t>
  </si>
  <si>
    <t>Montáž háčku</t>
  </si>
  <si>
    <t>808300282</t>
  </si>
  <si>
    <t>70</t>
  </si>
  <si>
    <t>SATDPROJ21</t>
  </si>
  <si>
    <t>Háček SAT Project chrom SATDPROJ21</t>
  </si>
  <si>
    <t>840950673</t>
  </si>
  <si>
    <t>71</t>
  </si>
  <si>
    <t>725752811</t>
  </si>
  <si>
    <t>Demontáž armatur laboratorních plynovodních výpustek</t>
  </si>
  <si>
    <t>-177642362</t>
  </si>
  <si>
    <t>72</t>
  </si>
  <si>
    <t>725820801</t>
  </si>
  <si>
    <t>Demontáž baterie nástěnné do G 3 / 4</t>
  </si>
  <si>
    <t>-421107998</t>
  </si>
  <si>
    <t>73</t>
  </si>
  <si>
    <t>725820802</t>
  </si>
  <si>
    <t>Demontáž baterie stojánkové do jednoho otvoru</t>
  </si>
  <si>
    <t>-1574427173</t>
  </si>
  <si>
    <t>74</t>
  </si>
  <si>
    <t>725829131</t>
  </si>
  <si>
    <t>Montáž baterie umyvadlové stojánkové G 1/2" ostatní typ</t>
  </si>
  <si>
    <t>-1335248273</t>
  </si>
  <si>
    <t>75</t>
  </si>
  <si>
    <t>902030</t>
  </si>
  <si>
    <t>Umyvadlová baterie Novaservis Titania Cosmos s clic-clacem chrom 90203,0</t>
  </si>
  <si>
    <t>-1858867218</t>
  </si>
  <si>
    <t>76</t>
  </si>
  <si>
    <t>725849411.1</t>
  </si>
  <si>
    <t>Montáž baterie sprchové nástěnná s nastavitelnou výškou sprchy</t>
  </si>
  <si>
    <t>-469374166</t>
  </si>
  <si>
    <t>77</t>
  </si>
  <si>
    <t>6000075174</t>
  </si>
  <si>
    <t>Baterie sprchová nástěnná Novaservis Titania Cosmos 90261,0 150 mm chrom s příslušenstvím</t>
  </si>
  <si>
    <t>-930599319</t>
  </si>
  <si>
    <t>78</t>
  </si>
  <si>
    <t>725859101</t>
  </si>
  <si>
    <t>Montáž ventilů odpadních do DN 32 pro zařizovací předměty</t>
  </si>
  <si>
    <t>-150826339</t>
  </si>
  <si>
    <t>79</t>
  </si>
  <si>
    <t>50105000</t>
  </si>
  <si>
    <t>Hansgrohe soupravy Odtoková Push-Open pro 50105000</t>
  </si>
  <si>
    <t>1586946422</t>
  </si>
  <si>
    <t>80</t>
  </si>
  <si>
    <t>126388152</t>
  </si>
  <si>
    <t>81</t>
  </si>
  <si>
    <t>05440</t>
  </si>
  <si>
    <t>Pračkový ventil Schell Comfort 3/4" horní ovládání CR 05440</t>
  </si>
  <si>
    <t>-972528937</t>
  </si>
  <si>
    <t>82</t>
  </si>
  <si>
    <t>725860811</t>
  </si>
  <si>
    <t>Demontáž uzávěrů zápachu jednoduchých</t>
  </si>
  <si>
    <t>-334624786</t>
  </si>
  <si>
    <t>dřez</t>
  </si>
  <si>
    <t>83</t>
  </si>
  <si>
    <t>725869101</t>
  </si>
  <si>
    <t>Montáž zápachových uzávěrek umyvadlových do DN 40</t>
  </si>
  <si>
    <t>295326589</t>
  </si>
  <si>
    <t>84</t>
  </si>
  <si>
    <t>SIFMLUX</t>
  </si>
  <si>
    <t>Sifon umyvadlový Optima  5/4 CR SIFMLUX</t>
  </si>
  <si>
    <t>939073506</t>
  </si>
  <si>
    <t>85</t>
  </si>
  <si>
    <t>APS3P</t>
  </si>
  <si>
    <t>Sifon pračkový podomítkový s přivzdušněním, nerez DN40 a DN50 APS3P</t>
  </si>
  <si>
    <t>1109592592</t>
  </si>
  <si>
    <t>86</t>
  </si>
  <si>
    <t>726191011</t>
  </si>
  <si>
    <t>Ovládací tlačítko WC pro montáž do předstěnových konstrukcí</t>
  </si>
  <si>
    <t>57942306</t>
  </si>
  <si>
    <t>87</t>
  </si>
  <si>
    <t>55281800</t>
  </si>
  <si>
    <t>tlačítko pro ovládání WC zepředu dvě vody bílé 246x164mm</t>
  </si>
  <si>
    <t>127625486</t>
  </si>
  <si>
    <t>88</t>
  </si>
  <si>
    <t>998725123</t>
  </si>
  <si>
    <t>Přesun hmot tonážní pro zařizovací předměty ruční v objektech v přes 12 do 24 m</t>
  </si>
  <si>
    <t>2040384082</t>
  </si>
  <si>
    <t>89</t>
  </si>
  <si>
    <t>998725192</t>
  </si>
  <si>
    <t>Příplatek k přesunu hmot tonážnímu pro zařizovací předměty za zvětšený přesun do 100 m</t>
  </si>
  <si>
    <t>457651378</t>
  </si>
  <si>
    <t>731</t>
  </si>
  <si>
    <t>Ústřední vytápění - kotelny</t>
  </si>
  <si>
    <t>90</t>
  </si>
  <si>
    <t>731244004</t>
  </si>
  <si>
    <t>Kotel závěsný na plyn - demontáž, zpětná montáž a zprovoznění</t>
  </si>
  <si>
    <t>1549578427</t>
  </si>
  <si>
    <t>734</t>
  </si>
  <si>
    <t>Ústřední vytápění - armatury</t>
  </si>
  <si>
    <t>91</t>
  </si>
  <si>
    <t>734221682</t>
  </si>
  <si>
    <t>Termostatická hlavice kapalinová PN 10 do 110°C otopných těles VK</t>
  </si>
  <si>
    <t>1899990153</t>
  </si>
  <si>
    <t>kuchyně+pokoj</t>
  </si>
  <si>
    <t>92</t>
  </si>
  <si>
    <t>734261406</t>
  </si>
  <si>
    <t>Armatura připojovací přímá G 1/2x18 PN 10 do 110°C radiátorů typu VK</t>
  </si>
  <si>
    <t>1276101711</t>
  </si>
  <si>
    <t>93</t>
  </si>
  <si>
    <t>998734123</t>
  </si>
  <si>
    <t>Přesun hmot tonážní pro armatury ruční v objektech v přes 12 do 24 m</t>
  </si>
  <si>
    <t>835546374</t>
  </si>
  <si>
    <t>94</t>
  </si>
  <si>
    <t>998734193</t>
  </si>
  <si>
    <t>Příplatek k přesunu hmot tonážnímu pro armatury za zvětšený přesun do 500 m</t>
  </si>
  <si>
    <t>518555995</t>
  </si>
  <si>
    <t>735</t>
  </si>
  <si>
    <t>Ústřední vytápění - otopná tělesa</t>
  </si>
  <si>
    <t>95</t>
  </si>
  <si>
    <t>735000912</t>
  </si>
  <si>
    <t>Vyregulování ventilu nebo kohoutu dvojregulačního s termostatickým ovládáním</t>
  </si>
  <si>
    <t>-1645041710</t>
  </si>
  <si>
    <t>96</t>
  </si>
  <si>
    <t>735-1</t>
  </si>
  <si>
    <t>Zamražení potrubí při demontáži a zpětné montáži otopných těles</t>
  </si>
  <si>
    <t>-1860463641</t>
  </si>
  <si>
    <t>97</t>
  </si>
  <si>
    <t>735151822</t>
  </si>
  <si>
    <t>Demontáž otopného tělesa panelového dvouřadého dl přes 1500 do 2820 mm</t>
  </si>
  <si>
    <t>1417188525</t>
  </si>
  <si>
    <t>98</t>
  </si>
  <si>
    <t>735152381</t>
  </si>
  <si>
    <t>Otopné těleso panel VK dvoudeskové bez přídavné přestupní plochy výška/délka 600/1600 mm výkon 1565 W</t>
  </si>
  <si>
    <t>-2053722682</t>
  </si>
  <si>
    <t>99</t>
  </si>
  <si>
    <t>735152383</t>
  </si>
  <si>
    <t>Otopné těleso panel VK dvoudeskové bez přídavné přestupní plochy výška/délka 600/2000 mm výkon 1956 W</t>
  </si>
  <si>
    <t>595602139</t>
  </si>
  <si>
    <t>100</t>
  </si>
  <si>
    <t>735161811</t>
  </si>
  <si>
    <t>Demontáž otopného tělesa trubkového s hliníkovými lamelami dl do 1500 mm</t>
  </si>
  <si>
    <t>-632982155</t>
  </si>
  <si>
    <t>101</t>
  </si>
  <si>
    <t>735164511</t>
  </si>
  <si>
    <t>Montáž otopného tělesa trubkového na stěnu výšky tělesa do 1500 mm</t>
  </si>
  <si>
    <t>437903997</t>
  </si>
  <si>
    <t>102</t>
  </si>
  <si>
    <t>1709672</t>
  </si>
  <si>
    <t>KORALUX LINEAR CLASIC KLCE 1220X500</t>
  </si>
  <si>
    <t>468453141</t>
  </si>
  <si>
    <t>103</t>
  </si>
  <si>
    <t>EL05RC300</t>
  </si>
  <si>
    <t>Elektrické topné těleso Elvl s regulátorem prostorové teploty a programem sušení, bílá EL.05RC 300</t>
  </si>
  <si>
    <t>974794816</t>
  </si>
  <si>
    <t>104</t>
  </si>
  <si>
    <t>55129228</t>
  </si>
  <si>
    <t>armatura připojovací radiátorová HM s termostatickou hlavicí pro dvoutrubkovou soustavu rohová 1/2"x3/4E</t>
  </si>
  <si>
    <t>1287970888</t>
  </si>
  <si>
    <t>105</t>
  </si>
  <si>
    <t>KRD.ZSKV0009</t>
  </si>
  <si>
    <t>Odbočka T</t>
  </si>
  <si>
    <t>1699014012</t>
  </si>
  <si>
    <t>106</t>
  </si>
  <si>
    <t>735191905</t>
  </si>
  <si>
    <t>Odvzdušnění otopných těles</t>
  </si>
  <si>
    <t>1486083270</t>
  </si>
  <si>
    <t>107</t>
  </si>
  <si>
    <t>735191910</t>
  </si>
  <si>
    <t>Napuštění vody do otopných těles</t>
  </si>
  <si>
    <t>716614539</t>
  </si>
  <si>
    <t>0,6*2,0*2+0,6*1,6*2+0,6*1,22*2</t>
  </si>
  <si>
    <t>108</t>
  </si>
  <si>
    <t>735494811</t>
  </si>
  <si>
    <t>Vypuštění vody z otopných těles</t>
  </si>
  <si>
    <t>-480558275</t>
  </si>
  <si>
    <t>109</t>
  </si>
  <si>
    <t>998735122</t>
  </si>
  <si>
    <t>Přesun hmot tonážní pro otopná tělesa ruční v objektech v přes 6 do 12 m</t>
  </si>
  <si>
    <t>539415665</t>
  </si>
  <si>
    <t>110</t>
  </si>
  <si>
    <t>998735193</t>
  </si>
  <si>
    <t>Příplatek k přesunu hmot tonážnímu pro otopná tělesa za zvětšený přesun do 500 m</t>
  </si>
  <si>
    <t>-1512726572</t>
  </si>
  <si>
    <t>741</t>
  </si>
  <si>
    <t>Elektroinstalace - silnoproud</t>
  </si>
  <si>
    <t>111</t>
  </si>
  <si>
    <t>741310101</t>
  </si>
  <si>
    <t>Montáž spínač (polo)zapuštěný bezšroubové připojení 1-jednopólový se zapojením vodičů</t>
  </si>
  <si>
    <t>-941946082</t>
  </si>
  <si>
    <t>výměna</t>
  </si>
  <si>
    <t>1+2+2+1</t>
  </si>
  <si>
    <t>112</t>
  </si>
  <si>
    <t>34539010</t>
  </si>
  <si>
    <t>přístroj spínače jednopólového, řazení 1, 1So bezšroubové svorky</t>
  </si>
  <si>
    <t>1260225071</t>
  </si>
  <si>
    <t>113</t>
  </si>
  <si>
    <t>34535000</t>
  </si>
  <si>
    <t>spínač kompletní, zapuštěný, jednopólový, řazení 1, šroubové svorky</t>
  </si>
  <si>
    <t>-204547742</t>
  </si>
  <si>
    <t>114</t>
  </si>
  <si>
    <t>34539059</t>
  </si>
  <si>
    <t>rámeček jednonásobný</t>
  </si>
  <si>
    <t>-1854449681</t>
  </si>
  <si>
    <t>115</t>
  </si>
  <si>
    <t>34539060</t>
  </si>
  <si>
    <t>rámeček dvojnásobný</t>
  </si>
  <si>
    <t>-1424844904</t>
  </si>
  <si>
    <t>116</t>
  </si>
  <si>
    <t>741313001</t>
  </si>
  <si>
    <t>Montáž zásuvka (polo)zapuštěná bezšroubové připojení 2P+PE se zapojením vodičů</t>
  </si>
  <si>
    <t>-1170553837</t>
  </si>
  <si>
    <t>117</t>
  </si>
  <si>
    <t>ABB.55172389B1</t>
  </si>
  <si>
    <t>Zásuvka jednonásobná, chráněná</t>
  </si>
  <si>
    <t>476961688</t>
  </si>
  <si>
    <t>118</t>
  </si>
  <si>
    <t>741313003</t>
  </si>
  <si>
    <t>Montáž zásuvka (polo)zapuštěná bezšroubové připojení 2x(2P+PE) dvojnásobná se zapojením vodičů</t>
  </si>
  <si>
    <t>-720048809</t>
  </si>
  <si>
    <t>119</t>
  </si>
  <si>
    <t>34555241</t>
  </si>
  <si>
    <t>přístroj zásuvky zápustné jednonásobné, krytka s clonkami, bezšroubové svorky</t>
  </si>
  <si>
    <t>-1764922766</t>
  </si>
  <si>
    <t>120</t>
  </si>
  <si>
    <t>ABB.5512C2349B1</t>
  </si>
  <si>
    <t>Zásuvka dvojnásobná chráněná Classic</t>
  </si>
  <si>
    <t>-1719766446</t>
  </si>
  <si>
    <t>121</t>
  </si>
  <si>
    <t>741313873</t>
  </si>
  <si>
    <t>Demontáž spínačů zapuštěných normálních do 10 A šroubových se zachováním funkčnosti do 2 svorek</t>
  </si>
  <si>
    <t>-1029781129</t>
  </si>
  <si>
    <t>122</t>
  </si>
  <si>
    <t>741315823</t>
  </si>
  <si>
    <t>Demontáž zásuvek domovních normální prostředí do 16A zapuštěných šroubových bez zachování funkčnosti 2P+PE</t>
  </si>
  <si>
    <t>-1250503735</t>
  </si>
  <si>
    <t>123</t>
  </si>
  <si>
    <t>741316823</t>
  </si>
  <si>
    <t>Demontáž zásuvek domovních normální prostředí do 16A zapuštěných šroubových se zachováním funkčnosti 2P+PE</t>
  </si>
  <si>
    <t>1432563317</t>
  </si>
  <si>
    <t>124</t>
  </si>
  <si>
    <t>741370912</t>
  </si>
  <si>
    <t>Výměna objímek žárovkových keramických E 27</t>
  </si>
  <si>
    <t>-1655110078</t>
  </si>
  <si>
    <t>125</t>
  </si>
  <si>
    <t>34513187</t>
  </si>
  <si>
    <t>objímka žárovky E27 svorcová 13x1 keramická 1332-857 s kovovým kroužkem</t>
  </si>
  <si>
    <t>-1952536417</t>
  </si>
  <si>
    <t>126</t>
  </si>
  <si>
    <t>34711210</t>
  </si>
  <si>
    <t>žárovka čirá E27/42W</t>
  </si>
  <si>
    <t>-1730549485</t>
  </si>
  <si>
    <t>127</t>
  </si>
  <si>
    <t>741371841</t>
  </si>
  <si>
    <t>Demontáž svítidla interiérového se standardní paticí nebo int. zdrojem LED přisazeného stropního do 0,09 m2 bez zachování funkčnosti</t>
  </si>
  <si>
    <t>-733766700</t>
  </si>
  <si>
    <t>128</t>
  </si>
  <si>
    <t>741371861</t>
  </si>
  <si>
    <t>Demontáž svítidla interiérového se standardní paticí zavěšeného do 0,09 m2 bez zachování funkčnosti</t>
  </si>
  <si>
    <t>1882428501</t>
  </si>
  <si>
    <t>129</t>
  </si>
  <si>
    <t>741372061</t>
  </si>
  <si>
    <t>Montáž svítidlo LED interiérové přisazené stropní hranaté nebo kruhové do 0,09 m2 se zapojením vodičů</t>
  </si>
  <si>
    <t>-590456615</t>
  </si>
  <si>
    <t>130</t>
  </si>
  <si>
    <t>ML411201320</t>
  </si>
  <si>
    <t>LED stropní a nástěnné osvětlení McLED Cala teplá bílá ML-411.201.32.0</t>
  </si>
  <si>
    <t>134501069</t>
  </si>
  <si>
    <t>751</t>
  </si>
  <si>
    <t>Vzduchotechnika</t>
  </si>
  <si>
    <t>131</t>
  </si>
  <si>
    <t>751398022</t>
  </si>
  <si>
    <t>Montáž větrací mřížky stěnové přes 0,040 do 0,100 m2</t>
  </si>
  <si>
    <t>-1638036702</t>
  </si>
  <si>
    <t>132</t>
  </si>
  <si>
    <t>4297230R</t>
  </si>
  <si>
    <t>mřížka stěnová otevřená jednořadá kovová úhel lamel 0° 200x200mm</t>
  </si>
  <si>
    <t>621120280</t>
  </si>
  <si>
    <t>133</t>
  </si>
  <si>
    <t>751398822</t>
  </si>
  <si>
    <t>Demontáž větrací mřížky stěnové průřezu přes 0,040 do 0,100 m2</t>
  </si>
  <si>
    <t>-1175865860</t>
  </si>
  <si>
    <t>766</t>
  </si>
  <si>
    <t>Konstrukce truhlářské</t>
  </si>
  <si>
    <t>134</t>
  </si>
  <si>
    <t>751377812</t>
  </si>
  <si>
    <t xml:space="preserve">Demontáž odsávacího zákrytu (digestoř) bytového </t>
  </si>
  <si>
    <t>-307820473</t>
  </si>
  <si>
    <t>135</t>
  </si>
  <si>
    <t>766491851</t>
  </si>
  <si>
    <t>Demontáž prahů dveří jednokřídlových</t>
  </si>
  <si>
    <t>-1512097372</t>
  </si>
  <si>
    <t>136</t>
  </si>
  <si>
    <t>766660001</t>
  </si>
  <si>
    <t>Montáž dveřních křídel otvíravých jednokřídlových š do 0,8 m do ocelové zárubně</t>
  </si>
  <si>
    <t>36150995</t>
  </si>
  <si>
    <t>137</t>
  </si>
  <si>
    <t>61162073</t>
  </si>
  <si>
    <t>dveře jednokřídlé voštinové povrch laminátový plné 700x1970-2100mm - Solodoor</t>
  </si>
  <si>
    <t>84169793</t>
  </si>
  <si>
    <t>138</t>
  </si>
  <si>
    <t>61162080</t>
  </si>
  <si>
    <t>dveře jednokřídlé voštinové povrch laminátový částečně prosklené 800x1970-2100mm - Solodoor</t>
  </si>
  <si>
    <t>-1311646265</t>
  </si>
  <si>
    <t>139</t>
  </si>
  <si>
    <t>766660729.1.1</t>
  </si>
  <si>
    <t>Montáž dveřního interiérového kování - štítku s klikou</t>
  </si>
  <si>
    <t>-1502382193</t>
  </si>
  <si>
    <t>140</t>
  </si>
  <si>
    <t>2154000174</t>
  </si>
  <si>
    <t>Kování rozetové Richter RK.L-FORM BB BN nerez matný</t>
  </si>
  <si>
    <t>240846257</t>
  </si>
  <si>
    <t>141</t>
  </si>
  <si>
    <t>2154000172</t>
  </si>
  <si>
    <t>Kování rozetové Richter RK.L-FORM WC BN nerez matný</t>
  </si>
  <si>
    <t>1973080009</t>
  </si>
  <si>
    <t>142</t>
  </si>
  <si>
    <t>766691811</t>
  </si>
  <si>
    <t>Demontáž parapetních desek dřevěných nebo plastových šířky do 300 mm</t>
  </si>
  <si>
    <t>-122505466</t>
  </si>
  <si>
    <t>143</t>
  </si>
  <si>
    <t>766691914</t>
  </si>
  <si>
    <t>Vyvěšení nebo zavěšení dřevěných křídel dveří pl do 2 m2</t>
  </si>
  <si>
    <t>1115383149</t>
  </si>
  <si>
    <t>(2*1+1)*2</t>
  </si>
  <si>
    <t>144</t>
  </si>
  <si>
    <t>766691924</t>
  </si>
  <si>
    <t>Vyvěšení nebo zavěšení křídel plastových dveří pl do 2 m2</t>
  </si>
  <si>
    <t>-1218207909</t>
  </si>
  <si>
    <t>145</t>
  </si>
  <si>
    <t>766691932</t>
  </si>
  <si>
    <t>Seřízení plastového okenního nebo dveřního otvíracího a sklápěcího křídla</t>
  </si>
  <si>
    <t>539327721</t>
  </si>
  <si>
    <t>4+3+2</t>
  </si>
  <si>
    <t>146</t>
  </si>
  <si>
    <t>766694116</t>
  </si>
  <si>
    <t>Montáž parapetních desek dřevěných nebo plastových š do 300 mm</t>
  </si>
  <si>
    <t>-532937714</t>
  </si>
  <si>
    <t>3,0+1,0</t>
  </si>
  <si>
    <t>147</t>
  </si>
  <si>
    <t>60794103</t>
  </si>
  <si>
    <t>parapet dřevotřískový vnitřní povrch laminátový š 300mm</t>
  </si>
  <si>
    <t>618437610</t>
  </si>
  <si>
    <t>6*1,1 'Přepočtené koeficientem množství</t>
  </si>
  <si>
    <t>148</t>
  </si>
  <si>
    <t>766695212</t>
  </si>
  <si>
    <t>Montáž truhlářských prahů dveří jednokřídlových š do 10 cm</t>
  </si>
  <si>
    <t>-690665188</t>
  </si>
  <si>
    <t>149</t>
  </si>
  <si>
    <t>61187136</t>
  </si>
  <si>
    <t>práh dveřní dřevěný dubový tl 20mm dl 720mm š 100mm</t>
  </si>
  <si>
    <t>-1934118156</t>
  </si>
  <si>
    <t>150</t>
  </si>
  <si>
    <t>61187152</t>
  </si>
  <si>
    <t>práh dveřní dřevěný dubový tl 20mm dl 820mm š 70mm</t>
  </si>
  <si>
    <t>-510152026</t>
  </si>
  <si>
    <t>151</t>
  </si>
  <si>
    <t>998766123</t>
  </si>
  <si>
    <t>Přesun hmot tonážní pro kce truhlářské ruční v objektech v přes 12 do 24 m</t>
  </si>
  <si>
    <t>520475984</t>
  </si>
  <si>
    <t>152</t>
  </si>
  <si>
    <t>998766192</t>
  </si>
  <si>
    <t>Příplatek k přesunu hmot tonážnímu pro kce truhlářské za zvětšený přesun do 100 m</t>
  </si>
  <si>
    <t>-277759692</t>
  </si>
  <si>
    <t>771</t>
  </si>
  <si>
    <t>Podlahy z dlaždic</t>
  </si>
  <si>
    <t>153</t>
  </si>
  <si>
    <t>771111011</t>
  </si>
  <si>
    <t>Vysátí podkladu před pokládkou dlažby</t>
  </si>
  <si>
    <t>-275116051</t>
  </si>
  <si>
    <t>154</t>
  </si>
  <si>
    <t>771121011</t>
  </si>
  <si>
    <t>Nátěr penetrační na podlahu</t>
  </si>
  <si>
    <t>2120702056</t>
  </si>
  <si>
    <t>155</t>
  </si>
  <si>
    <t>771151012</t>
  </si>
  <si>
    <t>Samonivelační stěrka podlah pevnosti 20 MPa tl přes 3 do 5 mm</t>
  </si>
  <si>
    <t>986375201</t>
  </si>
  <si>
    <t>156</t>
  </si>
  <si>
    <t>771571112</t>
  </si>
  <si>
    <t>Montáž podlah z keramických dlaždic hladkých do malty přes 6 do 9 ks/m2</t>
  </si>
  <si>
    <t>-847490432</t>
  </si>
  <si>
    <t>157</t>
  </si>
  <si>
    <t>DAKSE6601</t>
  </si>
  <si>
    <t>Dlažba Rako Cemento světle šedá 30x60 cm mat DAKSE660.1</t>
  </si>
  <si>
    <t>-2113040283</t>
  </si>
  <si>
    <t>6,38</t>
  </si>
  <si>
    <t>6,38*1,1 'Přepočtené koeficientem množství</t>
  </si>
  <si>
    <t>158</t>
  </si>
  <si>
    <t>771577151</t>
  </si>
  <si>
    <t>Příplatek k montáži podlah keramických do malty za plochu do 5 m2</t>
  </si>
  <si>
    <t>1421526433</t>
  </si>
  <si>
    <t>159</t>
  </si>
  <si>
    <t>771591115</t>
  </si>
  <si>
    <t>Podlahy spárování silikonem</t>
  </si>
  <si>
    <t>-1183229546</t>
  </si>
  <si>
    <t>160</t>
  </si>
  <si>
    <t>771591121</t>
  </si>
  <si>
    <t>Podlahy separační provazec do pružných spar průměru 4 mm</t>
  </si>
  <si>
    <t>-831695924</t>
  </si>
  <si>
    <t>styk podlaha-obklad</t>
  </si>
  <si>
    <t>1,20*2+3,3*2</t>
  </si>
  <si>
    <t>161</t>
  </si>
  <si>
    <t>771591251</t>
  </si>
  <si>
    <t>Izolace těsnící manžetou pro prostupy potrubí</t>
  </si>
  <si>
    <t>2074737113</t>
  </si>
  <si>
    <t>odpad sprcha</t>
  </si>
  <si>
    <t>162</t>
  </si>
  <si>
    <t>771592011</t>
  </si>
  <si>
    <t>Čištění vnitřních ploch podlah nebo schodišť po položení dlažby chemickými prostředky</t>
  </si>
  <si>
    <t>-368219078</t>
  </si>
  <si>
    <t>163</t>
  </si>
  <si>
    <t>998771123</t>
  </si>
  <si>
    <t>Přesun hmot tonážní pro podlahy z dlaždic ruční v objektech v přes 12 do 24 m</t>
  </si>
  <si>
    <t>504911642</t>
  </si>
  <si>
    <t>164</t>
  </si>
  <si>
    <t>998771192</t>
  </si>
  <si>
    <t>Příplatek k přesunu hmot tonážnímu pro podlahy z dlaždic za zvětšený přesun do 100 m</t>
  </si>
  <si>
    <t>1283903166</t>
  </si>
  <si>
    <t>775</t>
  </si>
  <si>
    <t>Podlahy skládané</t>
  </si>
  <si>
    <t>165</t>
  </si>
  <si>
    <t>775411810.1</t>
  </si>
  <si>
    <t>Demontáž soklíků nebo lišt dřevěných přibíjených do suti</t>
  </si>
  <si>
    <t>1247808892</t>
  </si>
  <si>
    <t>4,9*2+2,15*2-0,8</t>
  </si>
  <si>
    <t>4,9*2+3,95*2-0,8*2</t>
  </si>
  <si>
    <t>166</t>
  </si>
  <si>
    <t>775541811</t>
  </si>
  <si>
    <t>Demontáž podlah plovoucích lepených do suti</t>
  </si>
  <si>
    <t>1625831736</t>
  </si>
  <si>
    <t>776</t>
  </si>
  <si>
    <t>Podlahy povlakové</t>
  </si>
  <si>
    <t>167</t>
  </si>
  <si>
    <t>633811111</t>
  </si>
  <si>
    <t>Broušení nerovností betonových podlah do 2 mm - stržení šlemu</t>
  </si>
  <si>
    <t>-899909209</t>
  </si>
  <si>
    <t>168</t>
  </si>
  <si>
    <t>776111116</t>
  </si>
  <si>
    <t>Odstranění zbytků lepidla z podkladu povlakových podlah broušením</t>
  </si>
  <si>
    <t>1318278910</t>
  </si>
  <si>
    <t>169</t>
  </si>
  <si>
    <t>776111311</t>
  </si>
  <si>
    <t>Vysátí podkladu povlakových podlah</t>
  </si>
  <si>
    <t>-972173276</t>
  </si>
  <si>
    <t>170</t>
  </si>
  <si>
    <t>776121321</t>
  </si>
  <si>
    <t>Neředěná penetrace savého podkladu povlakových podlah</t>
  </si>
  <si>
    <t>-1497684349</t>
  </si>
  <si>
    <t>171</t>
  </si>
  <si>
    <t>776141111</t>
  </si>
  <si>
    <t>Stěrka podlahová nivelační pro vyrovnání podkladu povlakových podlah pevnosti 20 MPa tl do 3 mm</t>
  </si>
  <si>
    <t>-516908324</t>
  </si>
  <si>
    <t>172</t>
  </si>
  <si>
    <t>776221111.2</t>
  </si>
  <si>
    <t>Lepení pásů z PVC standardním lepidlem</t>
  </si>
  <si>
    <t>2109861574</t>
  </si>
  <si>
    <t>173</t>
  </si>
  <si>
    <t>28R102</t>
  </si>
  <si>
    <t>podlahovina vinylová STAR 40 02032, třída zátěže 32/41, hořlavost Bfl-s1, tl 2,0mm, kroč.útlum 13 dB, Top Clean XP, R10</t>
  </si>
  <si>
    <t>-1070537181</t>
  </si>
  <si>
    <t>31,52*1,1 'Přepočtené koeficientem množství</t>
  </si>
  <si>
    <t>174</t>
  </si>
  <si>
    <t>776223111</t>
  </si>
  <si>
    <t>Spoj povlakových podlahovin z PVC svařováním za tepla</t>
  </si>
  <si>
    <t>-658553562</t>
  </si>
  <si>
    <t>175</t>
  </si>
  <si>
    <t>776411111</t>
  </si>
  <si>
    <t>Montáž obvodových soklíků výšky do 80 mm</t>
  </si>
  <si>
    <t>1607372814</t>
  </si>
  <si>
    <t>176</t>
  </si>
  <si>
    <t>28411003</t>
  </si>
  <si>
    <t>lišta soklová PVC 30x30mm - BOLTA PVC 10271, 2367 středně béžová</t>
  </si>
  <si>
    <t>1627643150</t>
  </si>
  <si>
    <t>29,4*1,02 'Přepočtené koeficientem množství</t>
  </si>
  <si>
    <t>177</t>
  </si>
  <si>
    <t>776991111</t>
  </si>
  <si>
    <t>Spárování silikonem</t>
  </si>
  <si>
    <t>1054213262</t>
  </si>
  <si>
    <t>soklík podlaha</t>
  </si>
  <si>
    <t>3,95*2+4,90*2+1,0*2-0,8</t>
  </si>
  <si>
    <t>4,90*2+2,15*2-0,8</t>
  </si>
  <si>
    <t>178</t>
  </si>
  <si>
    <t>998776123</t>
  </si>
  <si>
    <t>Přesun hmot tonážní pro podlahy povlakové ruční v objektech v přes 12 do 24 m</t>
  </si>
  <si>
    <t>-1597756608</t>
  </si>
  <si>
    <t>179</t>
  </si>
  <si>
    <t>998776192</t>
  </si>
  <si>
    <t>Příplatek k přesunu hmot tonážní 776 za zvětšený přesun do 100 m</t>
  </si>
  <si>
    <t>684263008</t>
  </si>
  <si>
    <t>781</t>
  </si>
  <si>
    <t>Dokončovací práce - obklady</t>
  </si>
  <si>
    <t>180</t>
  </si>
  <si>
    <t>781111011</t>
  </si>
  <si>
    <t>Ometení (oprášení) stěny při přípravě podkladu</t>
  </si>
  <si>
    <t>-769698988</t>
  </si>
  <si>
    <t>181</t>
  </si>
  <si>
    <t>781121011</t>
  </si>
  <si>
    <t>Nátěr penetrační na stěnu</t>
  </si>
  <si>
    <t>846836675</t>
  </si>
  <si>
    <t>182</t>
  </si>
  <si>
    <t>781131251</t>
  </si>
  <si>
    <t>Izolace pod obklad těsnící manžetou pro prostupy potrubí</t>
  </si>
  <si>
    <t>1491007571</t>
  </si>
  <si>
    <t>baterie sprcha</t>
  </si>
  <si>
    <t>183</t>
  </si>
  <si>
    <t>781472214</t>
  </si>
  <si>
    <t>Montáž obkladů keramických hladkých lepených cementovým flexibilním lepidlem přes 4 do 6 ks/m2</t>
  </si>
  <si>
    <t>-1528547763</t>
  </si>
  <si>
    <t>obklad koupelna</t>
  </si>
  <si>
    <t>184</t>
  </si>
  <si>
    <t>1280020878</t>
  </si>
  <si>
    <t>185</t>
  </si>
  <si>
    <t>781491011</t>
  </si>
  <si>
    <t>Montáž zrcadel plochy do 1 m2 lepených silikonovým tmelem na podkladní omítku</t>
  </si>
  <si>
    <t>-719553348</t>
  </si>
  <si>
    <t>186</t>
  </si>
  <si>
    <t>63465126</t>
  </si>
  <si>
    <t>zrcadlo nemontované čiré tl 5mm max rozměr 3210x2250mm</t>
  </si>
  <si>
    <t>1291869584</t>
  </si>
  <si>
    <t>0,75*1,1 'Přepočtené koeficientem množství</t>
  </si>
  <si>
    <t>187</t>
  </si>
  <si>
    <t>781491822</t>
  </si>
  <si>
    <t>Demontáž vanových dvířek plastových lepených s rámem</t>
  </si>
  <si>
    <t>1101833495</t>
  </si>
  <si>
    <t>188</t>
  </si>
  <si>
    <t>781492211</t>
  </si>
  <si>
    <t>Montáž profilů rohových lepených flexibilním cementovým lepidlem</t>
  </si>
  <si>
    <t>211563206</t>
  </si>
  <si>
    <t>189</t>
  </si>
  <si>
    <t>19416005</t>
  </si>
  <si>
    <t>lišta ukončovací z eloxovaného hliníku 10mm</t>
  </si>
  <si>
    <t>922961239</t>
  </si>
  <si>
    <t>20*1,05 'Přepočtené koeficientem množství</t>
  </si>
  <si>
    <t>190</t>
  </si>
  <si>
    <t>781493610</t>
  </si>
  <si>
    <t>Montáž vanových plastových dvířek lepených s uchycením na magnet</t>
  </si>
  <si>
    <t>645045495</t>
  </si>
  <si>
    <t>191</t>
  </si>
  <si>
    <t>ALP.AVD004</t>
  </si>
  <si>
    <t>Magnetická vanová dvířka (pod obklady) výškově stavitelná</t>
  </si>
  <si>
    <t>516696522</t>
  </si>
  <si>
    <t>192</t>
  </si>
  <si>
    <t>781495115</t>
  </si>
  <si>
    <t>Spárování vnitřních obkladů silikonem - kolem zařizovacích předmětů</t>
  </si>
  <si>
    <t>-1045363081</t>
  </si>
  <si>
    <t>kolem zař. předmětů</t>
  </si>
  <si>
    <t>20,0</t>
  </si>
  <si>
    <t>parapety</t>
  </si>
  <si>
    <t>6,0+(0,3*6)</t>
  </si>
  <si>
    <t>193</t>
  </si>
  <si>
    <t>781495141</t>
  </si>
  <si>
    <t>Průnik obkladem kruhový do DN 30</t>
  </si>
  <si>
    <t>1162423620</t>
  </si>
  <si>
    <t>sprcha+umyvadlo</t>
  </si>
  <si>
    <t>2+2</t>
  </si>
  <si>
    <t>194</t>
  </si>
  <si>
    <t>781495142</t>
  </si>
  <si>
    <t>Průnik obkladem kruhový přes DN 30 do DN 90</t>
  </si>
  <si>
    <t>1373014115</t>
  </si>
  <si>
    <t>zásuvka+vypínač</t>
  </si>
  <si>
    <t>sifon umyvadla</t>
  </si>
  <si>
    <t>195</t>
  </si>
  <si>
    <t>781495143</t>
  </si>
  <si>
    <t>Průnik obkladem kruhový přes DN 90</t>
  </si>
  <si>
    <t>-1852765840</t>
  </si>
  <si>
    <t>WC</t>
  </si>
  <si>
    <t>196</t>
  </si>
  <si>
    <t>781495211</t>
  </si>
  <si>
    <t>Čištění vnitřních ploch stěn po provedení obkladu chemickými prostředky</t>
  </si>
  <si>
    <t>737885646</t>
  </si>
  <si>
    <t>197</t>
  </si>
  <si>
    <t>998781123</t>
  </si>
  <si>
    <t>Přesun hmot tonážní pro obklady keramické ruční v objektech v přes 12 do 24 m</t>
  </si>
  <si>
    <t>-1205133311</t>
  </si>
  <si>
    <t>198</t>
  </si>
  <si>
    <t>998781192</t>
  </si>
  <si>
    <t>Příplatek k přesunu hmot tonážní 781 za zvětšený přesun do 100 m</t>
  </si>
  <si>
    <t>-388272000</t>
  </si>
  <si>
    <t>783</t>
  </si>
  <si>
    <t>Dokončovací práce - nátěry</t>
  </si>
  <si>
    <t>199</t>
  </si>
  <si>
    <t>783301401</t>
  </si>
  <si>
    <t>Ometení zámečnických konstrukcí</t>
  </si>
  <si>
    <t>-447040776</t>
  </si>
  <si>
    <t>Nátěr zárubní</t>
  </si>
  <si>
    <t>0,3*5</t>
  </si>
  <si>
    <t>0,3*5,2</t>
  </si>
  <si>
    <t>vstupní dveře</t>
  </si>
  <si>
    <t>200</t>
  </si>
  <si>
    <t>783306805</t>
  </si>
  <si>
    <t>Odstranění nátěru ze zámečnických konstrukcí opálením</t>
  </si>
  <si>
    <t>1984816707</t>
  </si>
  <si>
    <t>201</t>
  </si>
  <si>
    <t>783314101</t>
  </si>
  <si>
    <t>Základní jednonásobný syntetický nátěr zámečnických konstrukcí</t>
  </si>
  <si>
    <t>-11311386</t>
  </si>
  <si>
    <t>202</t>
  </si>
  <si>
    <t>783315101</t>
  </si>
  <si>
    <t>Mezinátěr jednonásobný syntetický standardní zámečnických konstrukcí</t>
  </si>
  <si>
    <t>-268876526</t>
  </si>
  <si>
    <t>203</t>
  </si>
  <si>
    <t>783317101</t>
  </si>
  <si>
    <t>Krycí jednonásobný syntetický standardní nátěr zámečnických konstrukcí</t>
  </si>
  <si>
    <t>2005157344</t>
  </si>
  <si>
    <t>204</t>
  </si>
  <si>
    <t>783352101</t>
  </si>
  <si>
    <t>Tmelení včetně přebroušení zámečnických konstrukcí polyesterovým tmelem</t>
  </si>
  <si>
    <t>-1010795471</t>
  </si>
  <si>
    <t>784</t>
  </si>
  <si>
    <t>Dokončovací práce - malby a tapety</t>
  </si>
  <si>
    <t>205</t>
  </si>
  <si>
    <t>784111001</t>
  </si>
  <si>
    <t>Oprášení (ometení ) podkladu v místnostech v do 3,80 m</t>
  </si>
  <si>
    <t>-1936755459</t>
  </si>
  <si>
    <t>206</t>
  </si>
  <si>
    <t>784111011</t>
  </si>
  <si>
    <t>Obroušení podkladu omítnutého v místnostech v do 3,80 m</t>
  </si>
  <si>
    <t>211272874</t>
  </si>
  <si>
    <t>207</t>
  </si>
  <si>
    <t>784121001</t>
  </si>
  <si>
    <t>Oškrabání malby v místnostech v do 3,80 m</t>
  </si>
  <si>
    <t>-1239018300</t>
  </si>
  <si>
    <t>208</t>
  </si>
  <si>
    <t>784121011</t>
  </si>
  <si>
    <t>Rozmývání podkladu po oškrabání malby v místnostech v do 3,80 m</t>
  </si>
  <si>
    <t>2069104487</t>
  </si>
  <si>
    <t>209</t>
  </si>
  <si>
    <t>784141001</t>
  </si>
  <si>
    <t>Ošetření plísní napadených ploch včetně odstranění plísní v místnostech v do 3,80 m</t>
  </si>
  <si>
    <t>480145329</t>
  </si>
  <si>
    <t>210</t>
  </si>
  <si>
    <t>784161001</t>
  </si>
  <si>
    <t>Tmelení spar a rohů šířky do 3 mm akrylátovým tmelem v místnostech v do 3,80 m</t>
  </si>
  <si>
    <t>1453059003</t>
  </si>
  <si>
    <t>211</t>
  </si>
  <si>
    <t>784171101</t>
  </si>
  <si>
    <t>Zakrytí vnitřních podlah včetně pozdějšího odkrytí</t>
  </si>
  <si>
    <t>-1825378715</t>
  </si>
  <si>
    <t>212</t>
  </si>
  <si>
    <t>58124844</t>
  </si>
  <si>
    <t>fólie pro malířské potřeby zakrývací tl 25µ 4x5m</t>
  </si>
  <si>
    <t>278892401</t>
  </si>
  <si>
    <t>37,9*1,2 'Přepočtené koeficientem množství</t>
  </si>
  <si>
    <t>213</t>
  </si>
  <si>
    <t>784171121</t>
  </si>
  <si>
    <t>Zakrytí vnitřních ploch konstrukcí nebo prvků v místnostech v do 3,80 m</t>
  </si>
  <si>
    <t>-1586617046</t>
  </si>
  <si>
    <t>214</t>
  </si>
  <si>
    <t>58124842</t>
  </si>
  <si>
    <t>fólie pro malířské potřeby zakrývací tl 7µ 4x5m</t>
  </si>
  <si>
    <t>-1716243208</t>
  </si>
  <si>
    <t>10*1,2 'Přepočtené koeficientem množství</t>
  </si>
  <si>
    <t>215</t>
  </si>
  <si>
    <t>784181121.1</t>
  </si>
  <si>
    <t>Hloubková jednonásobná bezbarvá penetrace podkladu v místnostech v do 3,80 m</t>
  </si>
  <si>
    <t>810560197</t>
  </si>
  <si>
    <t>216</t>
  </si>
  <si>
    <t>784211101</t>
  </si>
  <si>
    <t>Dvojnásobné bílé malby ze směsí za mokra výborně oděruvzdorných v místnostech v do 3,80 m</t>
  </si>
  <si>
    <t>425932947</t>
  </si>
  <si>
    <t xml:space="preserve"> proti plísním</t>
  </si>
  <si>
    <t>STROPY</t>
  </si>
  <si>
    <t>37,90</t>
  </si>
  <si>
    <t>STĚNY</t>
  </si>
  <si>
    <t>(1,2*2+1,80*2)*2,80-1,6-1,4-1,6</t>
  </si>
  <si>
    <t>(1,25*2+3,30*2)*0,80</t>
  </si>
  <si>
    <t>(4,90*2+3,95*2)*2,80-1,6-1,6-2,4*1,35</t>
  </si>
  <si>
    <t>(4,90*2+2,15*2)*2,80-(1,6*1,35)</t>
  </si>
  <si>
    <t>217</t>
  </si>
  <si>
    <t>784211141</t>
  </si>
  <si>
    <t>Příplatek k cenám 2x maleb ze směsí za mokra oděruvzdorných za provádění pl do 5 m2</t>
  </si>
  <si>
    <t>-1916904505</t>
  </si>
  <si>
    <t>786</t>
  </si>
  <si>
    <t>Dokončovací práce - čalounické úpravy</t>
  </si>
  <si>
    <t>218</t>
  </si>
  <si>
    <t>786624121.1</t>
  </si>
  <si>
    <t>Montáž lamelové žaluzie do oken zdvojených kovových otevíravých, sklápěcích a vyklápěcích</t>
  </si>
  <si>
    <t>948768427</t>
  </si>
  <si>
    <t>219</t>
  </si>
  <si>
    <t>55346200.1</t>
  </si>
  <si>
    <t>žaluzie horizontální interiérové</t>
  </si>
  <si>
    <t>-622608939</t>
  </si>
  <si>
    <t>220</t>
  </si>
  <si>
    <t>786624R.1</t>
  </si>
  <si>
    <t xml:space="preserve">Demontáž lamelové žaluzie </t>
  </si>
  <si>
    <t>-1360305586</t>
  </si>
  <si>
    <t>VRN</t>
  </si>
  <si>
    <t>Vedlejší rozpočtové náklady</t>
  </si>
  <si>
    <t>VRN3</t>
  </si>
  <si>
    <t>Zařízení staveniště</t>
  </si>
  <si>
    <t>221</t>
  </si>
  <si>
    <t>030001000</t>
  </si>
  <si>
    <t>den</t>
  </si>
  <si>
    <t>1024</t>
  </si>
  <si>
    <t>2072104810</t>
  </si>
  <si>
    <t>VRN4</t>
  </si>
  <si>
    <t>Inženýrská činnost</t>
  </si>
  <si>
    <t>222</t>
  </si>
  <si>
    <t>045002000</t>
  </si>
  <si>
    <t>Kompletační a koordinační činnost</t>
  </si>
  <si>
    <t>kompl.</t>
  </si>
  <si>
    <t>-1524088046</t>
  </si>
  <si>
    <t>VRN7</t>
  </si>
  <si>
    <t>Provozní vlivy</t>
  </si>
  <si>
    <t>223</t>
  </si>
  <si>
    <t>070001000</t>
  </si>
  <si>
    <t>114686610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</si>
</sst>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56515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194945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49" t="s">
        <v>14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2"/>
      <c r="AL5" s="22"/>
      <c r="AM5" s="22"/>
      <c r="AN5" s="22"/>
      <c r="AO5" s="22"/>
      <c r="AP5" s="22"/>
      <c r="AQ5" s="22"/>
      <c r="AR5" s="20"/>
      <c r="BE5" s="24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1" t="s">
        <v>17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2"/>
      <c r="AL6" s="22"/>
      <c r="AM6" s="22"/>
      <c r="AN6" s="22"/>
      <c r="AO6" s="22"/>
      <c r="AP6" s="22"/>
      <c r="AQ6" s="22"/>
      <c r="AR6" s="20"/>
      <c r="BE6" s="24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4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4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7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47"/>
      <c r="BS13" s="17" t="s">
        <v>6</v>
      </c>
    </row>
    <row r="14" spans="1:74" ht="12.75">
      <c r="B14" s="21"/>
      <c r="C14" s="22"/>
      <c r="D14" s="22"/>
      <c r="E14" s="252" t="s">
        <v>28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4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7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47"/>
      <c r="BS17" s="17" t="s">
        <v>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7"/>
      <c r="BS18" s="17" t="s">
        <v>6</v>
      </c>
    </row>
    <row r="19" spans="1:71" s="1" customFormat="1" ht="12" customHeight="1">
      <c r="B19" s="21"/>
      <c r="C19" s="22"/>
      <c r="D19" s="29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4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47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7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7"/>
    </row>
    <row r="23" spans="1:71" s="1" customFormat="1" ht="16.5" customHeight="1">
      <c r="B23" s="21"/>
      <c r="C23" s="22"/>
      <c r="D23" s="22"/>
      <c r="E23" s="254" t="s">
        <v>1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2"/>
      <c r="AP23" s="22"/>
      <c r="AQ23" s="22"/>
      <c r="AR23" s="20"/>
      <c r="BE23" s="24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7"/>
    </row>
    <row r="26" spans="1:71" s="2" customFormat="1" ht="25.9" customHeight="1">
      <c r="A26" s="34"/>
      <c r="B26" s="35"/>
      <c r="C26" s="36"/>
      <c r="D26" s="37" t="s">
        <v>34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5">
        <f>ROUND(AG94,2)</f>
        <v>0</v>
      </c>
      <c r="AL26" s="256"/>
      <c r="AM26" s="256"/>
      <c r="AN26" s="256"/>
      <c r="AO26" s="256"/>
      <c r="AP26" s="36"/>
      <c r="AQ26" s="36"/>
      <c r="AR26" s="39"/>
      <c r="BE26" s="24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7" t="s">
        <v>35</v>
      </c>
      <c r="M28" s="257"/>
      <c r="N28" s="257"/>
      <c r="O28" s="257"/>
      <c r="P28" s="257"/>
      <c r="Q28" s="36"/>
      <c r="R28" s="36"/>
      <c r="S28" s="36"/>
      <c r="T28" s="36"/>
      <c r="U28" s="36"/>
      <c r="V28" s="36"/>
      <c r="W28" s="257" t="s">
        <v>36</v>
      </c>
      <c r="X28" s="257"/>
      <c r="Y28" s="257"/>
      <c r="Z28" s="257"/>
      <c r="AA28" s="257"/>
      <c r="AB28" s="257"/>
      <c r="AC28" s="257"/>
      <c r="AD28" s="257"/>
      <c r="AE28" s="257"/>
      <c r="AF28" s="36"/>
      <c r="AG28" s="36"/>
      <c r="AH28" s="36"/>
      <c r="AI28" s="36"/>
      <c r="AJ28" s="36"/>
      <c r="AK28" s="257" t="s">
        <v>37</v>
      </c>
      <c r="AL28" s="257"/>
      <c r="AM28" s="257"/>
      <c r="AN28" s="257"/>
      <c r="AO28" s="257"/>
      <c r="AP28" s="36"/>
      <c r="AQ28" s="36"/>
      <c r="AR28" s="39"/>
      <c r="BE28" s="247"/>
    </row>
    <row r="29" spans="1:71" s="3" customFormat="1" ht="14.45" customHeight="1">
      <c r="B29" s="40"/>
      <c r="C29" s="41"/>
      <c r="D29" s="29" t="s">
        <v>38</v>
      </c>
      <c r="E29" s="41"/>
      <c r="F29" s="29" t="s">
        <v>39</v>
      </c>
      <c r="G29" s="41"/>
      <c r="H29" s="41"/>
      <c r="I29" s="41"/>
      <c r="J29" s="41"/>
      <c r="K29" s="41"/>
      <c r="L29" s="260">
        <v>0.21</v>
      </c>
      <c r="M29" s="259"/>
      <c r="N29" s="259"/>
      <c r="O29" s="259"/>
      <c r="P29" s="259"/>
      <c r="Q29" s="41"/>
      <c r="R29" s="41"/>
      <c r="S29" s="41"/>
      <c r="T29" s="41"/>
      <c r="U29" s="41"/>
      <c r="V29" s="41"/>
      <c r="W29" s="258">
        <f>ROUND(AZ94, 2)</f>
        <v>0</v>
      </c>
      <c r="X29" s="259"/>
      <c r="Y29" s="259"/>
      <c r="Z29" s="259"/>
      <c r="AA29" s="259"/>
      <c r="AB29" s="259"/>
      <c r="AC29" s="259"/>
      <c r="AD29" s="259"/>
      <c r="AE29" s="259"/>
      <c r="AF29" s="41"/>
      <c r="AG29" s="41"/>
      <c r="AH29" s="41"/>
      <c r="AI29" s="41"/>
      <c r="AJ29" s="41"/>
      <c r="AK29" s="258">
        <f>ROUND(AV94, 2)</f>
        <v>0</v>
      </c>
      <c r="AL29" s="259"/>
      <c r="AM29" s="259"/>
      <c r="AN29" s="259"/>
      <c r="AO29" s="259"/>
      <c r="AP29" s="41"/>
      <c r="AQ29" s="41"/>
      <c r="AR29" s="42"/>
      <c r="BE29" s="248"/>
    </row>
    <row r="30" spans="1:71" s="3" customFormat="1" ht="14.45" customHeight="1">
      <c r="B30" s="40"/>
      <c r="C30" s="41"/>
      <c r="D30" s="41"/>
      <c r="E30" s="41"/>
      <c r="F30" s="29" t="s">
        <v>40</v>
      </c>
      <c r="G30" s="41"/>
      <c r="H30" s="41"/>
      <c r="I30" s="41"/>
      <c r="J30" s="41"/>
      <c r="K30" s="41"/>
      <c r="L30" s="260">
        <v>0.12</v>
      </c>
      <c r="M30" s="259"/>
      <c r="N30" s="259"/>
      <c r="O30" s="259"/>
      <c r="P30" s="259"/>
      <c r="Q30" s="41"/>
      <c r="R30" s="41"/>
      <c r="S30" s="41"/>
      <c r="T30" s="41"/>
      <c r="U30" s="41"/>
      <c r="V30" s="41"/>
      <c r="W30" s="258">
        <f>ROUND(BA94, 2)</f>
        <v>0</v>
      </c>
      <c r="X30" s="259"/>
      <c r="Y30" s="259"/>
      <c r="Z30" s="259"/>
      <c r="AA30" s="259"/>
      <c r="AB30" s="259"/>
      <c r="AC30" s="259"/>
      <c r="AD30" s="259"/>
      <c r="AE30" s="259"/>
      <c r="AF30" s="41"/>
      <c r="AG30" s="41"/>
      <c r="AH30" s="41"/>
      <c r="AI30" s="41"/>
      <c r="AJ30" s="41"/>
      <c r="AK30" s="258">
        <f>ROUND(AW94, 2)</f>
        <v>0</v>
      </c>
      <c r="AL30" s="259"/>
      <c r="AM30" s="259"/>
      <c r="AN30" s="259"/>
      <c r="AO30" s="259"/>
      <c r="AP30" s="41"/>
      <c r="AQ30" s="41"/>
      <c r="AR30" s="42"/>
      <c r="BE30" s="248"/>
    </row>
    <row r="31" spans="1:71" s="3" customFormat="1" ht="14.45" hidden="1" customHeight="1">
      <c r="B31" s="40"/>
      <c r="C31" s="41"/>
      <c r="D31" s="41"/>
      <c r="E31" s="41"/>
      <c r="F31" s="29" t="s">
        <v>41</v>
      </c>
      <c r="G31" s="41"/>
      <c r="H31" s="41"/>
      <c r="I31" s="41"/>
      <c r="J31" s="41"/>
      <c r="K31" s="41"/>
      <c r="L31" s="260">
        <v>0.21</v>
      </c>
      <c r="M31" s="259"/>
      <c r="N31" s="259"/>
      <c r="O31" s="259"/>
      <c r="P31" s="259"/>
      <c r="Q31" s="41"/>
      <c r="R31" s="41"/>
      <c r="S31" s="41"/>
      <c r="T31" s="41"/>
      <c r="U31" s="41"/>
      <c r="V31" s="41"/>
      <c r="W31" s="258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F31" s="41"/>
      <c r="AG31" s="41"/>
      <c r="AH31" s="41"/>
      <c r="AI31" s="41"/>
      <c r="AJ31" s="41"/>
      <c r="AK31" s="258">
        <v>0</v>
      </c>
      <c r="AL31" s="259"/>
      <c r="AM31" s="259"/>
      <c r="AN31" s="259"/>
      <c r="AO31" s="259"/>
      <c r="AP31" s="41"/>
      <c r="AQ31" s="41"/>
      <c r="AR31" s="42"/>
      <c r="BE31" s="248"/>
    </row>
    <row r="32" spans="1:71" s="3" customFormat="1" ht="14.45" hidden="1" customHeight="1">
      <c r="B32" s="40"/>
      <c r="C32" s="41"/>
      <c r="D32" s="41"/>
      <c r="E32" s="41"/>
      <c r="F32" s="29" t="s">
        <v>42</v>
      </c>
      <c r="G32" s="41"/>
      <c r="H32" s="41"/>
      <c r="I32" s="41"/>
      <c r="J32" s="41"/>
      <c r="K32" s="41"/>
      <c r="L32" s="260">
        <v>0.12</v>
      </c>
      <c r="M32" s="259"/>
      <c r="N32" s="259"/>
      <c r="O32" s="259"/>
      <c r="P32" s="259"/>
      <c r="Q32" s="41"/>
      <c r="R32" s="41"/>
      <c r="S32" s="41"/>
      <c r="T32" s="41"/>
      <c r="U32" s="41"/>
      <c r="V32" s="41"/>
      <c r="W32" s="258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F32" s="41"/>
      <c r="AG32" s="41"/>
      <c r="AH32" s="41"/>
      <c r="AI32" s="41"/>
      <c r="AJ32" s="41"/>
      <c r="AK32" s="258">
        <v>0</v>
      </c>
      <c r="AL32" s="259"/>
      <c r="AM32" s="259"/>
      <c r="AN32" s="259"/>
      <c r="AO32" s="259"/>
      <c r="AP32" s="41"/>
      <c r="AQ32" s="41"/>
      <c r="AR32" s="42"/>
      <c r="BE32" s="248"/>
    </row>
    <row r="33" spans="1:57" s="3" customFormat="1" ht="14.45" hidden="1" customHeight="1">
      <c r="B33" s="40"/>
      <c r="C33" s="41"/>
      <c r="D33" s="41"/>
      <c r="E33" s="41"/>
      <c r="F33" s="29" t="s">
        <v>43</v>
      </c>
      <c r="G33" s="41"/>
      <c r="H33" s="41"/>
      <c r="I33" s="41"/>
      <c r="J33" s="41"/>
      <c r="K33" s="41"/>
      <c r="L33" s="260">
        <v>0</v>
      </c>
      <c r="M33" s="259"/>
      <c r="N33" s="259"/>
      <c r="O33" s="259"/>
      <c r="P33" s="259"/>
      <c r="Q33" s="41"/>
      <c r="R33" s="41"/>
      <c r="S33" s="41"/>
      <c r="T33" s="41"/>
      <c r="U33" s="41"/>
      <c r="V33" s="41"/>
      <c r="W33" s="258">
        <f>ROUND(BD94, 2)</f>
        <v>0</v>
      </c>
      <c r="X33" s="259"/>
      <c r="Y33" s="259"/>
      <c r="Z33" s="259"/>
      <c r="AA33" s="259"/>
      <c r="AB33" s="259"/>
      <c r="AC33" s="259"/>
      <c r="AD33" s="259"/>
      <c r="AE33" s="259"/>
      <c r="AF33" s="41"/>
      <c r="AG33" s="41"/>
      <c r="AH33" s="41"/>
      <c r="AI33" s="41"/>
      <c r="AJ33" s="41"/>
      <c r="AK33" s="258">
        <v>0</v>
      </c>
      <c r="AL33" s="259"/>
      <c r="AM33" s="259"/>
      <c r="AN33" s="259"/>
      <c r="AO33" s="259"/>
      <c r="AP33" s="41"/>
      <c r="AQ33" s="41"/>
      <c r="AR33" s="42"/>
      <c r="BE33" s="248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7"/>
    </row>
    <row r="35" spans="1:57" s="2" customFormat="1" ht="25.9" customHeight="1">
      <c r="A35" s="34"/>
      <c r="B35" s="35"/>
      <c r="C35" s="43"/>
      <c r="D35" s="44" t="s">
        <v>44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45</v>
      </c>
      <c r="U35" s="45"/>
      <c r="V35" s="45"/>
      <c r="W35" s="45"/>
      <c r="X35" s="261" t="s">
        <v>46</v>
      </c>
      <c r="Y35" s="262"/>
      <c r="Z35" s="262"/>
      <c r="AA35" s="262"/>
      <c r="AB35" s="262"/>
      <c r="AC35" s="45"/>
      <c r="AD35" s="45"/>
      <c r="AE35" s="45"/>
      <c r="AF35" s="45"/>
      <c r="AG35" s="45"/>
      <c r="AH35" s="45"/>
      <c r="AI35" s="45"/>
      <c r="AJ35" s="45"/>
      <c r="AK35" s="263">
        <f>SUM(AK26:AK33)</f>
        <v>0</v>
      </c>
      <c r="AL35" s="262"/>
      <c r="AM35" s="262"/>
      <c r="AN35" s="262"/>
      <c r="AO35" s="264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47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48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49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50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49</v>
      </c>
      <c r="AI60" s="38"/>
      <c r="AJ60" s="38"/>
      <c r="AK60" s="38"/>
      <c r="AL60" s="38"/>
      <c r="AM60" s="52" t="s">
        <v>50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51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52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49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50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49</v>
      </c>
      <c r="AI75" s="38"/>
      <c r="AJ75" s="38"/>
      <c r="AK75" s="38"/>
      <c r="AL75" s="38"/>
      <c r="AM75" s="52" t="s">
        <v>50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2025-03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5" t="str">
        <f>K6</f>
        <v>Oprava bytů pro Městskou část Praha 6</v>
      </c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7" t="str">
        <f>IF(AN8= "","",AN8)</f>
        <v>4. 3. 2025</v>
      </c>
      <c r="AN87" s="267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8" t="str">
        <f>IF(E17="","",E17)</f>
        <v xml:space="preserve"> </v>
      </c>
      <c r="AN89" s="269"/>
      <c r="AO89" s="269"/>
      <c r="AP89" s="269"/>
      <c r="AQ89" s="36"/>
      <c r="AR89" s="39"/>
      <c r="AS89" s="270" t="s">
        <v>54</v>
      </c>
      <c r="AT89" s="27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30</v>
      </c>
      <c r="AJ90" s="36"/>
      <c r="AK90" s="36"/>
      <c r="AL90" s="36"/>
      <c r="AM90" s="268" t="str">
        <f>IF(E20="","",E20)</f>
        <v>Simona Králová</v>
      </c>
      <c r="AN90" s="269"/>
      <c r="AO90" s="269"/>
      <c r="AP90" s="269"/>
      <c r="AQ90" s="36"/>
      <c r="AR90" s="39"/>
      <c r="AS90" s="272"/>
      <c r="AT90" s="27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4"/>
      <c r="AT91" s="27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6" t="s">
        <v>55</v>
      </c>
      <c r="D92" s="277"/>
      <c r="E92" s="277"/>
      <c r="F92" s="277"/>
      <c r="G92" s="277"/>
      <c r="H92" s="73"/>
      <c r="I92" s="278" t="s">
        <v>56</v>
      </c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9" t="s">
        <v>57</v>
      </c>
      <c r="AH92" s="277"/>
      <c r="AI92" s="277"/>
      <c r="AJ92" s="277"/>
      <c r="AK92" s="277"/>
      <c r="AL92" s="277"/>
      <c r="AM92" s="277"/>
      <c r="AN92" s="278" t="s">
        <v>58</v>
      </c>
      <c r="AO92" s="277"/>
      <c r="AP92" s="280"/>
      <c r="AQ92" s="74" t="s">
        <v>59</v>
      </c>
      <c r="AR92" s="39"/>
      <c r="AS92" s="75" t="s">
        <v>60</v>
      </c>
      <c r="AT92" s="76" t="s">
        <v>61</v>
      </c>
      <c r="AU92" s="76" t="s">
        <v>62</v>
      </c>
      <c r="AV92" s="76" t="s">
        <v>63</v>
      </c>
      <c r="AW92" s="76" t="s">
        <v>64</v>
      </c>
      <c r="AX92" s="76" t="s">
        <v>65</v>
      </c>
      <c r="AY92" s="76" t="s">
        <v>66</v>
      </c>
      <c r="AZ92" s="76" t="s">
        <v>67</v>
      </c>
      <c r="BA92" s="76" t="s">
        <v>68</v>
      </c>
      <c r="BB92" s="76" t="s">
        <v>69</v>
      </c>
      <c r="BC92" s="76" t="s">
        <v>70</v>
      </c>
      <c r="BD92" s="77" t="s">
        <v>71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72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4">
        <f>ROUND(AG95,2)</f>
        <v>0</v>
      </c>
      <c r="AH94" s="284"/>
      <c r="AI94" s="284"/>
      <c r="AJ94" s="284"/>
      <c r="AK94" s="284"/>
      <c r="AL94" s="284"/>
      <c r="AM94" s="284"/>
      <c r="AN94" s="285">
        <f>SUM(AG94,AT94)</f>
        <v>0</v>
      </c>
      <c r="AO94" s="285"/>
      <c r="AP94" s="285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73</v>
      </c>
      <c r="BT94" s="91" t="s">
        <v>74</v>
      </c>
      <c r="BU94" s="92" t="s">
        <v>75</v>
      </c>
      <c r="BV94" s="91" t="s">
        <v>76</v>
      </c>
      <c r="BW94" s="91" t="s">
        <v>5</v>
      </c>
      <c r="BX94" s="91" t="s">
        <v>77</v>
      </c>
      <c r="CL94" s="91" t="s">
        <v>1</v>
      </c>
    </row>
    <row r="95" spans="1:91" s="7" customFormat="1" ht="16.5" customHeight="1">
      <c r="A95" s="93" t="s">
        <v>78</v>
      </c>
      <c r="B95" s="94"/>
      <c r="C95" s="95"/>
      <c r="D95" s="283" t="s">
        <v>8</v>
      </c>
      <c r="E95" s="283"/>
      <c r="F95" s="283"/>
      <c r="G95" s="283"/>
      <c r="H95" s="283"/>
      <c r="I95" s="96"/>
      <c r="J95" s="283" t="s">
        <v>79</v>
      </c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1">
        <f>'12 - Nad Kajetánkou 42, b...'!J30</f>
        <v>0</v>
      </c>
      <c r="AH95" s="282"/>
      <c r="AI95" s="282"/>
      <c r="AJ95" s="282"/>
      <c r="AK95" s="282"/>
      <c r="AL95" s="282"/>
      <c r="AM95" s="282"/>
      <c r="AN95" s="281">
        <f>SUM(AG95,AT95)</f>
        <v>0</v>
      </c>
      <c r="AO95" s="282"/>
      <c r="AP95" s="282"/>
      <c r="AQ95" s="97" t="s">
        <v>80</v>
      </c>
      <c r="AR95" s="98"/>
      <c r="AS95" s="99">
        <v>0</v>
      </c>
      <c r="AT95" s="100">
        <f>ROUND(SUM(AV95:AW95),2)</f>
        <v>0</v>
      </c>
      <c r="AU95" s="101">
        <f>'12 - Nad Kajetánkou 42, b...'!P143</f>
        <v>0</v>
      </c>
      <c r="AV95" s="100">
        <f>'12 - Nad Kajetánkou 42, b...'!J33</f>
        <v>0</v>
      </c>
      <c r="AW95" s="100">
        <f>'12 - Nad Kajetánkou 42, b...'!J34</f>
        <v>0</v>
      </c>
      <c r="AX95" s="100">
        <f>'12 - Nad Kajetánkou 42, b...'!J35</f>
        <v>0</v>
      </c>
      <c r="AY95" s="100">
        <f>'12 - Nad Kajetánkou 42, b...'!J36</f>
        <v>0</v>
      </c>
      <c r="AZ95" s="100">
        <f>'12 - Nad Kajetánkou 42, b...'!F33</f>
        <v>0</v>
      </c>
      <c r="BA95" s="100">
        <f>'12 - Nad Kajetánkou 42, b...'!F34</f>
        <v>0</v>
      </c>
      <c r="BB95" s="100">
        <f>'12 - Nad Kajetánkou 42, b...'!F35</f>
        <v>0</v>
      </c>
      <c r="BC95" s="100">
        <f>'12 - Nad Kajetánkou 42, b...'!F36</f>
        <v>0</v>
      </c>
      <c r="BD95" s="102">
        <f>'12 - Nad Kajetánkou 42, b...'!F37</f>
        <v>0</v>
      </c>
      <c r="BT95" s="103" t="s">
        <v>81</v>
      </c>
      <c r="BV95" s="103" t="s">
        <v>76</v>
      </c>
      <c r="BW95" s="103" t="s">
        <v>82</v>
      </c>
      <c r="BX95" s="103" t="s">
        <v>5</v>
      </c>
      <c r="CL95" s="103" t="s">
        <v>1</v>
      </c>
      <c r="CM95" s="103" t="s">
        <v>81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F7aa6Tx2Bsy6+HAg5aHhegZhjlGNmcBUz2a/FC7EThQB4Kg3NtQ5on2XUKKb7kaeicG3MtP/JI1yma7QLmvK9A==" saltValue="K8RU2quiycTAX9IbzZza0EQCKtU+DGrUBZSbVNvSFkR4QZWT9op244dwgjxtNJ730N21XEe7xXs/rgGK08sevA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2 - Nad Kajetánkou 42, b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646"/>
  <sheetViews>
    <sheetView showGridLines="0" tabSelected="1" topLeftCell="A114" workbookViewId="0">
      <selection activeCell="E24" sqref="E2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7" t="s">
        <v>82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0"/>
      <c r="AT3" s="17" t="s">
        <v>81</v>
      </c>
    </row>
    <row r="4" spans="1:46" s="1" customFormat="1" ht="24.95" customHeight="1">
      <c r="B4" s="20"/>
      <c r="D4" s="106" t="s">
        <v>83</v>
      </c>
      <c r="L4" s="20"/>
      <c r="M4" s="107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8" t="s">
        <v>16</v>
      </c>
      <c r="L6" s="20"/>
    </row>
    <row r="7" spans="1:46" s="1" customFormat="1" ht="16.5" customHeight="1">
      <c r="B7" s="20"/>
      <c r="E7" s="287" t="str">
        <f>'Rekapitulace stavby'!K6</f>
        <v>Oprava bytů pro Městskou část Praha 6</v>
      </c>
      <c r="F7" s="288"/>
      <c r="G7" s="288"/>
      <c r="H7" s="288"/>
      <c r="L7" s="20"/>
    </row>
    <row r="8" spans="1:46" s="2" customFormat="1" ht="12" customHeight="1">
      <c r="A8" s="34"/>
      <c r="B8" s="39"/>
      <c r="C8" s="34"/>
      <c r="D8" s="108" t="s">
        <v>84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9" t="s">
        <v>85</v>
      </c>
      <c r="F9" s="290"/>
      <c r="G9" s="290"/>
      <c r="H9" s="290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8" t="s">
        <v>18</v>
      </c>
      <c r="E11" s="34"/>
      <c r="F11" s="109" t="s">
        <v>1</v>
      </c>
      <c r="G11" s="34"/>
      <c r="H11" s="34"/>
      <c r="I11" s="108" t="s">
        <v>19</v>
      </c>
      <c r="J11" s="109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20</v>
      </c>
      <c r="E12" s="34"/>
      <c r="F12" s="109" t="s">
        <v>21</v>
      </c>
      <c r="G12" s="34"/>
      <c r="H12" s="34"/>
      <c r="I12" s="108" t="s">
        <v>22</v>
      </c>
      <c r="J12" s="110">
        <v>45986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8" t="s">
        <v>24</v>
      </c>
      <c r="E14" s="34"/>
      <c r="F14" s="34"/>
      <c r="G14" s="34"/>
      <c r="H14" s="34"/>
      <c r="I14" s="108" t="s">
        <v>25</v>
      </c>
      <c r="J14" s="109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9" t="str">
        <f>IF('Rekapitulace stavby'!E11="","",'Rekapitulace stavby'!E11)</f>
        <v xml:space="preserve"> </v>
      </c>
      <c r="F15" s="34"/>
      <c r="G15" s="34"/>
      <c r="H15" s="34"/>
      <c r="I15" s="108" t="s">
        <v>26</v>
      </c>
      <c r="J15" s="109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8" t="s">
        <v>27</v>
      </c>
      <c r="E17" s="34"/>
      <c r="F17" s="34"/>
      <c r="G17" s="34"/>
      <c r="H17" s="34"/>
      <c r="I17" s="10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1" t="str">
        <f>'Rekapitulace stavby'!E14</f>
        <v>Vyplň údaj</v>
      </c>
      <c r="F18" s="292"/>
      <c r="G18" s="292"/>
      <c r="H18" s="292"/>
      <c r="I18" s="108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8" t="s">
        <v>29</v>
      </c>
      <c r="E20" s="34"/>
      <c r="F20" s="34"/>
      <c r="G20" s="34"/>
      <c r="H20" s="34"/>
      <c r="I20" s="108" t="s">
        <v>25</v>
      </c>
      <c r="J20" s="109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9" t="str">
        <f>IF('Rekapitulace stavby'!E17="","",'Rekapitulace stavby'!E17)</f>
        <v xml:space="preserve"> </v>
      </c>
      <c r="F21" s="34"/>
      <c r="G21" s="34"/>
      <c r="H21" s="34"/>
      <c r="I21" s="108" t="s">
        <v>26</v>
      </c>
      <c r="J21" s="109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8" t="s">
        <v>30</v>
      </c>
      <c r="E23" s="34"/>
      <c r="F23" s="34"/>
      <c r="G23" s="34"/>
      <c r="H23" s="34"/>
      <c r="I23" s="108" t="s">
        <v>25</v>
      </c>
      <c r="J23" s="109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9"/>
      <c r="F24" s="34"/>
      <c r="G24" s="34"/>
      <c r="H24" s="34"/>
      <c r="I24" s="108" t="s">
        <v>26</v>
      </c>
      <c r="J24" s="109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1"/>
      <c r="B27" s="112"/>
      <c r="C27" s="111"/>
      <c r="D27" s="111"/>
      <c r="E27" s="293" t="s">
        <v>1</v>
      </c>
      <c r="F27" s="293"/>
      <c r="G27" s="293"/>
      <c r="H27" s="29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4"/>
      <c r="E29" s="114"/>
      <c r="F29" s="114"/>
      <c r="G29" s="114"/>
      <c r="H29" s="114"/>
      <c r="I29" s="114"/>
      <c r="J29" s="114"/>
      <c r="K29" s="11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5" t="s">
        <v>34</v>
      </c>
      <c r="E30" s="34"/>
      <c r="F30" s="34"/>
      <c r="G30" s="34"/>
      <c r="H30" s="34"/>
      <c r="I30" s="34"/>
      <c r="J30" s="116">
        <f>ROUND(J143,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7" t="s">
        <v>36</v>
      </c>
      <c r="G32" s="34"/>
      <c r="H32" s="34"/>
      <c r="I32" s="117" t="s">
        <v>35</v>
      </c>
      <c r="J32" s="117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8" t="s">
        <v>38</v>
      </c>
      <c r="E33" s="108" t="s">
        <v>39</v>
      </c>
      <c r="F33" s="119">
        <f>ROUND((SUM(BE143:BE645)),  2)</f>
        <v>0</v>
      </c>
      <c r="G33" s="34"/>
      <c r="H33" s="34"/>
      <c r="I33" s="120">
        <v>0.21</v>
      </c>
      <c r="J33" s="119">
        <f>ROUND(((SUM(BE143:BE645))*I33),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40</v>
      </c>
      <c r="F34" s="119">
        <f>ROUND((SUM(BF143:BF645)),  2)</f>
        <v>0</v>
      </c>
      <c r="G34" s="34"/>
      <c r="H34" s="34"/>
      <c r="I34" s="120">
        <v>0.12</v>
      </c>
      <c r="J34" s="119">
        <f>ROUND(((SUM(BF143:BF645))*I34),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41</v>
      </c>
      <c r="F35" s="119">
        <f>ROUND((SUM(BG143:BG645)),  2)</f>
        <v>0</v>
      </c>
      <c r="G35" s="34"/>
      <c r="H35" s="34"/>
      <c r="I35" s="120">
        <v>0.21</v>
      </c>
      <c r="J35" s="11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42</v>
      </c>
      <c r="F36" s="119">
        <f>ROUND((SUM(BH143:BH645)),  2)</f>
        <v>0</v>
      </c>
      <c r="G36" s="34"/>
      <c r="H36" s="34"/>
      <c r="I36" s="120">
        <v>0.12</v>
      </c>
      <c r="J36" s="11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43</v>
      </c>
      <c r="F37" s="119">
        <f>ROUND((SUM(BI143:BI645)),  2)</f>
        <v>0</v>
      </c>
      <c r="G37" s="34"/>
      <c r="H37" s="34"/>
      <c r="I37" s="120">
        <v>0</v>
      </c>
      <c r="J37" s="11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8" t="s">
        <v>47</v>
      </c>
      <c r="E50" s="129"/>
      <c r="F50" s="129"/>
      <c r="G50" s="128" t="s">
        <v>48</v>
      </c>
      <c r="H50" s="129"/>
      <c r="I50" s="129"/>
      <c r="J50" s="129"/>
      <c r="K50" s="12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0" t="s">
        <v>49</v>
      </c>
      <c r="E61" s="131"/>
      <c r="F61" s="132" t="s">
        <v>50</v>
      </c>
      <c r="G61" s="130" t="s">
        <v>49</v>
      </c>
      <c r="H61" s="131"/>
      <c r="I61" s="131"/>
      <c r="J61" s="133" t="s">
        <v>50</v>
      </c>
      <c r="K61" s="13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28" t="s">
        <v>51</v>
      </c>
      <c r="E65" s="134"/>
      <c r="F65" s="134"/>
      <c r="G65" s="128" t="s">
        <v>52</v>
      </c>
      <c r="H65" s="134"/>
      <c r="I65" s="134"/>
      <c r="J65" s="134"/>
      <c r="K65" s="13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0" t="s">
        <v>49</v>
      </c>
      <c r="E76" s="131"/>
      <c r="F76" s="132" t="s">
        <v>50</v>
      </c>
      <c r="G76" s="130" t="s">
        <v>49</v>
      </c>
      <c r="H76" s="131"/>
      <c r="I76" s="131"/>
      <c r="J76" s="133" t="s">
        <v>50</v>
      </c>
      <c r="K76" s="13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4" t="str">
        <f>E7</f>
        <v>Oprava bytů pro Městskou část Praha 6</v>
      </c>
      <c r="F85" s="295"/>
      <c r="G85" s="295"/>
      <c r="H85" s="29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5" t="str">
        <f>E9</f>
        <v>12 - Nad Kajetánkou 42, byt č. 17</v>
      </c>
      <c r="F87" s="296"/>
      <c r="G87" s="296"/>
      <c r="H87" s="29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>
        <f>IF(J12="","",J12)</f>
        <v>45986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>
        <f>E24</f>
        <v>0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39" t="s">
        <v>87</v>
      </c>
      <c r="D94" s="140"/>
      <c r="E94" s="140"/>
      <c r="F94" s="140"/>
      <c r="G94" s="140"/>
      <c r="H94" s="140"/>
      <c r="I94" s="140"/>
      <c r="J94" s="141" t="s">
        <v>88</v>
      </c>
      <c r="K94" s="14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2" t="s">
        <v>89</v>
      </c>
      <c r="D96" s="36"/>
      <c r="E96" s="36"/>
      <c r="F96" s="36"/>
      <c r="G96" s="36"/>
      <c r="H96" s="36"/>
      <c r="I96" s="36"/>
      <c r="J96" s="84">
        <f>J143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90</v>
      </c>
    </row>
    <row r="97" spans="2:12" s="9" customFormat="1" ht="24.95" customHeight="1">
      <c r="B97" s="143"/>
      <c r="C97" s="144"/>
      <c r="D97" s="145" t="s">
        <v>91</v>
      </c>
      <c r="E97" s="146"/>
      <c r="F97" s="146"/>
      <c r="G97" s="146"/>
      <c r="H97" s="146"/>
      <c r="I97" s="146"/>
      <c r="J97" s="147">
        <f>J144</f>
        <v>0</v>
      </c>
      <c r="K97" s="144"/>
      <c r="L97" s="148"/>
    </row>
    <row r="98" spans="2:12" s="10" customFormat="1" ht="19.899999999999999" customHeight="1">
      <c r="B98" s="149"/>
      <c r="C98" s="150"/>
      <c r="D98" s="151" t="s">
        <v>92</v>
      </c>
      <c r="E98" s="152"/>
      <c r="F98" s="152"/>
      <c r="G98" s="152"/>
      <c r="H98" s="152"/>
      <c r="I98" s="152"/>
      <c r="J98" s="153">
        <f>J145</f>
        <v>0</v>
      </c>
      <c r="K98" s="150"/>
      <c r="L98" s="154"/>
    </row>
    <row r="99" spans="2:12" s="10" customFormat="1" ht="19.899999999999999" customHeight="1">
      <c r="B99" s="149"/>
      <c r="C99" s="150"/>
      <c r="D99" s="151" t="s">
        <v>93</v>
      </c>
      <c r="E99" s="152"/>
      <c r="F99" s="152"/>
      <c r="G99" s="152"/>
      <c r="H99" s="152"/>
      <c r="I99" s="152"/>
      <c r="J99" s="153">
        <f>J191</f>
        <v>0</v>
      </c>
      <c r="K99" s="150"/>
      <c r="L99" s="154"/>
    </row>
    <row r="100" spans="2:12" s="10" customFormat="1" ht="19.899999999999999" customHeight="1">
      <c r="B100" s="149"/>
      <c r="C100" s="150"/>
      <c r="D100" s="151" t="s">
        <v>94</v>
      </c>
      <c r="E100" s="152"/>
      <c r="F100" s="152"/>
      <c r="G100" s="152"/>
      <c r="H100" s="152"/>
      <c r="I100" s="152"/>
      <c r="J100" s="153">
        <f>J238</f>
        <v>0</v>
      </c>
      <c r="K100" s="150"/>
      <c r="L100" s="154"/>
    </row>
    <row r="101" spans="2:12" s="10" customFormat="1" ht="19.899999999999999" customHeight="1">
      <c r="B101" s="149"/>
      <c r="C101" s="150"/>
      <c r="D101" s="151" t="s">
        <v>95</v>
      </c>
      <c r="E101" s="152"/>
      <c r="F101" s="152"/>
      <c r="G101" s="152"/>
      <c r="H101" s="152"/>
      <c r="I101" s="152"/>
      <c r="J101" s="153">
        <f>J246</f>
        <v>0</v>
      </c>
      <c r="K101" s="150"/>
      <c r="L101" s="154"/>
    </row>
    <row r="102" spans="2:12" s="9" customFormat="1" ht="24.95" customHeight="1">
      <c r="B102" s="143"/>
      <c r="C102" s="144"/>
      <c r="D102" s="145" t="s">
        <v>96</v>
      </c>
      <c r="E102" s="146"/>
      <c r="F102" s="146"/>
      <c r="G102" s="146"/>
      <c r="H102" s="146"/>
      <c r="I102" s="146"/>
      <c r="J102" s="147">
        <f>J249</f>
        <v>0</v>
      </c>
      <c r="K102" s="144"/>
      <c r="L102" s="148"/>
    </row>
    <row r="103" spans="2:12" s="10" customFormat="1" ht="19.899999999999999" customHeight="1">
      <c r="B103" s="149"/>
      <c r="C103" s="150"/>
      <c r="D103" s="151" t="s">
        <v>97</v>
      </c>
      <c r="E103" s="152"/>
      <c r="F103" s="152"/>
      <c r="G103" s="152"/>
      <c r="H103" s="152"/>
      <c r="I103" s="152"/>
      <c r="J103" s="153">
        <f>J250</f>
        <v>0</v>
      </c>
      <c r="K103" s="150"/>
      <c r="L103" s="154"/>
    </row>
    <row r="104" spans="2:12" s="10" customFormat="1" ht="19.899999999999999" customHeight="1">
      <c r="B104" s="149"/>
      <c r="C104" s="150"/>
      <c r="D104" s="151" t="s">
        <v>98</v>
      </c>
      <c r="E104" s="152"/>
      <c r="F104" s="152"/>
      <c r="G104" s="152"/>
      <c r="H104" s="152"/>
      <c r="I104" s="152"/>
      <c r="J104" s="153">
        <f>J269</f>
        <v>0</v>
      </c>
      <c r="K104" s="150"/>
      <c r="L104" s="154"/>
    </row>
    <row r="105" spans="2:12" s="10" customFormat="1" ht="19.899999999999999" customHeight="1">
      <c r="B105" s="149"/>
      <c r="C105" s="150"/>
      <c r="D105" s="151" t="s">
        <v>99</v>
      </c>
      <c r="E105" s="152"/>
      <c r="F105" s="152"/>
      <c r="G105" s="152"/>
      <c r="H105" s="152"/>
      <c r="I105" s="152"/>
      <c r="J105" s="153">
        <f>J286</f>
        <v>0</v>
      </c>
      <c r="K105" s="150"/>
      <c r="L105" s="154"/>
    </row>
    <row r="106" spans="2:12" s="10" customFormat="1" ht="19.899999999999999" customHeight="1">
      <c r="B106" s="149"/>
      <c r="C106" s="150"/>
      <c r="D106" s="151" t="s">
        <v>100</v>
      </c>
      <c r="E106" s="152"/>
      <c r="F106" s="152"/>
      <c r="G106" s="152"/>
      <c r="H106" s="152"/>
      <c r="I106" s="152"/>
      <c r="J106" s="153">
        <f>J309</f>
        <v>0</v>
      </c>
      <c r="K106" s="150"/>
      <c r="L106" s="154"/>
    </row>
    <row r="107" spans="2:12" s="10" customFormat="1" ht="19.899999999999999" customHeight="1">
      <c r="B107" s="149"/>
      <c r="C107" s="150"/>
      <c r="D107" s="151" t="s">
        <v>101</v>
      </c>
      <c r="E107" s="152"/>
      <c r="F107" s="152"/>
      <c r="G107" s="152"/>
      <c r="H107" s="152"/>
      <c r="I107" s="152"/>
      <c r="J107" s="153">
        <f>J361</f>
        <v>0</v>
      </c>
      <c r="K107" s="150"/>
      <c r="L107" s="154"/>
    </row>
    <row r="108" spans="2:12" s="10" customFormat="1" ht="19.899999999999999" customHeight="1">
      <c r="B108" s="149"/>
      <c r="C108" s="150"/>
      <c r="D108" s="151" t="s">
        <v>102</v>
      </c>
      <c r="E108" s="152"/>
      <c r="F108" s="152"/>
      <c r="G108" s="152"/>
      <c r="H108" s="152"/>
      <c r="I108" s="152"/>
      <c r="J108" s="153">
        <f>J363</f>
        <v>0</v>
      </c>
      <c r="K108" s="150"/>
      <c r="L108" s="154"/>
    </row>
    <row r="109" spans="2:12" s="10" customFormat="1" ht="19.899999999999999" customHeight="1">
      <c r="B109" s="149"/>
      <c r="C109" s="150"/>
      <c r="D109" s="151" t="s">
        <v>103</v>
      </c>
      <c r="E109" s="152"/>
      <c r="F109" s="152"/>
      <c r="G109" s="152"/>
      <c r="H109" s="152"/>
      <c r="I109" s="152"/>
      <c r="J109" s="153">
        <f>J370</f>
        <v>0</v>
      </c>
      <c r="K109" s="150"/>
      <c r="L109" s="154"/>
    </row>
    <row r="110" spans="2:12" s="10" customFormat="1" ht="19.899999999999999" customHeight="1">
      <c r="B110" s="149"/>
      <c r="C110" s="150"/>
      <c r="D110" s="151" t="s">
        <v>104</v>
      </c>
      <c r="E110" s="152"/>
      <c r="F110" s="152"/>
      <c r="G110" s="152"/>
      <c r="H110" s="152"/>
      <c r="I110" s="152"/>
      <c r="J110" s="153">
        <f>J394</f>
        <v>0</v>
      </c>
      <c r="K110" s="150"/>
      <c r="L110" s="154"/>
    </row>
    <row r="111" spans="2:12" s="10" customFormat="1" ht="19.899999999999999" customHeight="1">
      <c r="B111" s="149"/>
      <c r="C111" s="150"/>
      <c r="D111" s="151" t="s">
        <v>105</v>
      </c>
      <c r="E111" s="152"/>
      <c r="F111" s="152"/>
      <c r="G111" s="152"/>
      <c r="H111" s="152"/>
      <c r="I111" s="152"/>
      <c r="J111" s="153">
        <f>J428</f>
        <v>0</v>
      </c>
      <c r="K111" s="150"/>
      <c r="L111" s="154"/>
    </row>
    <row r="112" spans="2:12" s="10" customFormat="1" ht="19.899999999999999" customHeight="1">
      <c r="B112" s="149"/>
      <c r="C112" s="150"/>
      <c r="D112" s="151" t="s">
        <v>106</v>
      </c>
      <c r="E112" s="152"/>
      <c r="F112" s="152"/>
      <c r="G112" s="152"/>
      <c r="H112" s="152"/>
      <c r="I112" s="152"/>
      <c r="J112" s="153">
        <f>J434</f>
        <v>0</v>
      </c>
      <c r="K112" s="150"/>
      <c r="L112" s="154"/>
    </row>
    <row r="113" spans="1:31" s="10" customFormat="1" ht="19.899999999999999" customHeight="1">
      <c r="B113" s="149"/>
      <c r="C113" s="150"/>
      <c r="D113" s="151" t="s">
        <v>107</v>
      </c>
      <c r="E113" s="152"/>
      <c r="F113" s="152"/>
      <c r="G113" s="152"/>
      <c r="H113" s="152"/>
      <c r="I113" s="152"/>
      <c r="J113" s="153">
        <f>J469</f>
        <v>0</v>
      </c>
      <c r="K113" s="150"/>
      <c r="L113" s="154"/>
    </row>
    <row r="114" spans="1:31" s="10" customFormat="1" ht="19.899999999999999" customHeight="1">
      <c r="B114" s="149"/>
      <c r="C114" s="150"/>
      <c r="D114" s="151" t="s">
        <v>108</v>
      </c>
      <c r="E114" s="152"/>
      <c r="F114" s="152"/>
      <c r="G114" s="152"/>
      <c r="H114" s="152"/>
      <c r="I114" s="152"/>
      <c r="J114" s="153">
        <f>J493</f>
        <v>0</v>
      </c>
      <c r="K114" s="150"/>
      <c r="L114" s="154"/>
    </row>
    <row r="115" spans="1:31" s="10" customFormat="1" ht="19.899999999999999" customHeight="1">
      <c r="B115" s="149"/>
      <c r="C115" s="150"/>
      <c r="D115" s="151" t="s">
        <v>109</v>
      </c>
      <c r="E115" s="152"/>
      <c r="F115" s="152"/>
      <c r="G115" s="152"/>
      <c r="H115" s="152"/>
      <c r="I115" s="152"/>
      <c r="J115" s="153">
        <f>J506</f>
        <v>0</v>
      </c>
      <c r="K115" s="150"/>
      <c r="L115" s="154"/>
    </row>
    <row r="116" spans="1:31" s="10" customFormat="1" ht="19.899999999999999" customHeight="1">
      <c r="B116" s="149"/>
      <c r="C116" s="150"/>
      <c r="D116" s="151" t="s">
        <v>110</v>
      </c>
      <c r="E116" s="152"/>
      <c r="F116" s="152"/>
      <c r="G116" s="152"/>
      <c r="H116" s="152"/>
      <c r="I116" s="152"/>
      <c r="J116" s="153">
        <f>J543</f>
        <v>0</v>
      </c>
      <c r="K116" s="150"/>
      <c r="L116" s="154"/>
    </row>
    <row r="117" spans="1:31" s="10" customFormat="1" ht="19.899999999999999" customHeight="1">
      <c r="B117" s="149"/>
      <c r="C117" s="150"/>
      <c r="D117" s="151" t="s">
        <v>111</v>
      </c>
      <c r="E117" s="152"/>
      <c r="F117" s="152"/>
      <c r="G117" s="152"/>
      <c r="H117" s="152"/>
      <c r="I117" s="152"/>
      <c r="J117" s="153">
        <f>J583</f>
        <v>0</v>
      </c>
      <c r="K117" s="150"/>
      <c r="L117" s="154"/>
    </row>
    <row r="118" spans="1:31" s="10" customFormat="1" ht="19.899999999999999" customHeight="1">
      <c r="B118" s="149"/>
      <c r="C118" s="150"/>
      <c r="D118" s="151" t="s">
        <v>112</v>
      </c>
      <c r="E118" s="152"/>
      <c r="F118" s="152"/>
      <c r="G118" s="152"/>
      <c r="H118" s="152"/>
      <c r="I118" s="152"/>
      <c r="J118" s="153">
        <f>J600</f>
        <v>0</v>
      </c>
      <c r="K118" s="150"/>
      <c r="L118" s="154"/>
    </row>
    <row r="119" spans="1:31" s="10" customFormat="1" ht="19.899999999999999" customHeight="1">
      <c r="B119" s="149"/>
      <c r="C119" s="150"/>
      <c r="D119" s="151" t="s">
        <v>113</v>
      </c>
      <c r="E119" s="152"/>
      <c r="F119" s="152"/>
      <c r="G119" s="152"/>
      <c r="H119" s="152"/>
      <c r="I119" s="152"/>
      <c r="J119" s="153">
        <f>J635</f>
        <v>0</v>
      </c>
      <c r="K119" s="150"/>
      <c r="L119" s="154"/>
    </row>
    <row r="120" spans="1:31" s="9" customFormat="1" ht="24.95" customHeight="1">
      <c r="B120" s="143"/>
      <c r="C120" s="144"/>
      <c r="D120" s="145" t="s">
        <v>114</v>
      </c>
      <c r="E120" s="146"/>
      <c r="F120" s="146"/>
      <c r="G120" s="146"/>
      <c r="H120" s="146"/>
      <c r="I120" s="146"/>
      <c r="J120" s="147">
        <f>J639</f>
        <v>0</v>
      </c>
      <c r="K120" s="144"/>
      <c r="L120" s="148"/>
    </row>
    <row r="121" spans="1:31" s="10" customFormat="1" ht="19.899999999999999" customHeight="1">
      <c r="B121" s="149"/>
      <c r="C121" s="150"/>
      <c r="D121" s="151" t="s">
        <v>115</v>
      </c>
      <c r="E121" s="152"/>
      <c r="F121" s="152"/>
      <c r="G121" s="152"/>
      <c r="H121" s="152"/>
      <c r="I121" s="152"/>
      <c r="J121" s="153">
        <f>J640</f>
        <v>0</v>
      </c>
      <c r="K121" s="150"/>
      <c r="L121" s="154"/>
    </row>
    <row r="122" spans="1:31" s="10" customFormat="1" ht="19.899999999999999" customHeight="1">
      <c r="B122" s="149"/>
      <c r="C122" s="150"/>
      <c r="D122" s="151" t="s">
        <v>116</v>
      </c>
      <c r="E122" s="152"/>
      <c r="F122" s="152"/>
      <c r="G122" s="152"/>
      <c r="H122" s="152"/>
      <c r="I122" s="152"/>
      <c r="J122" s="153">
        <f>J642</f>
        <v>0</v>
      </c>
      <c r="K122" s="150"/>
      <c r="L122" s="154"/>
    </row>
    <row r="123" spans="1:31" s="10" customFormat="1" ht="19.899999999999999" customHeight="1">
      <c r="B123" s="149"/>
      <c r="C123" s="150"/>
      <c r="D123" s="151" t="s">
        <v>117</v>
      </c>
      <c r="E123" s="152"/>
      <c r="F123" s="152"/>
      <c r="G123" s="152"/>
      <c r="H123" s="152"/>
      <c r="I123" s="152"/>
      <c r="J123" s="153">
        <f>J644</f>
        <v>0</v>
      </c>
      <c r="K123" s="150"/>
      <c r="L123" s="154"/>
    </row>
    <row r="124" spans="1:31" s="2" customFormat="1" ht="21.7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54"/>
      <c r="C125" s="55"/>
      <c r="D125" s="55"/>
      <c r="E125" s="55"/>
      <c r="F125" s="55"/>
      <c r="G125" s="55"/>
      <c r="H125" s="55"/>
      <c r="I125" s="55"/>
      <c r="J125" s="55"/>
      <c r="K125" s="55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9" spans="1:63" s="2" customFormat="1" ht="6.95" customHeight="1">
      <c r="A129" s="34"/>
      <c r="B129" s="56"/>
      <c r="C129" s="57"/>
      <c r="D129" s="57"/>
      <c r="E129" s="57"/>
      <c r="F129" s="57"/>
      <c r="G129" s="57"/>
      <c r="H129" s="57"/>
      <c r="I129" s="57"/>
      <c r="J129" s="57"/>
      <c r="K129" s="57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3" s="2" customFormat="1" ht="24.95" customHeight="1">
      <c r="A130" s="34"/>
      <c r="B130" s="35"/>
      <c r="C130" s="23" t="s">
        <v>118</v>
      </c>
      <c r="D130" s="36"/>
      <c r="E130" s="36"/>
      <c r="F130" s="36"/>
      <c r="G130" s="36"/>
      <c r="H130" s="36"/>
      <c r="I130" s="36"/>
      <c r="J130" s="36"/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3" s="2" customFormat="1" ht="6.95" customHeight="1">
      <c r="A131" s="34"/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63" s="2" customFormat="1" ht="12" customHeight="1">
      <c r="A132" s="34"/>
      <c r="B132" s="35"/>
      <c r="C132" s="29" t="s">
        <v>16</v>
      </c>
      <c r="D132" s="36"/>
      <c r="E132" s="36"/>
      <c r="F132" s="36"/>
      <c r="G132" s="36"/>
      <c r="H132" s="36"/>
      <c r="I132" s="36"/>
      <c r="J132" s="36"/>
      <c r="K132" s="36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63" s="2" customFormat="1" ht="16.5" customHeight="1">
      <c r="A133" s="34"/>
      <c r="B133" s="35"/>
      <c r="C133" s="36"/>
      <c r="D133" s="36"/>
      <c r="E133" s="294" t="str">
        <f>E7</f>
        <v>Oprava bytů pro Městskou část Praha 6</v>
      </c>
      <c r="F133" s="295"/>
      <c r="G133" s="295"/>
      <c r="H133" s="295"/>
      <c r="I133" s="36"/>
      <c r="J133" s="36"/>
      <c r="K133" s="36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63" s="2" customFormat="1" ht="12" customHeight="1">
      <c r="A134" s="34"/>
      <c r="B134" s="35"/>
      <c r="C134" s="29" t="s">
        <v>84</v>
      </c>
      <c r="D134" s="36"/>
      <c r="E134" s="36"/>
      <c r="F134" s="36"/>
      <c r="G134" s="36"/>
      <c r="H134" s="36"/>
      <c r="I134" s="36"/>
      <c r="J134" s="36"/>
      <c r="K134" s="36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63" s="2" customFormat="1" ht="16.5" customHeight="1">
      <c r="A135" s="34"/>
      <c r="B135" s="35"/>
      <c r="C135" s="36"/>
      <c r="D135" s="36"/>
      <c r="E135" s="265" t="str">
        <f>E9</f>
        <v>12 - Nad Kajetánkou 42, byt č. 17</v>
      </c>
      <c r="F135" s="296"/>
      <c r="G135" s="296"/>
      <c r="H135" s="296"/>
      <c r="I135" s="36"/>
      <c r="J135" s="36"/>
      <c r="K135" s="36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pans="1:63" s="2" customFormat="1" ht="6.95" customHeight="1">
      <c r="A136" s="34"/>
      <c r="B136" s="35"/>
      <c r="C136" s="36"/>
      <c r="D136" s="36"/>
      <c r="E136" s="36"/>
      <c r="F136" s="36"/>
      <c r="G136" s="36"/>
      <c r="H136" s="36"/>
      <c r="I136" s="36"/>
      <c r="J136" s="36"/>
      <c r="K136" s="36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pans="1:63" s="2" customFormat="1" ht="12" customHeight="1">
      <c r="A137" s="34"/>
      <c r="B137" s="35"/>
      <c r="C137" s="29" t="s">
        <v>20</v>
      </c>
      <c r="D137" s="36"/>
      <c r="E137" s="36"/>
      <c r="F137" s="27" t="str">
        <f>F12</f>
        <v xml:space="preserve"> </v>
      </c>
      <c r="G137" s="36"/>
      <c r="H137" s="36"/>
      <c r="I137" s="29" t="s">
        <v>22</v>
      </c>
      <c r="J137" s="66">
        <f>IF(J12="","",J12)</f>
        <v>45986</v>
      </c>
      <c r="K137" s="36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pans="1:63" s="2" customFormat="1" ht="6.95" customHeight="1">
      <c r="A138" s="34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63" s="2" customFormat="1" ht="15.2" customHeight="1">
      <c r="A139" s="34"/>
      <c r="B139" s="35"/>
      <c r="C139" s="29" t="s">
        <v>24</v>
      </c>
      <c r="D139" s="36"/>
      <c r="E139" s="36"/>
      <c r="F139" s="27" t="str">
        <f>E15</f>
        <v xml:space="preserve"> </v>
      </c>
      <c r="G139" s="36"/>
      <c r="H139" s="36"/>
      <c r="I139" s="29" t="s">
        <v>29</v>
      </c>
      <c r="J139" s="32" t="str">
        <f>E21</f>
        <v xml:space="preserve"> </v>
      </c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63" s="2" customFormat="1" ht="15.2" customHeight="1">
      <c r="A140" s="34"/>
      <c r="B140" s="35"/>
      <c r="C140" s="29" t="s">
        <v>27</v>
      </c>
      <c r="D140" s="36"/>
      <c r="E140" s="36"/>
      <c r="F140" s="27" t="str">
        <f>IF(E18="","",E18)</f>
        <v>Vyplň údaj</v>
      </c>
      <c r="G140" s="36"/>
      <c r="H140" s="36"/>
      <c r="I140" s="29" t="s">
        <v>30</v>
      </c>
      <c r="J140" s="32">
        <f>E24</f>
        <v>0</v>
      </c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63" s="2" customFormat="1" ht="10.35" customHeight="1">
      <c r="A141" s="34"/>
      <c r="B141" s="35"/>
      <c r="C141" s="36"/>
      <c r="D141" s="36"/>
      <c r="E141" s="36"/>
      <c r="F141" s="36"/>
      <c r="G141" s="36"/>
      <c r="H141" s="36"/>
      <c r="I141" s="36"/>
      <c r="J141" s="36"/>
      <c r="K141" s="36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pans="1:63" s="11" customFormat="1" ht="29.25" customHeight="1">
      <c r="A142" s="155"/>
      <c r="B142" s="156"/>
      <c r="C142" s="157" t="s">
        <v>119</v>
      </c>
      <c r="D142" s="158" t="s">
        <v>59</v>
      </c>
      <c r="E142" s="158" t="s">
        <v>55</v>
      </c>
      <c r="F142" s="158" t="s">
        <v>56</v>
      </c>
      <c r="G142" s="158" t="s">
        <v>120</v>
      </c>
      <c r="H142" s="158" t="s">
        <v>121</v>
      </c>
      <c r="I142" s="158" t="s">
        <v>122</v>
      </c>
      <c r="J142" s="159" t="s">
        <v>88</v>
      </c>
      <c r="K142" s="160" t="s">
        <v>123</v>
      </c>
      <c r="L142" s="161"/>
      <c r="M142" s="75" t="s">
        <v>1</v>
      </c>
      <c r="N142" s="76" t="s">
        <v>38</v>
      </c>
      <c r="O142" s="76" t="s">
        <v>124</v>
      </c>
      <c r="P142" s="76" t="s">
        <v>125</v>
      </c>
      <c r="Q142" s="76" t="s">
        <v>126</v>
      </c>
      <c r="R142" s="76" t="s">
        <v>127</v>
      </c>
      <c r="S142" s="76" t="s">
        <v>128</v>
      </c>
      <c r="T142" s="77" t="s">
        <v>129</v>
      </c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</row>
    <row r="143" spans="1:63" s="2" customFormat="1" ht="22.9" customHeight="1">
      <c r="A143" s="34"/>
      <c r="B143" s="35"/>
      <c r="C143" s="82" t="s">
        <v>130</v>
      </c>
      <c r="D143" s="36"/>
      <c r="E143" s="36"/>
      <c r="F143" s="36"/>
      <c r="G143" s="36"/>
      <c r="H143" s="36"/>
      <c r="I143" s="36"/>
      <c r="J143" s="162">
        <f>BK143</f>
        <v>0</v>
      </c>
      <c r="K143" s="36"/>
      <c r="L143" s="39"/>
      <c r="M143" s="78"/>
      <c r="N143" s="163"/>
      <c r="O143" s="79"/>
      <c r="P143" s="164">
        <f>P144+P249+P639</f>
        <v>0</v>
      </c>
      <c r="Q143" s="79"/>
      <c r="R143" s="164">
        <f>R144+R249+R639</f>
        <v>3.4951279000000004</v>
      </c>
      <c r="S143" s="79"/>
      <c r="T143" s="165">
        <f>T144+T249+T639</f>
        <v>4.1050291999999997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73</v>
      </c>
      <c r="AU143" s="17" t="s">
        <v>90</v>
      </c>
      <c r="BK143" s="166">
        <f>BK144+BK249+BK639</f>
        <v>0</v>
      </c>
    </row>
    <row r="144" spans="1:63" s="12" customFormat="1" ht="25.9" customHeight="1">
      <c r="B144" s="167"/>
      <c r="C144" s="168"/>
      <c r="D144" s="169" t="s">
        <v>73</v>
      </c>
      <c r="E144" s="170" t="s">
        <v>131</v>
      </c>
      <c r="F144" s="170" t="s">
        <v>132</v>
      </c>
      <c r="G144" s="168"/>
      <c r="H144" s="168"/>
      <c r="I144" s="171"/>
      <c r="J144" s="172">
        <f>BK144</f>
        <v>0</v>
      </c>
      <c r="K144" s="168"/>
      <c r="L144" s="173"/>
      <c r="M144" s="174"/>
      <c r="N144" s="175"/>
      <c r="O144" s="175"/>
      <c r="P144" s="176">
        <f>P145+P191+P238+P246</f>
        <v>0</v>
      </c>
      <c r="Q144" s="175"/>
      <c r="R144" s="176">
        <f>R145+R191+R238+R246</f>
        <v>1.5933193400000003</v>
      </c>
      <c r="S144" s="175"/>
      <c r="T144" s="177">
        <f>T145+T191+T238+T246</f>
        <v>3.2250399999999999</v>
      </c>
      <c r="AR144" s="178" t="s">
        <v>81</v>
      </c>
      <c r="AT144" s="179" t="s">
        <v>73</v>
      </c>
      <c r="AU144" s="179" t="s">
        <v>74</v>
      </c>
      <c r="AY144" s="178" t="s">
        <v>133</v>
      </c>
      <c r="BK144" s="180">
        <f>BK145+BK191+BK238+BK246</f>
        <v>0</v>
      </c>
    </row>
    <row r="145" spans="1:65" s="12" customFormat="1" ht="22.9" customHeight="1">
      <c r="B145" s="167"/>
      <c r="C145" s="168"/>
      <c r="D145" s="169" t="s">
        <v>73</v>
      </c>
      <c r="E145" s="181" t="s">
        <v>134</v>
      </c>
      <c r="F145" s="181" t="s">
        <v>135</v>
      </c>
      <c r="G145" s="168"/>
      <c r="H145" s="168"/>
      <c r="I145" s="171"/>
      <c r="J145" s="182">
        <f>BK145</f>
        <v>0</v>
      </c>
      <c r="K145" s="168"/>
      <c r="L145" s="173"/>
      <c r="M145" s="174"/>
      <c r="N145" s="175"/>
      <c r="O145" s="175"/>
      <c r="P145" s="176">
        <f>SUM(P146:P190)</f>
        <v>0</v>
      </c>
      <c r="Q145" s="175"/>
      <c r="R145" s="176">
        <f>SUM(R146:R190)</f>
        <v>1.5918033400000002</v>
      </c>
      <c r="S145" s="175"/>
      <c r="T145" s="177">
        <f>SUM(T146:T190)</f>
        <v>0</v>
      </c>
      <c r="AR145" s="178" t="s">
        <v>81</v>
      </c>
      <c r="AT145" s="179" t="s">
        <v>73</v>
      </c>
      <c r="AU145" s="179" t="s">
        <v>81</v>
      </c>
      <c r="AY145" s="178" t="s">
        <v>133</v>
      </c>
      <c r="BK145" s="180">
        <f>SUM(BK146:BK190)</f>
        <v>0</v>
      </c>
    </row>
    <row r="146" spans="1:65" s="2" customFormat="1" ht="24.2" customHeight="1">
      <c r="A146" s="34"/>
      <c r="B146" s="35"/>
      <c r="C146" s="183" t="s">
        <v>81</v>
      </c>
      <c r="D146" s="183" t="s">
        <v>136</v>
      </c>
      <c r="E146" s="184" t="s">
        <v>137</v>
      </c>
      <c r="F146" s="185" t="s">
        <v>138</v>
      </c>
      <c r="G146" s="186" t="s">
        <v>139</v>
      </c>
      <c r="H146" s="187">
        <v>37.9</v>
      </c>
      <c r="I146" s="188"/>
      <c r="J146" s="189">
        <f>ROUND(I146*H146,2)</f>
        <v>0</v>
      </c>
      <c r="K146" s="190"/>
      <c r="L146" s="39"/>
      <c r="M146" s="191" t="s">
        <v>1</v>
      </c>
      <c r="N146" s="192" t="s">
        <v>40</v>
      </c>
      <c r="O146" s="71"/>
      <c r="P146" s="193">
        <f>O146*H146</f>
        <v>0</v>
      </c>
      <c r="Q146" s="193">
        <v>2.5999999999999998E-4</v>
      </c>
      <c r="R146" s="193">
        <f>Q146*H146</f>
        <v>9.8539999999999982E-3</v>
      </c>
      <c r="S146" s="193">
        <v>0</v>
      </c>
      <c r="T146" s="194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5" t="s">
        <v>140</v>
      </c>
      <c r="AT146" s="195" t="s">
        <v>136</v>
      </c>
      <c r="AU146" s="195" t="s">
        <v>141</v>
      </c>
      <c r="AY146" s="17" t="s">
        <v>133</v>
      </c>
      <c r="BE146" s="196">
        <f>IF(N146="základní",J146,0)</f>
        <v>0</v>
      </c>
      <c r="BF146" s="196">
        <f>IF(N146="snížená",J146,0)</f>
        <v>0</v>
      </c>
      <c r="BG146" s="196">
        <f>IF(N146="zákl. přenesená",J146,0)</f>
        <v>0</v>
      </c>
      <c r="BH146" s="196">
        <f>IF(N146="sníž. přenesená",J146,0)</f>
        <v>0</v>
      </c>
      <c r="BI146" s="196">
        <f>IF(N146="nulová",J146,0)</f>
        <v>0</v>
      </c>
      <c r="BJ146" s="17" t="s">
        <v>141</v>
      </c>
      <c r="BK146" s="196">
        <f>ROUND(I146*H146,2)</f>
        <v>0</v>
      </c>
      <c r="BL146" s="17" t="s">
        <v>140</v>
      </c>
      <c r="BM146" s="195" t="s">
        <v>142</v>
      </c>
    </row>
    <row r="147" spans="1:65" s="13" customFormat="1" ht="11.25">
      <c r="B147" s="197"/>
      <c r="C147" s="198"/>
      <c r="D147" s="199" t="s">
        <v>143</v>
      </c>
      <c r="E147" s="200" t="s">
        <v>1</v>
      </c>
      <c r="F147" s="201" t="s">
        <v>144</v>
      </c>
      <c r="G147" s="198"/>
      <c r="H147" s="200" t="s">
        <v>1</v>
      </c>
      <c r="I147" s="202"/>
      <c r="J147" s="198"/>
      <c r="K147" s="198"/>
      <c r="L147" s="203"/>
      <c r="M147" s="204"/>
      <c r="N147" s="205"/>
      <c r="O147" s="205"/>
      <c r="P147" s="205"/>
      <c r="Q147" s="205"/>
      <c r="R147" s="205"/>
      <c r="S147" s="205"/>
      <c r="T147" s="206"/>
      <c r="AT147" s="207" t="s">
        <v>143</v>
      </c>
      <c r="AU147" s="207" t="s">
        <v>141</v>
      </c>
      <c r="AV147" s="13" t="s">
        <v>81</v>
      </c>
      <c r="AW147" s="13" t="s">
        <v>32</v>
      </c>
      <c r="AX147" s="13" t="s">
        <v>74</v>
      </c>
      <c r="AY147" s="207" t="s">
        <v>133</v>
      </c>
    </row>
    <row r="148" spans="1:65" s="14" customFormat="1" ht="11.25">
      <c r="B148" s="208"/>
      <c r="C148" s="209"/>
      <c r="D148" s="199" t="s">
        <v>143</v>
      </c>
      <c r="E148" s="210" t="s">
        <v>1</v>
      </c>
      <c r="F148" s="211" t="s">
        <v>145</v>
      </c>
      <c r="G148" s="209"/>
      <c r="H148" s="212">
        <v>2.35</v>
      </c>
      <c r="I148" s="213"/>
      <c r="J148" s="209"/>
      <c r="K148" s="209"/>
      <c r="L148" s="214"/>
      <c r="M148" s="215"/>
      <c r="N148" s="216"/>
      <c r="O148" s="216"/>
      <c r="P148" s="216"/>
      <c r="Q148" s="216"/>
      <c r="R148" s="216"/>
      <c r="S148" s="216"/>
      <c r="T148" s="217"/>
      <c r="AT148" s="218" t="s">
        <v>143</v>
      </c>
      <c r="AU148" s="218" t="s">
        <v>141</v>
      </c>
      <c r="AV148" s="14" t="s">
        <v>141</v>
      </c>
      <c r="AW148" s="14" t="s">
        <v>32</v>
      </c>
      <c r="AX148" s="14" t="s">
        <v>74</v>
      </c>
      <c r="AY148" s="218" t="s">
        <v>133</v>
      </c>
    </row>
    <row r="149" spans="1:65" s="13" customFormat="1" ht="11.25">
      <c r="B149" s="197"/>
      <c r="C149" s="198"/>
      <c r="D149" s="199" t="s">
        <v>143</v>
      </c>
      <c r="E149" s="200" t="s">
        <v>1</v>
      </c>
      <c r="F149" s="201" t="s">
        <v>146</v>
      </c>
      <c r="G149" s="198"/>
      <c r="H149" s="200" t="s">
        <v>1</v>
      </c>
      <c r="I149" s="202"/>
      <c r="J149" s="198"/>
      <c r="K149" s="198"/>
      <c r="L149" s="203"/>
      <c r="M149" s="204"/>
      <c r="N149" s="205"/>
      <c r="O149" s="205"/>
      <c r="P149" s="205"/>
      <c r="Q149" s="205"/>
      <c r="R149" s="205"/>
      <c r="S149" s="205"/>
      <c r="T149" s="206"/>
      <c r="AT149" s="207" t="s">
        <v>143</v>
      </c>
      <c r="AU149" s="207" t="s">
        <v>141</v>
      </c>
      <c r="AV149" s="13" t="s">
        <v>81</v>
      </c>
      <c r="AW149" s="13" t="s">
        <v>32</v>
      </c>
      <c r="AX149" s="13" t="s">
        <v>74</v>
      </c>
      <c r="AY149" s="207" t="s">
        <v>133</v>
      </c>
    </row>
    <row r="150" spans="1:65" s="14" customFormat="1" ht="11.25">
      <c r="B150" s="208"/>
      <c r="C150" s="209"/>
      <c r="D150" s="199" t="s">
        <v>143</v>
      </c>
      <c r="E150" s="210" t="s">
        <v>1</v>
      </c>
      <c r="F150" s="211" t="s">
        <v>147</v>
      </c>
      <c r="G150" s="209"/>
      <c r="H150" s="212">
        <v>4.03</v>
      </c>
      <c r="I150" s="213"/>
      <c r="J150" s="209"/>
      <c r="K150" s="209"/>
      <c r="L150" s="214"/>
      <c r="M150" s="215"/>
      <c r="N150" s="216"/>
      <c r="O150" s="216"/>
      <c r="P150" s="216"/>
      <c r="Q150" s="216"/>
      <c r="R150" s="216"/>
      <c r="S150" s="216"/>
      <c r="T150" s="217"/>
      <c r="AT150" s="218" t="s">
        <v>143</v>
      </c>
      <c r="AU150" s="218" t="s">
        <v>141</v>
      </c>
      <c r="AV150" s="14" t="s">
        <v>141</v>
      </c>
      <c r="AW150" s="14" t="s">
        <v>32</v>
      </c>
      <c r="AX150" s="14" t="s">
        <v>74</v>
      </c>
      <c r="AY150" s="218" t="s">
        <v>133</v>
      </c>
    </row>
    <row r="151" spans="1:65" s="13" customFormat="1" ht="11.25">
      <c r="B151" s="197"/>
      <c r="C151" s="198"/>
      <c r="D151" s="199" t="s">
        <v>143</v>
      </c>
      <c r="E151" s="200" t="s">
        <v>1</v>
      </c>
      <c r="F151" s="201" t="s">
        <v>148</v>
      </c>
      <c r="G151" s="198"/>
      <c r="H151" s="200" t="s">
        <v>1</v>
      </c>
      <c r="I151" s="202"/>
      <c r="J151" s="198"/>
      <c r="K151" s="198"/>
      <c r="L151" s="203"/>
      <c r="M151" s="204"/>
      <c r="N151" s="205"/>
      <c r="O151" s="205"/>
      <c r="P151" s="205"/>
      <c r="Q151" s="205"/>
      <c r="R151" s="205"/>
      <c r="S151" s="205"/>
      <c r="T151" s="206"/>
      <c r="AT151" s="207" t="s">
        <v>143</v>
      </c>
      <c r="AU151" s="207" t="s">
        <v>141</v>
      </c>
      <c r="AV151" s="13" t="s">
        <v>81</v>
      </c>
      <c r="AW151" s="13" t="s">
        <v>32</v>
      </c>
      <c r="AX151" s="13" t="s">
        <v>74</v>
      </c>
      <c r="AY151" s="207" t="s">
        <v>133</v>
      </c>
    </row>
    <row r="152" spans="1:65" s="14" customFormat="1" ht="11.25">
      <c r="B152" s="208"/>
      <c r="C152" s="209"/>
      <c r="D152" s="199" t="s">
        <v>143</v>
      </c>
      <c r="E152" s="210" t="s">
        <v>1</v>
      </c>
      <c r="F152" s="211" t="s">
        <v>149</v>
      </c>
      <c r="G152" s="209"/>
      <c r="H152" s="212">
        <v>20.309999999999999</v>
      </c>
      <c r="I152" s="213"/>
      <c r="J152" s="209"/>
      <c r="K152" s="209"/>
      <c r="L152" s="214"/>
      <c r="M152" s="215"/>
      <c r="N152" s="216"/>
      <c r="O152" s="216"/>
      <c r="P152" s="216"/>
      <c r="Q152" s="216"/>
      <c r="R152" s="216"/>
      <c r="S152" s="216"/>
      <c r="T152" s="217"/>
      <c r="AT152" s="218" t="s">
        <v>143</v>
      </c>
      <c r="AU152" s="218" t="s">
        <v>141</v>
      </c>
      <c r="AV152" s="14" t="s">
        <v>141</v>
      </c>
      <c r="AW152" s="14" t="s">
        <v>32</v>
      </c>
      <c r="AX152" s="14" t="s">
        <v>74</v>
      </c>
      <c r="AY152" s="218" t="s">
        <v>133</v>
      </c>
    </row>
    <row r="153" spans="1:65" s="13" customFormat="1" ht="11.25">
      <c r="B153" s="197"/>
      <c r="C153" s="198"/>
      <c r="D153" s="199" t="s">
        <v>143</v>
      </c>
      <c r="E153" s="200" t="s">
        <v>1</v>
      </c>
      <c r="F153" s="201" t="s">
        <v>150</v>
      </c>
      <c r="G153" s="198"/>
      <c r="H153" s="200" t="s">
        <v>1</v>
      </c>
      <c r="I153" s="202"/>
      <c r="J153" s="198"/>
      <c r="K153" s="198"/>
      <c r="L153" s="203"/>
      <c r="M153" s="204"/>
      <c r="N153" s="205"/>
      <c r="O153" s="205"/>
      <c r="P153" s="205"/>
      <c r="Q153" s="205"/>
      <c r="R153" s="205"/>
      <c r="S153" s="205"/>
      <c r="T153" s="206"/>
      <c r="AT153" s="207" t="s">
        <v>143</v>
      </c>
      <c r="AU153" s="207" t="s">
        <v>141</v>
      </c>
      <c r="AV153" s="13" t="s">
        <v>81</v>
      </c>
      <c r="AW153" s="13" t="s">
        <v>32</v>
      </c>
      <c r="AX153" s="13" t="s">
        <v>74</v>
      </c>
      <c r="AY153" s="207" t="s">
        <v>133</v>
      </c>
    </row>
    <row r="154" spans="1:65" s="14" customFormat="1" ht="11.25">
      <c r="B154" s="208"/>
      <c r="C154" s="209"/>
      <c r="D154" s="199" t="s">
        <v>143</v>
      </c>
      <c r="E154" s="210" t="s">
        <v>1</v>
      </c>
      <c r="F154" s="211" t="s">
        <v>151</v>
      </c>
      <c r="G154" s="209"/>
      <c r="H154" s="212">
        <v>11.21</v>
      </c>
      <c r="I154" s="213"/>
      <c r="J154" s="209"/>
      <c r="K154" s="209"/>
      <c r="L154" s="214"/>
      <c r="M154" s="215"/>
      <c r="N154" s="216"/>
      <c r="O154" s="216"/>
      <c r="P154" s="216"/>
      <c r="Q154" s="216"/>
      <c r="R154" s="216"/>
      <c r="S154" s="216"/>
      <c r="T154" s="217"/>
      <c r="AT154" s="218" t="s">
        <v>143</v>
      </c>
      <c r="AU154" s="218" t="s">
        <v>141</v>
      </c>
      <c r="AV154" s="14" t="s">
        <v>141</v>
      </c>
      <c r="AW154" s="14" t="s">
        <v>32</v>
      </c>
      <c r="AX154" s="14" t="s">
        <v>74</v>
      </c>
      <c r="AY154" s="218" t="s">
        <v>133</v>
      </c>
    </row>
    <row r="155" spans="1:65" s="15" customFormat="1" ht="11.25">
      <c r="B155" s="219"/>
      <c r="C155" s="220"/>
      <c r="D155" s="199" t="s">
        <v>143</v>
      </c>
      <c r="E155" s="221" t="s">
        <v>1</v>
      </c>
      <c r="F155" s="222" t="s">
        <v>152</v>
      </c>
      <c r="G155" s="220"/>
      <c r="H155" s="223">
        <v>37.9</v>
      </c>
      <c r="I155" s="224"/>
      <c r="J155" s="220"/>
      <c r="K155" s="220"/>
      <c r="L155" s="225"/>
      <c r="M155" s="226"/>
      <c r="N155" s="227"/>
      <c r="O155" s="227"/>
      <c r="P155" s="227"/>
      <c r="Q155" s="227"/>
      <c r="R155" s="227"/>
      <c r="S155" s="227"/>
      <c r="T155" s="228"/>
      <c r="AT155" s="229" t="s">
        <v>143</v>
      </c>
      <c r="AU155" s="229" t="s">
        <v>141</v>
      </c>
      <c r="AV155" s="15" t="s">
        <v>140</v>
      </c>
      <c r="AW155" s="15" t="s">
        <v>32</v>
      </c>
      <c r="AX155" s="15" t="s">
        <v>81</v>
      </c>
      <c r="AY155" s="229" t="s">
        <v>133</v>
      </c>
    </row>
    <row r="156" spans="1:65" s="2" customFormat="1" ht="21.75" customHeight="1">
      <c r="A156" s="34"/>
      <c r="B156" s="35"/>
      <c r="C156" s="183" t="s">
        <v>141</v>
      </c>
      <c r="D156" s="183" t="s">
        <v>136</v>
      </c>
      <c r="E156" s="184" t="s">
        <v>153</v>
      </c>
      <c r="F156" s="185" t="s">
        <v>154</v>
      </c>
      <c r="G156" s="186" t="s">
        <v>139</v>
      </c>
      <c r="H156" s="187">
        <v>37.9</v>
      </c>
      <c r="I156" s="188"/>
      <c r="J156" s="189">
        <f>ROUND(I156*H156,2)</f>
        <v>0</v>
      </c>
      <c r="K156" s="190"/>
      <c r="L156" s="39"/>
      <c r="M156" s="191" t="s">
        <v>1</v>
      </c>
      <c r="N156" s="192" t="s">
        <v>40</v>
      </c>
      <c r="O156" s="71"/>
      <c r="P156" s="193">
        <f>O156*H156</f>
        <v>0</v>
      </c>
      <c r="Q156" s="193">
        <v>4.0000000000000001E-3</v>
      </c>
      <c r="R156" s="193">
        <f>Q156*H156</f>
        <v>0.15159999999999998</v>
      </c>
      <c r="S156" s="193">
        <v>0</v>
      </c>
      <c r="T156" s="19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5" t="s">
        <v>140</v>
      </c>
      <c r="AT156" s="195" t="s">
        <v>136</v>
      </c>
      <c r="AU156" s="195" t="s">
        <v>141</v>
      </c>
      <c r="AY156" s="17" t="s">
        <v>133</v>
      </c>
      <c r="BE156" s="196">
        <f>IF(N156="základní",J156,0)</f>
        <v>0</v>
      </c>
      <c r="BF156" s="196">
        <f>IF(N156="snížená",J156,0)</f>
        <v>0</v>
      </c>
      <c r="BG156" s="196">
        <f>IF(N156="zákl. přenesená",J156,0)</f>
        <v>0</v>
      </c>
      <c r="BH156" s="196">
        <f>IF(N156="sníž. přenesená",J156,0)</f>
        <v>0</v>
      </c>
      <c r="BI156" s="196">
        <f>IF(N156="nulová",J156,0)</f>
        <v>0</v>
      </c>
      <c r="BJ156" s="17" t="s">
        <v>141</v>
      </c>
      <c r="BK156" s="196">
        <f>ROUND(I156*H156,2)</f>
        <v>0</v>
      </c>
      <c r="BL156" s="17" t="s">
        <v>140</v>
      </c>
      <c r="BM156" s="195" t="s">
        <v>155</v>
      </c>
    </row>
    <row r="157" spans="1:65" s="2" customFormat="1" ht="24.2" customHeight="1">
      <c r="A157" s="34"/>
      <c r="B157" s="35"/>
      <c r="C157" s="183" t="s">
        <v>156</v>
      </c>
      <c r="D157" s="183" t="s">
        <v>136</v>
      </c>
      <c r="E157" s="184" t="s">
        <v>157</v>
      </c>
      <c r="F157" s="185" t="s">
        <v>158</v>
      </c>
      <c r="G157" s="186" t="s">
        <v>139</v>
      </c>
      <c r="H157" s="187">
        <v>19.66</v>
      </c>
      <c r="I157" s="188"/>
      <c r="J157" s="189">
        <f>ROUND(I157*H157,2)</f>
        <v>0</v>
      </c>
      <c r="K157" s="190"/>
      <c r="L157" s="39"/>
      <c r="M157" s="191" t="s">
        <v>1</v>
      </c>
      <c r="N157" s="192" t="s">
        <v>40</v>
      </c>
      <c r="O157" s="71"/>
      <c r="P157" s="193">
        <f>O157*H157</f>
        <v>0</v>
      </c>
      <c r="Q157" s="193">
        <v>7.3499999999999998E-3</v>
      </c>
      <c r="R157" s="193">
        <f>Q157*H157</f>
        <v>0.14450099999999999</v>
      </c>
      <c r="S157" s="193">
        <v>0</v>
      </c>
      <c r="T157" s="19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5" t="s">
        <v>140</v>
      </c>
      <c r="AT157" s="195" t="s">
        <v>136</v>
      </c>
      <c r="AU157" s="195" t="s">
        <v>141</v>
      </c>
      <c r="AY157" s="17" t="s">
        <v>133</v>
      </c>
      <c r="BE157" s="196">
        <f>IF(N157="základní",J157,0)</f>
        <v>0</v>
      </c>
      <c r="BF157" s="196">
        <f>IF(N157="snížená",J157,0)</f>
        <v>0</v>
      </c>
      <c r="BG157" s="196">
        <f>IF(N157="zákl. přenesená",J157,0)</f>
        <v>0</v>
      </c>
      <c r="BH157" s="196">
        <f>IF(N157="sníž. přenesená",J157,0)</f>
        <v>0</v>
      </c>
      <c r="BI157" s="196">
        <f>IF(N157="nulová",J157,0)</f>
        <v>0</v>
      </c>
      <c r="BJ157" s="17" t="s">
        <v>141</v>
      </c>
      <c r="BK157" s="196">
        <f>ROUND(I157*H157,2)</f>
        <v>0</v>
      </c>
      <c r="BL157" s="17" t="s">
        <v>140</v>
      </c>
      <c r="BM157" s="195" t="s">
        <v>159</v>
      </c>
    </row>
    <row r="158" spans="1:65" s="13" customFormat="1" ht="11.25">
      <c r="B158" s="197"/>
      <c r="C158" s="198"/>
      <c r="D158" s="199" t="s">
        <v>143</v>
      </c>
      <c r="E158" s="200" t="s">
        <v>1</v>
      </c>
      <c r="F158" s="201" t="s">
        <v>160</v>
      </c>
      <c r="G158" s="198"/>
      <c r="H158" s="200" t="s">
        <v>1</v>
      </c>
      <c r="I158" s="202"/>
      <c r="J158" s="198"/>
      <c r="K158" s="198"/>
      <c r="L158" s="203"/>
      <c r="M158" s="204"/>
      <c r="N158" s="205"/>
      <c r="O158" s="205"/>
      <c r="P158" s="205"/>
      <c r="Q158" s="205"/>
      <c r="R158" s="205"/>
      <c r="S158" s="205"/>
      <c r="T158" s="206"/>
      <c r="AT158" s="207" t="s">
        <v>143</v>
      </c>
      <c r="AU158" s="207" t="s">
        <v>141</v>
      </c>
      <c r="AV158" s="13" t="s">
        <v>81</v>
      </c>
      <c r="AW158" s="13" t="s">
        <v>32</v>
      </c>
      <c r="AX158" s="13" t="s">
        <v>74</v>
      </c>
      <c r="AY158" s="207" t="s">
        <v>133</v>
      </c>
    </row>
    <row r="159" spans="1:65" s="14" customFormat="1" ht="11.25">
      <c r="B159" s="208"/>
      <c r="C159" s="209"/>
      <c r="D159" s="199" t="s">
        <v>143</v>
      </c>
      <c r="E159" s="210" t="s">
        <v>1</v>
      </c>
      <c r="F159" s="211" t="s">
        <v>161</v>
      </c>
      <c r="G159" s="209"/>
      <c r="H159" s="212">
        <v>16.600000000000001</v>
      </c>
      <c r="I159" s="213"/>
      <c r="J159" s="209"/>
      <c r="K159" s="209"/>
      <c r="L159" s="214"/>
      <c r="M159" s="215"/>
      <c r="N159" s="216"/>
      <c r="O159" s="216"/>
      <c r="P159" s="216"/>
      <c r="Q159" s="216"/>
      <c r="R159" s="216"/>
      <c r="S159" s="216"/>
      <c r="T159" s="217"/>
      <c r="AT159" s="218" t="s">
        <v>143</v>
      </c>
      <c r="AU159" s="218" t="s">
        <v>141</v>
      </c>
      <c r="AV159" s="14" t="s">
        <v>141</v>
      </c>
      <c r="AW159" s="14" t="s">
        <v>32</v>
      </c>
      <c r="AX159" s="14" t="s">
        <v>74</v>
      </c>
      <c r="AY159" s="218" t="s">
        <v>133</v>
      </c>
    </row>
    <row r="160" spans="1:65" s="13" customFormat="1" ht="11.25">
      <c r="B160" s="197"/>
      <c r="C160" s="198"/>
      <c r="D160" s="199" t="s">
        <v>143</v>
      </c>
      <c r="E160" s="200" t="s">
        <v>1</v>
      </c>
      <c r="F160" s="201" t="s">
        <v>162</v>
      </c>
      <c r="G160" s="198"/>
      <c r="H160" s="200" t="s">
        <v>1</v>
      </c>
      <c r="I160" s="202"/>
      <c r="J160" s="198"/>
      <c r="K160" s="198"/>
      <c r="L160" s="203"/>
      <c r="M160" s="204"/>
      <c r="N160" s="205"/>
      <c r="O160" s="205"/>
      <c r="P160" s="205"/>
      <c r="Q160" s="205"/>
      <c r="R160" s="205"/>
      <c r="S160" s="205"/>
      <c r="T160" s="206"/>
      <c r="AT160" s="207" t="s">
        <v>143</v>
      </c>
      <c r="AU160" s="207" t="s">
        <v>141</v>
      </c>
      <c r="AV160" s="13" t="s">
        <v>81</v>
      </c>
      <c r="AW160" s="13" t="s">
        <v>32</v>
      </c>
      <c r="AX160" s="13" t="s">
        <v>74</v>
      </c>
      <c r="AY160" s="207" t="s">
        <v>133</v>
      </c>
    </row>
    <row r="161" spans="1:65" s="14" customFormat="1" ht="11.25">
      <c r="B161" s="208"/>
      <c r="C161" s="209"/>
      <c r="D161" s="199" t="s">
        <v>143</v>
      </c>
      <c r="E161" s="210" t="s">
        <v>1</v>
      </c>
      <c r="F161" s="211" t="s">
        <v>163</v>
      </c>
      <c r="G161" s="209"/>
      <c r="H161" s="212">
        <v>3.0599999999999996</v>
      </c>
      <c r="I161" s="213"/>
      <c r="J161" s="209"/>
      <c r="K161" s="209"/>
      <c r="L161" s="214"/>
      <c r="M161" s="215"/>
      <c r="N161" s="216"/>
      <c r="O161" s="216"/>
      <c r="P161" s="216"/>
      <c r="Q161" s="216"/>
      <c r="R161" s="216"/>
      <c r="S161" s="216"/>
      <c r="T161" s="217"/>
      <c r="AT161" s="218" t="s">
        <v>143</v>
      </c>
      <c r="AU161" s="218" t="s">
        <v>141</v>
      </c>
      <c r="AV161" s="14" t="s">
        <v>141</v>
      </c>
      <c r="AW161" s="14" t="s">
        <v>32</v>
      </c>
      <c r="AX161" s="14" t="s">
        <v>74</v>
      </c>
      <c r="AY161" s="218" t="s">
        <v>133</v>
      </c>
    </row>
    <row r="162" spans="1:65" s="15" customFormat="1" ht="11.25">
      <c r="B162" s="219"/>
      <c r="C162" s="220"/>
      <c r="D162" s="199" t="s">
        <v>143</v>
      </c>
      <c r="E162" s="221" t="s">
        <v>1</v>
      </c>
      <c r="F162" s="222" t="s">
        <v>152</v>
      </c>
      <c r="G162" s="220"/>
      <c r="H162" s="223">
        <v>19.66</v>
      </c>
      <c r="I162" s="224"/>
      <c r="J162" s="220"/>
      <c r="K162" s="220"/>
      <c r="L162" s="225"/>
      <c r="M162" s="226"/>
      <c r="N162" s="227"/>
      <c r="O162" s="227"/>
      <c r="P162" s="227"/>
      <c r="Q162" s="227"/>
      <c r="R162" s="227"/>
      <c r="S162" s="227"/>
      <c r="T162" s="228"/>
      <c r="AT162" s="229" t="s">
        <v>143</v>
      </c>
      <c r="AU162" s="229" t="s">
        <v>141</v>
      </c>
      <c r="AV162" s="15" t="s">
        <v>140</v>
      </c>
      <c r="AW162" s="15" t="s">
        <v>32</v>
      </c>
      <c r="AX162" s="15" t="s">
        <v>81</v>
      </c>
      <c r="AY162" s="229" t="s">
        <v>133</v>
      </c>
    </row>
    <row r="163" spans="1:65" s="2" customFormat="1" ht="24.2" customHeight="1">
      <c r="A163" s="34"/>
      <c r="B163" s="35"/>
      <c r="C163" s="183" t="s">
        <v>140</v>
      </c>
      <c r="D163" s="183" t="s">
        <v>136</v>
      </c>
      <c r="E163" s="184" t="s">
        <v>164</v>
      </c>
      <c r="F163" s="185" t="s">
        <v>165</v>
      </c>
      <c r="G163" s="186" t="s">
        <v>139</v>
      </c>
      <c r="H163" s="187">
        <v>94.91</v>
      </c>
      <c r="I163" s="188"/>
      <c r="J163" s="189">
        <f>ROUND(I163*H163,2)</f>
        <v>0</v>
      </c>
      <c r="K163" s="190"/>
      <c r="L163" s="39"/>
      <c r="M163" s="191" t="s">
        <v>1</v>
      </c>
      <c r="N163" s="192" t="s">
        <v>40</v>
      </c>
      <c r="O163" s="71"/>
      <c r="P163" s="193">
        <f>O163*H163</f>
        <v>0</v>
      </c>
      <c r="Q163" s="193">
        <v>2.5999999999999998E-4</v>
      </c>
      <c r="R163" s="193">
        <f>Q163*H163</f>
        <v>2.4676599999999996E-2</v>
      </c>
      <c r="S163" s="193">
        <v>0</v>
      </c>
      <c r="T163" s="194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5" t="s">
        <v>140</v>
      </c>
      <c r="AT163" s="195" t="s">
        <v>136</v>
      </c>
      <c r="AU163" s="195" t="s">
        <v>141</v>
      </c>
      <c r="AY163" s="17" t="s">
        <v>133</v>
      </c>
      <c r="BE163" s="196">
        <f>IF(N163="základní",J163,0)</f>
        <v>0</v>
      </c>
      <c r="BF163" s="196">
        <f>IF(N163="snížená",J163,0)</f>
        <v>0</v>
      </c>
      <c r="BG163" s="196">
        <f>IF(N163="zákl. přenesená",J163,0)</f>
        <v>0</v>
      </c>
      <c r="BH163" s="196">
        <f>IF(N163="sníž. přenesená",J163,0)</f>
        <v>0</v>
      </c>
      <c r="BI163" s="196">
        <f>IF(N163="nulová",J163,0)</f>
        <v>0</v>
      </c>
      <c r="BJ163" s="17" t="s">
        <v>141</v>
      </c>
      <c r="BK163" s="196">
        <f>ROUND(I163*H163,2)</f>
        <v>0</v>
      </c>
      <c r="BL163" s="17" t="s">
        <v>140</v>
      </c>
      <c r="BM163" s="195" t="s">
        <v>166</v>
      </c>
    </row>
    <row r="164" spans="1:65" s="13" customFormat="1" ht="11.25">
      <c r="B164" s="197"/>
      <c r="C164" s="198"/>
      <c r="D164" s="199" t="s">
        <v>143</v>
      </c>
      <c r="E164" s="200" t="s">
        <v>1</v>
      </c>
      <c r="F164" s="201" t="s">
        <v>144</v>
      </c>
      <c r="G164" s="198"/>
      <c r="H164" s="200" t="s">
        <v>1</v>
      </c>
      <c r="I164" s="202"/>
      <c r="J164" s="198"/>
      <c r="K164" s="198"/>
      <c r="L164" s="203"/>
      <c r="M164" s="204"/>
      <c r="N164" s="205"/>
      <c r="O164" s="205"/>
      <c r="P164" s="205"/>
      <c r="Q164" s="205"/>
      <c r="R164" s="205"/>
      <c r="S164" s="205"/>
      <c r="T164" s="206"/>
      <c r="AT164" s="207" t="s">
        <v>143</v>
      </c>
      <c r="AU164" s="207" t="s">
        <v>141</v>
      </c>
      <c r="AV164" s="13" t="s">
        <v>81</v>
      </c>
      <c r="AW164" s="13" t="s">
        <v>32</v>
      </c>
      <c r="AX164" s="13" t="s">
        <v>74</v>
      </c>
      <c r="AY164" s="207" t="s">
        <v>133</v>
      </c>
    </row>
    <row r="165" spans="1:65" s="14" customFormat="1" ht="11.25">
      <c r="B165" s="208"/>
      <c r="C165" s="209"/>
      <c r="D165" s="199" t="s">
        <v>143</v>
      </c>
      <c r="E165" s="210" t="s">
        <v>1</v>
      </c>
      <c r="F165" s="211" t="s">
        <v>167</v>
      </c>
      <c r="G165" s="209"/>
      <c r="H165" s="212">
        <v>12.199999999999998</v>
      </c>
      <c r="I165" s="213"/>
      <c r="J165" s="209"/>
      <c r="K165" s="209"/>
      <c r="L165" s="214"/>
      <c r="M165" s="215"/>
      <c r="N165" s="216"/>
      <c r="O165" s="216"/>
      <c r="P165" s="216"/>
      <c r="Q165" s="216"/>
      <c r="R165" s="216"/>
      <c r="S165" s="216"/>
      <c r="T165" s="217"/>
      <c r="AT165" s="218" t="s">
        <v>143</v>
      </c>
      <c r="AU165" s="218" t="s">
        <v>141</v>
      </c>
      <c r="AV165" s="14" t="s">
        <v>141</v>
      </c>
      <c r="AW165" s="14" t="s">
        <v>32</v>
      </c>
      <c r="AX165" s="14" t="s">
        <v>74</v>
      </c>
      <c r="AY165" s="218" t="s">
        <v>133</v>
      </c>
    </row>
    <row r="166" spans="1:65" s="13" customFormat="1" ht="11.25">
      <c r="B166" s="197"/>
      <c r="C166" s="198"/>
      <c r="D166" s="199" t="s">
        <v>143</v>
      </c>
      <c r="E166" s="200" t="s">
        <v>1</v>
      </c>
      <c r="F166" s="201" t="s">
        <v>146</v>
      </c>
      <c r="G166" s="198"/>
      <c r="H166" s="200" t="s">
        <v>1</v>
      </c>
      <c r="I166" s="202"/>
      <c r="J166" s="198"/>
      <c r="K166" s="198"/>
      <c r="L166" s="203"/>
      <c r="M166" s="204"/>
      <c r="N166" s="205"/>
      <c r="O166" s="205"/>
      <c r="P166" s="205"/>
      <c r="Q166" s="205"/>
      <c r="R166" s="205"/>
      <c r="S166" s="205"/>
      <c r="T166" s="206"/>
      <c r="AT166" s="207" t="s">
        <v>143</v>
      </c>
      <c r="AU166" s="207" t="s">
        <v>141</v>
      </c>
      <c r="AV166" s="13" t="s">
        <v>81</v>
      </c>
      <c r="AW166" s="13" t="s">
        <v>32</v>
      </c>
      <c r="AX166" s="13" t="s">
        <v>74</v>
      </c>
      <c r="AY166" s="207" t="s">
        <v>133</v>
      </c>
    </row>
    <row r="167" spans="1:65" s="14" customFormat="1" ht="11.25">
      <c r="B167" s="208"/>
      <c r="C167" s="209"/>
      <c r="D167" s="199" t="s">
        <v>143</v>
      </c>
      <c r="E167" s="210" t="s">
        <v>1</v>
      </c>
      <c r="F167" s="211" t="s">
        <v>168</v>
      </c>
      <c r="G167" s="209"/>
      <c r="H167" s="212">
        <v>23.8</v>
      </c>
      <c r="I167" s="213"/>
      <c r="J167" s="209"/>
      <c r="K167" s="209"/>
      <c r="L167" s="214"/>
      <c r="M167" s="215"/>
      <c r="N167" s="216"/>
      <c r="O167" s="216"/>
      <c r="P167" s="216"/>
      <c r="Q167" s="216"/>
      <c r="R167" s="216"/>
      <c r="S167" s="216"/>
      <c r="T167" s="217"/>
      <c r="AT167" s="218" t="s">
        <v>143</v>
      </c>
      <c r="AU167" s="218" t="s">
        <v>141</v>
      </c>
      <c r="AV167" s="14" t="s">
        <v>141</v>
      </c>
      <c r="AW167" s="14" t="s">
        <v>32</v>
      </c>
      <c r="AX167" s="14" t="s">
        <v>74</v>
      </c>
      <c r="AY167" s="218" t="s">
        <v>133</v>
      </c>
    </row>
    <row r="168" spans="1:65" s="14" customFormat="1" ht="11.25">
      <c r="B168" s="208"/>
      <c r="C168" s="209"/>
      <c r="D168" s="199" t="s">
        <v>143</v>
      </c>
      <c r="E168" s="210" t="s">
        <v>1</v>
      </c>
      <c r="F168" s="211" t="s">
        <v>169</v>
      </c>
      <c r="G168" s="209"/>
      <c r="H168" s="212">
        <v>-16.600000000000001</v>
      </c>
      <c r="I168" s="213"/>
      <c r="J168" s="209"/>
      <c r="K168" s="209"/>
      <c r="L168" s="214"/>
      <c r="M168" s="215"/>
      <c r="N168" s="216"/>
      <c r="O168" s="216"/>
      <c r="P168" s="216"/>
      <c r="Q168" s="216"/>
      <c r="R168" s="216"/>
      <c r="S168" s="216"/>
      <c r="T168" s="217"/>
      <c r="AT168" s="218" t="s">
        <v>143</v>
      </c>
      <c r="AU168" s="218" t="s">
        <v>141</v>
      </c>
      <c r="AV168" s="14" t="s">
        <v>141</v>
      </c>
      <c r="AW168" s="14" t="s">
        <v>32</v>
      </c>
      <c r="AX168" s="14" t="s">
        <v>74</v>
      </c>
      <c r="AY168" s="218" t="s">
        <v>133</v>
      </c>
    </row>
    <row r="169" spans="1:65" s="13" customFormat="1" ht="11.25">
      <c r="B169" s="197"/>
      <c r="C169" s="198"/>
      <c r="D169" s="199" t="s">
        <v>143</v>
      </c>
      <c r="E169" s="200" t="s">
        <v>1</v>
      </c>
      <c r="F169" s="201" t="s">
        <v>148</v>
      </c>
      <c r="G169" s="198"/>
      <c r="H169" s="200" t="s">
        <v>1</v>
      </c>
      <c r="I169" s="202"/>
      <c r="J169" s="198"/>
      <c r="K169" s="198"/>
      <c r="L169" s="203"/>
      <c r="M169" s="204"/>
      <c r="N169" s="205"/>
      <c r="O169" s="205"/>
      <c r="P169" s="205"/>
      <c r="Q169" s="205"/>
      <c r="R169" s="205"/>
      <c r="S169" s="205"/>
      <c r="T169" s="206"/>
      <c r="AT169" s="207" t="s">
        <v>143</v>
      </c>
      <c r="AU169" s="207" t="s">
        <v>141</v>
      </c>
      <c r="AV169" s="13" t="s">
        <v>81</v>
      </c>
      <c r="AW169" s="13" t="s">
        <v>32</v>
      </c>
      <c r="AX169" s="13" t="s">
        <v>74</v>
      </c>
      <c r="AY169" s="207" t="s">
        <v>133</v>
      </c>
    </row>
    <row r="170" spans="1:65" s="14" customFormat="1" ht="11.25">
      <c r="B170" s="208"/>
      <c r="C170" s="209"/>
      <c r="D170" s="199" t="s">
        <v>143</v>
      </c>
      <c r="E170" s="210" t="s">
        <v>1</v>
      </c>
      <c r="F170" s="211" t="s">
        <v>170</v>
      </c>
      <c r="G170" s="209"/>
      <c r="H170" s="212">
        <v>43.12</v>
      </c>
      <c r="I170" s="213"/>
      <c r="J170" s="209"/>
      <c r="K170" s="209"/>
      <c r="L170" s="214"/>
      <c r="M170" s="215"/>
      <c r="N170" s="216"/>
      <c r="O170" s="216"/>
      <c r="P170" s="216"/>
      <c r="Q170" s="216"/>
      <c r="R170" s="216"/>
      <c r="S170" s="216"/>
      <c r="T170" s="217"/>
      <c r="AT170" s="218" t="s">
        <v>143</v>
      </c>
      <c r="AU170" s="218" t="s">
        <v>141</v>
      </c>
      <c r="AV170" s="14" t="s">
        <v>141</v>
      </c>
      <c r="AW170" s="14" t="s">
        <v>32</v>
      </c>
      <c r="AX170" s="14" t="s">
        <v>74</v>
      </c>
      <c r="AY170" s="218" t="s">
        <v>133</v>
      </c>
    </row>
    <row r="171" spans="1:65" s="14" customFormat="1" ht="11.25">
      <c r="B171" s="208"/>
      <c r="C171" s="209"/>
      <c r="D171" s="199" t="s">
        <v>143</v>
      </c>
      <c r="E171" s="210" t="s">
        <v>1</v>
      </c>
      <c r="F171" s="211" t="s">
        <v>171</v>
      </c>
      <c r="G171" s="209"/>
      <c r="H171" s="212">
        <v>-3.06</v>
      </c>
      <c r="I171" s="213"/>
      <c r="J171" s="209"/>
      <c r="K171" s="209"/>
      <c r="L171" s="214"/>
      <c r="M171" s="215"/>
      <c r="N171" s="216"/>
      <c r="O171" s="216"/>
      <c r="P171" s="216"/>
      <c r="Q171" s="216"/>
      <c r="R171" s="216"/>
      <c r="S171" s="216"/>
      <c r="T171" s="217"/>
      <c r="AT171" s="218" t="s">
        <v>143</v>
      </c>
      <c r="AU171" s="218" t="s">
        <v>141</v>
      </c>
      <c r="AV171" s="14" t="s">
        <v>141</v>
      </c>
      <c r="AW171" s="14" t="s">
        <v>32</v>
      </c>
      <c r="AX171" s="14" t="s">
        <v>74</v>
      </c>
      <c r="AY171" s="218" t="s">
        <v>133</v>
      </c>
    </row>
    <row r="172" spans="1:65" s="13" customFormat="1" ht="11.25">
      <c r="B172" s="197"/>
      <c r="C172" s="198"/>
      <c r="D172" s="199" t="s">
        <v>143</v>
      </c>
      <c r="E172" s="200" t="s">
        <v>1</v>
      </c>
      <c r="F172" s="201" t="s">
        <v>150</v>
      </c>
      <c r="G172" s="198"/>
      <c r="H172" s="200" t="s">
        <v>1</v>
      </c>
      <c r="I172" s="202"/>
      <c r="J172" s="198"/>
      <c r="K172" s="198"/>
      <c r="L172" s="203"/>
      <c r="M172" s="204"/>
      <c r="N172" s="205"/>
      <c r="O172" s="205"/>
      <c r="P172" s="205"/>
      <c r="Q172" s="205"/>
      <c r="R172" s="205"/>
      <c r="S172" s="205"/>
      <c r="T172" s="206"/>
      <c r="AT172" s="207" t="s">
        <v>143</v>
      </c>
      <c r="AU172" s="207" t="s">
        <v>141</v>
      </c>
      <c r="AV172" s="13" t="s">
        <v>81</v>
      </c>
      <c r="AW172" s="13" t="s">
        <v>32</v>
      </c>
      <c r="AX172" s="13" t="s">
        <v>74</v>
      </c>
      <c r="AY172" s="207" t="s">
        <v>133</v>
      </c>
    </row>
    <row r="173" spans="1:65" s="14" customFormat="1" ht="11.25">
      <c r="B173" s="208"/>
      <c r="C173" s="209"/>
      <c r="D173" s="199" t="s">
        <v>143</v>
      </c>
      <c r="E173" s="210" t="s">
        <v>1</v>
      </c>
      <c r="F173" s="211" t="s">
        <v>172</v>
      </c>
      <c r="G173" s="209"/>
      <c r="H173" s="212">
        <v>35.450000000000003</v>
      </c>
      <c r="I173" s="213"/>
      <c r="J173" s="209"/>
      <c r="K173" s="209"/>
      <c r="L173" s="214"/>
      <c r="M173" s="215"/>
      <c r="N173" s="216"/>
      <c r="O173" s="216"/>
      <c r="P173" s="216"/>
      <c r="Q173" s="216"/>
      <c r="R173" s="216"/>
      <c r="S173" s="216"/>
      <c r="T173" s="217"/>
      <c r="AT173" s="218" t="s">
        <v>143</v>
      </c>
      <c r="AU173" s="218" t="s">
        <v>141</v>
      </c>
      <c r="AV173" s="14" t="s">
        <v>141</v>
      </c>
      <c r="AW173" s="14" t="s">
        <v>32</v>
      </c>
      <c r="AX173" s="14" t="s">
        <v>74</v>
      </c>
      <c r="AY173" s="218" t="s">
        <v>133</v>
      </c>
    </row>
    <row r="174" spans="1:65" s="15" customFormat="1" ht="11.25">
      <c r="B174" s="219"/>
      <c r="C174" s="220"/>
      <c r="D174" s="199" t="s">
        <v>143</v>
      </c>
      <c r="E174" s="221" t="s">
        <v>1</v>
      </c>
      <c r="F174" s="222" t="s">
        <v>152</v>
      </c>
      <c r="G174" s="220"/>
      <c r="H174" s="223">
        <v>94.91</v>
      </c>
      <c r="I174" s="224"/>
      <c r="J174" s="220"/>
      <c r="K174" s="220"/>
      <c r="L174" s="225"/>
      <c r="M174" s="226"/>
      <c r="N174" s="227"/>
      <c r="O174" s="227"/>
      <c r="P174" s="227"/>
      <c r="Q174" s="227"/>
      <c r="R174" s="227"/>
      <c r="S174" s="227"/>
      <c r="T174" s="228"/>
      <c r="AT174" s="229" t="s">
        <v>143</v>
      </c>
      <c r="AU174" s="229" t="s">
        <v>141</v>
      </c>
      <c r="AV174" s="15" t="s">
        <v>140</v>
      </c>
      <c r="AW174" s="15" t="s">
        <v>32</v>
      </c>
      <c r="AX174" s="15" t="s">
        <v>81</v>
      </c>
      <c r="AY174" s="229" t="s">
        <v>133</v>
      </c>
    </row>
    <row r="175" spans="1:65" s="2" customFormat="1" ht="16.5" customHeight="1">
      <c r="A175" s="34"/>
      <c r="B175" s="35"/>
      <c r="C175" s="183" t="s">
        <v>173</v>
      </c>
      <c r="D175" s="183" t="s">
        <v>136</v>
      </c>
      <c r="E175" s="184" t="s">
        <v>174</v>
      </c>
      <c r="F175" s="185" t="s">
        <v>175</v>
      </c>
      <c r="G175" s="186" t="s">
        <v>139</v>
      </c>
      <c r="H175" s="187">
        <v>94.91</v>
      </c>
      <c r="I175" s="188"/>
      <c r="J175" s="189">
        <f>ROUND(I175*H175,2)</f>
        <v>0</v>
      </c>
      <c r="K175" s="190"/>
      <c r="L175" s="39"/>
      <c r="M175" s="191" t="s">
        <v>1</v>
      </c>
      <c r="N175" s="192" t="s">
        <v>40</v>
      </c>
      <c r="O175" s="71"/>
      <c r="P175" s="193">
        <f>O175*H175</f>
        <v>0</v>
      </c>
      <c r="Q175" s="193">
        <v>4.0000000000000001E-3</v>
      </c>
      <c r="R175" s="193">
        <f>Q175*H175</f>
        <v>0.37963999999999998</v>
      </c>
      <c r="S175" s="193">
        <v>0</v>
      </c>
      <c r="T175" s="194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5" t="s">
        <v>140</v>
      </c>
      <c r="AT175" s="195" t="s">
        <v>136</v>
      </c>
      <c r="AU175" s="195" t="s">
        <v>141</v>
      </c>
      <c r="AY175" s="17" t="s">
        <v>133</v>
      </c>
      <c r="BE175" s="196">
        <f>IF(N175="základní",J175,0)</f>
        <v>0</v>
      </c>
      <c r="BF175" s="196">
        <f>IF(N175="snížená",J175,0)</f>
        <v>0</v>
      </c>
      <c r="BG175" s="196">
        <f>IF(N175="zákl. přenesená",J175,0)</f>
        <v>0</v>
      </c>
      <c r="BH175" s="196">
        <f>IF(N175="sníž. přenesená",J175,0)</f>
        <v>0</v>
      </c>
      <c r="BI175" s="196">
        <f>IF(N175="nulová",J175,0)</f>
        <v>0</v>
      </c>
      <c r="BJ175" s="17" t="s">
        <v>141</v>
      </c>
      <c r="BK175" s="196">
        <f>ROUND(I175*H175,2)</f>
        <v>0</v>
      </c>
      <c r="BL175" s="17" t="s">
        <v>140</v>
      </c>
      <c r="BM175" s="195" t="s">
        <v>176</v>
      </c>
    </row>
    <row r="176" spans="1:65" s="2" customFormat="1" ht="24.2" customHeight="1">
      <c r="A176" s="34"/>
      <c r="B176" s="35"/>
      <c r="C176" s="183" t="s">
        <v>134</v>
      </c>
      <c r="D176" s="183" t="s">
        <v>136</v>
      </c>
      <c r="E176" s="184" t="s">
        <v>177</v>
      </c>
      <c r="F176" s="185" t="s">
        <v>178</v>
      </c>
      <c r="G176" s="186" t="s">
        <v>179</v>
      </c>
      <c r="H176" s="187">
        <v>10</v>
      </c>
      <c r="I176" s="188"/>
      <c r="J176" s="189">
        <f>ROUND(I176*H176,2)</f>
        <v>0</v>
      </c>
      <c r="K176" s="190"/>
      <c r="L176" s="39"/>
      <c r="M176" s="191" t="s">
        <v>1</v>
      </c>
      <c r="N176" s="192" t="s">
        <v>40</v>
      </c>
      <c r="O176" s="71"/>
      <c r="P176" s="193">
        <f>O176*H176</f>
        <v>0</v>
      </c>
      <c r="Q176" s="193">
        <v>3.3999999999999998E-3</v>
      </c>
      <c r="R176" s="193">
        <f>Q176*H176</f>
        <v>3.3999999999999996E-2</v>
      </c>
      <c r="S176" s="193">
        <v>0</v>
      </c>
      <c r="T176" s="194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5" t="s">
        <v>140</v>
      </c>
      <c r="AT176" s="195" t="s">
        <v>136</v>
      </c>
      <c r="AU176" s="195" t="s">
        <v>141</v>
      </c>
      <c r="AY176" s="17" t="s">
        <v>133</v>
      </c>
      <c r="BE176" s="196">
        <f>IF(N176="základní",J176,0)</f>
        <v>0</v>
      </c>
      <c r="BF176" s="196">
        <f>IF(N176="snížená",J176,0)</f>
        <v>0</v>
      </c>
      <c r="BG176" s="196">
        <f>IF(N176="zákl. přenesená",J176,0)</f>
        <v>0</v>
      </c>
      <c r="BH176" s="196">
        <f>IF(N176="sníž. přenesená",J176,0)</f>
        <v>0</v>
      </c>
      <c r="BI176" s="196">
        <f>IF(N176="nulová",J176,0)</f>
        <v>0</v>
      </c>
      <c r="BJ176" s="17" t="s">
        <v>141</v>
      </c>
      <c r="BK176" s="196">
        <f>ROUND(I176*H176,2)</f>
        <v>0</v>
      </c>
      <c r="BL176" s="17" t="s">
        <v>140</v>
      </c>
      <c r="BM176" s="195" t="s">
        <v>180</v>
      </c>
    </row>
    <row r="177" spans="1:65" s="13" customFormat="1" ht="11.25">
      <c r="B177" s="197"/>
      <c r="C177" s="198"/>
      <c r="D177" s="199" t="s">
        <v>143</v>
      </c>
      <c r="E177" s="200" t="s">
        <v>1</v>
      </c>
      <c r="F177" s="201" t="s">
        <v>181</v>
      </c>
      <c r="G177" s="198"/>
      <c r="H177" s="200" t="s">
        <v>1</v>
      </c>
      <c r="I177" s="202"/>
      <c r="J177" s="198"/>
      <c r="K177" s="198"/>
      <c r="L177" s="203"/>
      <c r="M177" s="204"/>
      <c r="N177" s="205"/>
      <c r="O177" s="205"/>
      <c r="P177" s="205"/>
      <c r="Q177" s="205"/>
      <c r="R177" s="205"/>
      <c r="S177" s="205"/>
      <c r="T177" s="206"/>
      <c r="AT177" s="207" t="s">
        <v>143</v>
      </c>
      <c r="AU177" s="207" t="s">
        <v>141</v>
      </c>
      <c r="AV177" s="13" t="s">
        <v>81</v>
      </c>
      <c r="AW177" s="13" t="s">
        <v>32</v>
      </c>
      <c r="AX177" s="13" t="s">
        <v>74</v>
      </c>
      <c r="AY177" s="207" t="s">
        <v>133</v>
      </c>
    </row>
    <row r="178" spans="1:65" s="14" customFormat="1" ht="11.25">
      <c r="B178" s="208"/>
      <c r="C178" s="209"/>
      <c r="D178" s="199" t="s">
        <v>143</v>
      </c>
      <c r="E178" s="210" t="s">
        <v>1</v>
      </c>
      <c r="F178" s="211" t="s">
        <v>182</v>
      </c>
      <c r="G178" s="209"/>
      <c r="H178" s="212">
        <v>10</v>
      </c>
      <c r="I178" s="213"/>
      <c r="J178" s="209"/>
      <c r="K178" s="209"/>
      <c r="L178" s="214"/>
      <c r="M178" s="215"/>
      <c r="N178" s="216"/>
      <c r="O178" s="216"/>
      <c r="P178" s="216"/>
      <c r="Q178" s="216"/>
      <c r="R178" s="216"/>
      <c r="S178" s="216"/>
      <c r="T178" s="217"/>
      <c r="AT178" s="218" t="s">
        <v>143</v>
      </c>
      <c r="AU178" s="218" t="s">
        <v>141</v>
      </c>
      <c r="AV178" s="14" t="s">
        <v>141</v>
      </c>
      <c r="AW178" s="14" t="s">
        <v>32</v>
      </c>
      <c r="AX178" s="14" t="s">
        <v>81</v>
      </c>
      <c r="AY178" s="218" t="s">
        <v>133</v>
      </c>
    </row>
    <row r="179" spans="1:65" s="2" customFormat="1" ht="24.2" customHeight="1">
      <c r="A179" s="34"/>
      <c r="B179" s="35"/>
      <c r="C179" s="183" t="s">
        <v>183</v>
      </c>
      <c r="D179" s="183" t="s">
        <v>136</v>
      </c>
      <c r="E179" s="184" t="s">
        <v>184</v>
      </c>
      <c r="F179" s="185" t="s">
        <v>185</v>
      </c>
      <c r="G179" s="186" t="s">
        <v>139</v>
      </c>
      <c r="H179" s="187">
        <v>19.66</v>
      </c>
      <c r="I179" s="188"/>
      <c r="J179" s="189">
        <f>ROUND(I179*H179,2)</f>
        <v>0</v>
      </c>
      <c r="K179" s="190"/>
      <c r="L179" s="39"/>
      <c r="M179" s="191" t="s">
        <v>1</v>
      </c>
      <c r="N179" s="192" t="s">
        <v>40</v>
      </c>
      <c r="O179" s="71"/>
      <c r="P179" s="193">
        <f>O179*H179</f>
        <v>0</v>
      </c>
      <c r="Q179" s="193">
        <v>1.54E-2</v>
      </c>
      <c r="R179" s="193">
        <f>Q179*H179</f>
        <v>0.30276400000000003</v>
      </c>
      <c r="S179" s="193">
        <v>0</v>
      </c>
      <c r="T179" s="194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5" t="s">
        <v>140</v>
      </c>
      <c r="AT179" s="195" t="s">
        <v>136</v>
      </c>
      <c r="AU179" s="195" t="s">
        <v>141</v>
      </c>
      <c r="AY179" s="17" t="s">
        <v>133</v>
      </c>
      <c r="BE179" s="196">
        <f>IF(N179="základní",J179,0)</f>
        <v>0</v>
      </c>
      <c r="BF179" s="196">
        <f>IF(N179="snížená",J179,0)</f>
        <v>0</v>
      </c>
      <c r="BG179" s="196">
        <f>IF(N179="zákl. přenesená",J179,0)</f>
        <v>0</v>
      </c>
      <c r="BH179" s="196">
        <f>IF(N179="sníž. přenesená",J179,0)</f>
        <v>0</v>
      </c>
      <c r="BI179" s="196">
        <f>IF(N179="nulová",J179,0)</f>
        <v>0</v>
      </c>
      <c r="BJ179" s="17" t="s">
        <v>141</v>
      </c>
      <c r="BK179" s="196">
        <f>ROUND(I179*H179,2)</f>
        <v>0</v>
      </c>
      <c r="BL179" s="17" t="s">
        <v>140</v>
      </c>
      <c r="BM179" s="195" t="s">
        <v>186</v>
      </c>
    </row>
    <row r="180" spans="1:65" s="13" customFormat="1" ht="11.25">
      <c r="B180" s="197"/>
      <c r="C180" s="198"/>
      <c r="D180" s="199" t="s">
        <v>143</v>
      </c>
      <c r="E180" s="200" t="s">
        <v>1</v>
      </c>
      <c r="F180" s="201" t="s">
        <v>160</v>
      </c>
      <c r="G180" s="198"/>
      <c r="H180" s="200" t="s">
        <v>1</v>
      </c>
      <c r="I180" s="202"/>
      <c r="J180" s="198"/>
      <c r="K180" s="198"/>
      <c r="L180" s="203"/>
      <c r="M180" s="204"/>
      <c r="N180" s="205"/>
      <c r="O180" s="205"/>
      <c r="P180" s="205"/>
      <c r="Q180" s="205"/>
      <c r="R180" s="205"/>
      <c r="S180" s="205"/>
      <c r="T180" s="206"/>
      <c r="AT180" s="207" t="s">
        <v>143</v>
      </c>
      <c r="AU180" s="207" t="s">
        <v>141</v>
      </c>
      <c r="AV180" s="13" t="s">
        <v>81</v>
      </c>
      <c r="AW180" s="13" t="s">
        <v>32</v>
      </c>
      <c r="AX180" s="13" t="s">
        <v>74</v>
      </c>
      <c r="AY180" s="207" t="s">
        <v>133</v>
      </c>
    </row>
    <row r="181" spans="1:65" s="14" customFormat="1" ht="11.25">
      <c r="B181" s="208"/>
      <c r="C181" s="209"/>
      <c r="D181" s="199" t="s">
        <v>143</v>
      </c>
      <c r="E181" s="210" t="s">
        <v>1</v>
      </c>
      <c r="F181" s="211" t="s">
        <v>161</v>
      </c>
      <c r="G181" s="209"/>
      <c r="H181" s="212">
        <v>16.600000000000001</v>
      </c>
      <c r="I181" s="213"/>
      <c r="J181" s="209"/>
      <c r="K181" s="209"/>
      <c r="L181" s="214"/>
      <c r="M181" s="215"/>
      <c r="N181" s="216"/>
      <c r="O181" s="216"/>
      <c r="P181" s="216"/>
      <c r="Q181" s="216"/>
      <c r="R181" s="216"/>
      <c r="S181" s="216"/>
      <c r="T181" s="217"/>
      <c r="AT181" s="218" t="s">
        <v>143</v>
      </c>
      <c r="AU181" s="218" t="s">
        <v>141</v>
      </c>
      <c r="AV181" s="14" t="s">
        <v>141</v>
      </c>
      <c r="AW181" s="14" t="s">
        <v>32</v>
      </c>
      <c r="AX181" s="14" t="s">
        <v>74</v>
      </c>
      <c r="AY181" s="218" t="s">
        <v>133</v>
      </c>
    </row>
    <row r="182" spans="1:65" s="13" customFormat="1" ht="11.25">
      <c r="B182" s="197"/>
      <c r="C182" s="198"/>
      <c r="D182" s="199" t="s">
        <v>143</v>
      </c>
      <c r="E182" s="200" t="s">
        <v>1</v>
      </c>
      <c r="F182" s="201" t="s">
        <v>162</v>
      </c>
      <c r="G182" s="198"/>
      <c r="H182" s="200" t="s">
        <v>1</v>
      </c>
      <c r="I182" s="202"/>
      <c r="J182" s="198"/>
      <c r="K182" s="198"/>
      <c r="L182" s="203"/>
      <c r="M182" s="204"/>
      <c r="N182" s="205"/>
      <c r="O182" s="205"/>
      <c r="P182" s="205"/>
      <c r="Q182" s="205"/>
      <c r="R182" s="205"/>
      <c r="S182" s="205"/>
      <c r="T182" s="206"/>
      <c r="AT182" s="207" t="s">
        <v>143</v>
      </c>
      <c r="AU182" s="207" t="s">
        <v>141</v>
      </c>
      <c r="AV182" s="13" t="s">
        <v>81</v>
      </c>
      <c r="AW182" s="13" t="s">
        <v>32</v>
      </c>
      <c r="AX182" s="13" t="s">
        <v>74</v>
      </c>
      <c r="AY182" s="207" t="s">
        <v>133</v>
      </c>
    </row>
    <row r="183" spans="1:65" s="14" customFormat="1" ht="11.25">
      <c r="B183" s="208"/>
      <c r="C183" s="209"/>
      <c r="D183" s="199" t="s">
        <v>143</v>
      </c>
      <c r="E183" s="210" t="s">
        <v>1</v>
      </c>
      <c r="F183" s="211" t="s">
        <v>163</v>
      </c>
      <c r="G183" s="209"/>
      <c r="H183" s="212">
        <v>3.0599999999999996</v>
      </c>
      <c r="I183" s="213"/>
      <c r="J183" s="209"/>
      <c r="K183" s="209"/>
      <c r="L183" s="214"/>
      <c r="M183" s="215"/>
      <c r="N183" s="216"/>
      <c r="O183" s="216"/>
      <c r="P183" s="216"/>
      <c r="Q183" s="216"/>
      <c r="R183" s="216"/>
      <c r="S183" s="216"/>
      <c r="T183" s="217"/>
      <c r="AT183" s="218" t="s">
        <v>143</v>
      </c>
      <c r="AU183" s="218" t="s">
        <v>141</v>
      </c>
      <c r="AV183" s="14" t="s">
        <v>141</v>
      </c>
      <c r="AW183" s="14" t="s">
        <v>32</v>
      </c>
      <c r="AX183" s="14" t="s">
        <v>74</v>
      </c>
      <c r="AY183" s="218" t="s">
        <v>133</v>
      </c>
    </row>
    <row r="184" spans="1:65" s="15" customFormat="1" ht="11.25">
      <c r="B184" s="219"/>
      <c r="C184" s="220"/>
      <c r="D184" s="199" t="s">
        <v>143</v>
      </c>
      <c r="E184" s="221" t="s">
        <v>1</v>
      </c>
      <c r="F184" s="222" t="s">
        <v>152</v>
      </c>
      <c r="G184" s="220"/>
      <c r="H184" s="223">
        <v>19.66</v>
      </c>
      <c r="I184" s="224"/>
      <c r="J184" s="220"/>
      <c r="K184" s="220"/>
      <c r="L184" s="225"/>
      <c r="M184" s="226"/>
      <c r="N184" s="227"/>
      <c r="O184" s="227"/>
      <c r="P184" s="227"/>
      <c r="Q184" s="227"/>
      <c r="R184" s="227"/>
      <c r="S184" s="227"/>
      <c r="T184" s="228"/>
      <c r="AT184" s="229" t="s">
        <v>143</v>
      </c>
      <c r="AU184" s="229" t="s">
        <v>141</v>
      </c>
      <c r="AV184" s="15" t="s">
        <v>140</v>
      </c>
      <c r="AW184" s="15" t="s">
        <v>32</v>
      </c>
      <c r="AX184" s="15" t="s">
        <v>81</v>
      </c>
      <c r="AY184" s="229" t="s">
        <v>133</v>
      </c>
    </row>
    <row r="185" spans="1:65" s="2" customFormat="1" ht="24.2" customHeight="1">
      <c r="A185" s="34"/>
      <c r="B185" s="35"/>
      <c r="C185" s="183" t="s">
        <v>187</v>
      </c>
      <c r="D185" s="183" t="s">
        <v>136</v>
      </c>
      <c r="E185" s="184" t="s">
        <v>188</v>
      </c>
      <c r="F185" s="185" t="s">
        <v>189</v>
      </c>
      <c r="G185" s="186" t="s">
        <v>190</v>
      </c>
      <c r="H185" s="187">
        <v>0.20200000000000001</v>
      </c>
      <c r="I185" s="188"/>
      <c r="J185" s="189">
        <f>ROUND(I185*H185,2)</f>
        <v>0</v>
      </c>
      <c r="K185" s="190"/>
      <c r="L185" s="39"/>
      <c r="M185" s="191" t="s">
        <v>1</v>
      </c>
      <c r="N185" s="192" t="s">
        <v>40</v>
      </c>
      <c r="O185" s="71"/>
      <c r="P185" s="193">
        <f>O185*H185</f>
        <v>0</v>
      </c>
      <c r="Q185" s="193">
        <v>2.5018699999999998</v>
      </c>
      <c r="R185" s="193">
        <f>Q185*H185</f>
        <v>0.50537774000000002</v>
      </c>
      <c r="S185" s="193">
        <v>0</v>
      </c>
      <c r="T185" s="194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5" t="s">
        <v>140</v>
      </c>
      <c r="AT185" s="195" t="s">
        <v>136</v>
      </c>
      <c r="AU185" s="195" t="s">
        <v>141</v>
      </c>
      <c r="AY185" s="17" t="s">
        <v>133</v>
      </c>
      <c r="BE185" s="196">
        <f>IF(N185="základní",J185,0)</f>
        <v>0</v>
      </c>
      <c r="BF185" s="196">
        <f>IF(N185="snížená",J185,0)</f>
        <v>0</v>
      </c>
      <c r="BG185" s="196">
        <f>IF(N185="zákl. přenesená",J185,0)</f>
        <v>0</v>
      </c>
      <c r="BH185" s="196">
        <f>IF(N185="sníž. přenesená",J185,0)</f>
        <v>0</v>
      </c>
      <c r="BI185" s="196">
        <f>IF(N185="nulová",J185,0)</f>
        <v>0</v>
      </c>
      <c r="BJ185" s="17" t="s">
        <v>141</v>
      </c>
      <c r="BK185" s="196">
        <f>ROUND(I185*H185,2)</f>
        <v>0</v>
      </c>
      <c r="BL185" s="17" t="s">
        <v>140</v>
      </c>
      <c r="BM185" s="195" t="s">
        <v>191</v>
      </c>
    </row>
    <row r="186" spans="1:65" s="13" customFormat="1" ht="11.25">
      <c r="B186" s="197"/>
      <c r="C186" s="198"/>
      <c r="D186" s="199" t="s">
        <v>143</v>
      </c>
      <c r="E186" s="200" t="s">
        <v>1</v>
      </c>
      <c r="F186" s="201" t="s">
        <v>146</v>
      </c>
      <c r="G186" s="198"/>
      <c r="H186" s="200" t="s">
        <v>1</v>
      </c>
      <c r="I186" s="202"/>
      <c r="J186" s="198"/>
      <c r="K186" s="198"/>
      <c r="L186" s="203"/>
      <c r="M186" s="204"/>
      <c r="N186" s="205"/>
      <c r="O186" s="205"/>
      <c r="P186" s="205"/>
      <c r="Q186" s="205"/>
      <c r="R186" s="205"/>
      <c r="S186" s="205"/>
      <c r="T186" s="206"/>
      <c r="AT186" s="207" t="s">
        <v>143</v>
      </c>
      <c r="AU186" s="207" t="s">
        <v>141</v>
      </c>
      <c r="AV186" s="13" t="s">
        <v>81</v>
      </c>
      <c r="AW186" s="13" t="s">
        <v>32</v>
      </c>
      <c r="AX186" s="13" t="s">
        <v>74</v>
      </c>
      <c r="AY186" s="207" t="s">
        <v>133</v>
      </c>
    </row>
    <row r="187" spans="1:65" s="14" customFormat="1" ht="11.25">
      <c r="B187" s="208"/>
      <c r="C187" s="209"/>
      <c r="D187" s="199" t="s">
        <v>143</v>
      </c>
      <c r="E187" s="210" t="s">
        <v>1</v>
      </c>
      <c r="F187" s="211" t="s">
        <v>192</v>
      </c>
      <c r="G187" s="209"/>
      <c r="H187" s="212">
        <v>0.20150000000000001</v>
      </c>
      <c r="I187" s="213"/>
      <c r="J187" s="209"/>
      <c r="K187" s="209"/>
      <c r="L187" s="214"/>
      <c r="M187" s="215"/>
      <c r="N187" s="216"/>
      <c r="O187" s="216"/>
      <c r="P187" s="216"/>
      <c r="Q187" s="216"/>
      <c r="R187" s="216"/>
      <c r="S187" s="216"/>
      <c r="T187" s="217"/>
      <c r="AT187" s="218" t="s">
        <v>143</v>
      </c>
      <c r="AU187" s="218" t="s">
        <v>141</v>
      </c>
      <c r="AV187" s="14" t="s">
        <v>141</v>
      </c>
      <c r="AW187" s="14" t="s">
        <v>32</v>
      </c>
      <c r="AX187" s="14" t="s">
        <v>81</v>
      </c>
      <c r="AY187" s="218" t="s">
        <v>133</v>
      </c>
    </row>
    <row r="188" spans="1:65" s="2" customFormat="1" ht="24.2" customHeight="1">
      <c r="A188" s="34"/>
      <c r="B188" s="35"/>
      <c r="C188" s="183" t="s">
        <v>193</v>
      </c>
      <c r="D188" s="183" t="s">
        <v>136</v>
      </c>
      <c r="E188" s="184" t="s">
        <v>194</v>
      </c>
      <c r="F188" s="185" t="s">
        <v>195</v>
      </c>
      <c r="G188" s="186" t="s">
        <v>190</v>
      </c>
      <c r="H188" s="187">
        <v>0.20200000000000001</v>
      </c>
      <c r="I188" s="188"/>
      <c r="J188" s="189">
        <f>ROUND(I188*H188,2)</f>
        <v>0</v>
      </c>
      <c r="K188" s="190"/>
      <c r="L188" s="39"/>
      <c r="M188" s="191" t="s">
        <v>1</v>
      </c>
      <c r="N188" s="192" t="s">
        <v>40</v>
      </c>
      <c r="O188" s="71"/>
      <c r="P188" s="193">
        <f>O188*H188</f>
        <v>0</v>
      </c>
      <c r="Q188" s="193">
        <v>0.19500000000000001</v>
      </c>
      <c r="R188" s="193">
        <f>Q188*H188</f>
        <v>3.9390000000000001E-2</v>
      </c>
      <c r="S188" s="193">
        <v>0</v>
      </c>
      <c r="T188" s="194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5" t="s">
        <v>140</v>
      </c>
      <c r="AT188" s="195" t="s">
        <v>136</v>
      </c>
      <c r="AU188" s="195" t="s">
        <v>141</v>
      </c>
      <c r="AY188" s="17" t="s">
        <v>133</v>
      </c>
      <c r="BE188" s="196">
        <f>IF(N188="základní",J188,0)</f>
        <v>0</v>
      </c>
      <c r="BF188" s="196">
        <f>IF(N188="snížená",J188,0)</f>
        <v>0</v>
      </c>
      <c r="BG188" s="196">
        <f>IF(N188="zákl. přenesená",J188,0)</f>
        <v>0</v>
      </c>
      <c r="BH188" s="196">
        <f>IF(N188="sníž. přenesená",J188,0)</f>
        <v>0</v>
      </c>
      <c r="BI188" s="196">
        <f>IF(N188="nulová",J188,0)</f>
        <v>0</v>
      </c>
      <c r="BJ188" s="17" t="s">
        <v>141</v>
      </c>
      <c r="BK188" s="196">
        <f>ROUND(I188*H188,2)</f>
        <v>0</v>
      </c>
      <c r="BL188" s="17" t="s">
        <v>140</v>
      </c>
      <c r="BM188" s="195" t="s">
        <v>196</v>
      </c>
    </row>
    <row r="189" spans="1:65" s="13" customFormat="1" ht="11.25">
      <c r="B189" s="197"/>
      <c r="C189" s="198"/>
      <c r="D189" s="199" t="s">
        <v>143</v>
      </c>
      <c r="E189" s="200" t="s">
        <v>1</v>
      </c>
      <c r="F189" s="201" t="s">
        <v>146</v>
      </c>
      <c r="G189" s="198"/>
      <c r="H189" s="200" t="s">
        <v>1</v>
      </c>
      <c r="I189" s="202"/>
      <c r="J189" s="198"/>
      <c r="K189" s="198"/>
      <c r="L189" s="203"/>
      <c r="M189" s="204"/>
      <c r="N189" s="205"/>
      <c r="O189" s="205"/>
      <c r="P189" s="205"/>
      <c r="Q189" s="205"/>
      <c r="R189" s="205"/>
      <c r="S189" s="205"/>
      <c r="T189" s="206"/>
      <c r="AT189" s="207" t="s">
        <v>143</v>
      </c>
      <c r="AU189" s="207" t="s">
        <v>141</v>
      </c>
      <c r="AV189" s="13" t="s">
        <v>81</v>
      </c>
      <c r="AW189" s="13" t="s">
        <v>32</v>
      </c>
      <c r="AX189" s="13" t="s">
        <v>74</v>
      </c>
      <c r="AY189" s="207" t="s">
        <v>133</v>
      </c>
    </row>
    <row r="190" spans="1:65" s="14" customFormat="1" ht="11.25">
      <c r="B190" s="208"/>
      <c r="C190" s="209"/>
      <c r="D190" s="199" t="s">
        <v>143</v>
      </c>
      <c r="E190" s="210" t="s">
        <v>1</v>
      </c>
      <c r="F190" s="211" t="s">
        <v>192</v>
      </c>
      <c r="G190" s="209"/>
      <c r="H190" s="212">
        <v>0.20150000000000001</v>
      </c>
      <c r="I190" s="213"/>
      <c r="J190" s="209"/>
      <c r="K190" s="209"/>
      <c r="L190" s="214"/>
      <c r="M190" s="215"/>
      <c r="N190" s="216"/>
      <c r="O190" s="216"/>
      <c r="P190" s="216"/>
      <c r="Q190" s="216"/>
      <c r="R190" s="216"/>
      <c r="S190" s="216"/>
      <c r="T190" s="217"/>
      <c r="AT190" s="218" t="s">
        <v>143</v>
      </c>
      <c r="AU190" s="218" t="s">
        <v>141</v>
      </c>
      <c r="AV190" s="14" t="s">
        <v>141</v>
      </c>
      <c r="AW190" s="14" t="s">
        <v>32</v>
      </c>
      <c r="AX190" s="14" t="s">
        <v>81</v>
      </c>
      <c r="AY190" s="218" t="s">
        <v>133</v>
      </c>
    </row>
    <row r="191" spans="1:65" s="12" customFormat="1" ht="22.9" customHeight="1">
      <c r="B191" s="167"/>
      <c r="C191" s="168"/>
      <c r="D191" s="169" t="s">
        <v>73</v>
      </c>
      <c r="E191" s="181" t="s">
        <v>193</v>
      </c>
      <c r="F191" s="181" t="s">
        <v>197</v>
      </c>
      <c r="G191" s="168"/>
      <c r="H191" s="168"/>
      <c r="I191" s="171"/>
      <c r="J191" s="182">
        <f>BK191</f>
        <v>0</v>
      </c>
      <c r="K191" s="168"/>
      <c r="L191" s="173"/>
      <c r="M191" s="174"/>
      <c r="N191" s="175"/>
      <c r="O191" s="175"/>
      <c r="P191" s="176">
        <f>SUM(P192:P237)</f>
        <v>0</v>
      </c>
      <c r="Q191" s="175"/>
      <c r="R191" s="176">
        <f>SUM(R192:R237)</f>
        <v>1.516E-3</v>
      </c>
      <c r="S191" s="175"/>
      <c r="T191" s="177">
        <f>SUM(T192:T237)</f>
        <v>3.2250399999999999</v>
      </c>
      <c r="AR191" s="178" t="s">
        <v>81</v>
      </c>
      <c r="AT191" s="179" t="s">
        <v>73</v>
      </c>
      <c r="AU191" s="179" t="s">
        <v>81</v>
      </c>
      <c r="AY191" s="178" t="s">
        <v>133</v>
      </c>
      <c r="BK191" s="180">
        <f>SUM(BK192:BK237)</f>
        <v>0</v>
      </c>
    </row>
    <row r="192" spans="1:65" s="2" customFormat="1" ht="33" customHeight="1">
      <c r="A192" s="34"/>
      <c r="B192" s="35"/>
      <c r="C192" s="183" t="s">
        <v>182</v>
      </c>
      <c r="D192" s="183" t="s">
        <v>136</v>
      </c>
      <c r="E192" s="184" t="s">
        <v>198</v>
      </c>
      <c r="F192" s="185" t="s">
        <v>199</v>
      </c>
      <c r="G192" s="186" t="s">
        <v>139</v>
      </c>
      <c r="H192" s="187">
        <v>37.9</v>
      </c>
      <c r="I192" s="188"/>
      <c r="J192" s="189">
        <f>ROUND(I192*H192,2)</f>
        <v>0</v>
      </c>
      <c r="K192" s="190"/>
      <c r="L192" s="39"/>
      <c r="M192" s="191" t="s">
        <v>1</v>
      </c>
      <c r="N192" s="192" t="s">
        <v>40</v>
      </c>
      <c r="O192" s="71"/>
      <c r="P192" s="193">
        <f>O192*H192</f>
        <v>0</v>
      </c>
      <c r="Q192" s="193">
        <v>0</v>
      </c>
      <c r="R192" s="193">
        <f>Q192*H192</f>
        <v>0</v>
      </c>
      <c r="S192" s="193">
        <v>0</v>
      </c>
      <c r="T192" s="194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5" t="s">
        <v>140</v>
      </c>
      <c r="AT192" s="195" t="s">
        <v>136</v>
      </c>
      <c r="AU192" s="195" t="s">
        <v>141</v>
      </c>
      <c r="AY192" s="17" t="s">
        <v>133</v>
      </c>
      <c r="BE192" s="196">
        <f>IF(N192="základní",J192,0)</f>
        <v>0</v>
      </c>
      <c r="BF192" s="196">
        <f>IF(N192="snížená",J192,0)</f>
        <v>0</v>
      </c>
      <c r="BG192" s="196">
        <f>IF(N192="zákl. přenesená",J192,0)</f>
        <v>0</v>
      </c>
      <c r="BH192" s="196">
        <f>IF(N192="sníž. přenesená",J192,0)</f>
        <v>0</v>
      </c>
      <c r="BI192" s="196">
        <f>IF(N192="nulová",J192,0)</f>
        <v>0</v>
      </c>
      <c r="BJ192" s="17" t="s">
        <v>141</v>
      </c>
      <c r="BK192" s="196">
        <f>ROUND(I192*H192,2)</f>
        <v>0</v>
      </c>
      <c r="BL192" s="17" t="s">
        <v>140</v>
      </c>
      <c r="BM192" s="195" t="s">
        <v>200</v>
      </c>
    </row>
    <row r="193" spans="1:65" s="2" customFormat="1" ht="24.2" customHeight="1">
      <c r="A193" s="34"/>
      <c r="B193" s="35"/>
      <c r="C193" s="183" t="s">
        <v>201</v>
      </c>
      <c r="D193" s="183" t="s">
        <v>136</v>
      </c>
      <c r="E193" s="184" t="s">
        <v>202</v>
      </c>
      <c r="F193" s="185" t="s">
        <v>203</v>
      </c>
      <c r="G193" s="186" t="s">
        <v>139</v>
      </c>
      <c r="H193" s="187">
        <v>37.9</v>
      </c>
      <c r="I193" s="188"/>
      <c r="J193" s="189">
        <f>ROUND(I193*H193,2)</f>
        <v>0</v>
      </c>
      <c r="K193" s="190"/>
      <c r="L193" s="39"/>
      <c r="M193" s="191" t="s">
        <v>1</v>
      </c>
      <c r="N193" s="192" t="s">
        <v>40</v>
      </c>
      <c r="O193" s="71"/>
      <c r="P193" s="193">
        <f>O193*H193</f>
        <v>0</v>
      </c>
      <c r="Q193" s="193">
        <v>4.0000000000000003E-5</v>
      </c>
      <c r="R193" s="193">
        <f>Q193*H193</f>
        <v>1.516E-3</v>
      </c>
      <c r="S193" s="193">
        <v>0</v>
      </c>
      <c r="T193" s="194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5" t="s">
        <v>140</v>
      </c>
      <c r="AT193" s="195" t="s">
        <v>136</v>
      </c>
      <c r="AU193" s="195" t="s">
        <v>141</v>
      </c>
      <c r="AY193" s="17" t="s">
        <v>133</v>
      </c>
      <c r="BE193" s="196">
        <f>IF(N193="základní",J193,0)</f>
        <v>0</v>
      </c>
      <c r="BF193" s="196">
        <f>IF(N193="snížená",J193,0)</f>
        <v>0</v>
      </c>
      <c r="BG193" s="196">
        <f>IF(N193="zákl. přenesená",J193,0)</f>
        <v>0</v>
      </c>
      <c r="BH193" s="196">
        <f>IF(N193="sníž. přenesená",J193,0)</f>
        <v>0</v>
      </c>
      <c r="BI193" s="196">
        <f>IF(N193="nulová",J193,0)</f>
        <v>0</v>
      </c>
      <c r="BJ193" s="17" t="s">
        <v>141</v>
      </c>
      <c r="BK193" s="196">
        <f>ROUND(I193*H193,2)</f>
        <v>0</v>
      </c>
      <c r="BL193" s="17" t="s">
        <v>140</v>
      </c>
      <c r="BM193" s="195" t="s">
        <v>204</v>
      </c>
    </row>
    <row r="194" spans="1:65" s="13" customFormat="1" ht="11.25">
      <c r="B194" s="197"/>
      <c r="C194" s="198"/>
      <c r="D194" s="199" t="s">
        <v>143</v>
      </c>
      <c r="E194" s="200" t="s">
        <v>1</v>
      </c>
      <c r="F194" s="201" t="s">
        <v>205</v>
      </c>
      <c r="G194" s="198"/>
      <c r="H194" s="200" t="s">
        <v>1</v>
      </c>
      <c r="I194" s="202"/>
      <c r="J194" s="198"/>
      <c r="K194" s="198"/>
      <c r="L194" s="203"/>
      <c r="M194" s="204"/>
      <c r="N194" s="205"/>
      <c r="O194" s="205"/>
      <c r="P194" s="205"/>
      <c r="Q194" s="205"/>
      <c r="R194" s="205"/>
      <c r="S194" s="205"/>
      <c r="T194" s="206"/>
      <c r="AT194" s="207" t="s">
        <v>143</v>
      </c>
      <c r="AU194" s="207" t="s">
        <v>141</v>
      </c>
      <c r="AV194" s="13" t="s">
        <v>81</v>
      </c>
      <c r="AW194" s="13" t="s">
        <v>32</v>
      </c>
      <c r="AX194" s="13" t="s">
        <v>74</v>
      </c>
      <c r="AY194" s="207" t="s">
        <v>133</v>
      </c>
    </row>
    <row r="195" spans="1:65" s="13" customFormat="1" ht="11.25">
      <c r="B195" s="197"/>
      <c r="C195" s="198"/>
      <c r="D195" s="199" t="s">
        <v>143</v>
      </c>
      <c r="E195" s="200" t="s">
        <v>1</v>
      </c>
      <c r="F195" s="201" t="s">
        <v>206</v>
      </c>
      <c r="G195" s="198"/>
      <c r="H195" s="200" t="s">
        <v>1</v>
      </c>
      <c r="I195" s="202"/>
      <c r="J195" s="198"/>
      <c r="K195" s="198"/>
      <c r="L195" s="203"/>
      <c r="M195" s="204"/>
      <c r="N195" s="205"/>
      <c r="O195" s="205"/>
      <c r="P195" s="205"/>
      <c r="Q195" s="205"/>
      <c r="R195" s="205"/>
      <c r="S195" s="205"/>
      <c r="T195" s="206"/>
      <c r="AT195" s="207" t="s">
        <v>143</v>
      </c>
      <c r="AU195" s="207" t="s">
        <v>141</v>
      </c>
      <c r="AV195" s="13" t="s">
        <v>81</v>
      </c>
      <c r="AW195" s="13" t="s">
        <v>32</v>
      </c>
      <c r="AX195" s="13" t="s">
        <v>74</v>
      </c>
      <c r="AY195" s="207" t="s">
        <v>133</v>
      </c>
    </row>
    <row r="196" spans="1:65" s="13" customFormat="1" ht="33.75">
      <c r="B196" s="197"/>
      <c r="C196" s="198"/>
      <c r="D196" s="199" t="s">
        <v>143</v>
      </c>
      <c r="E196" s="200" t="s">
        <v>1</v>
      </c>
      <c r="F196" s="201" t="s">
        <v>207</v>
      </c>
      <c r="G196" s="198"/>
      <c r="H196" s="200" t="s">
        <v>1</v>
      </c>
      <c r="I196" s="202"/>
      <c r="J196" s="198"/>
      <c r="K196" s="198"/>
      <c r="L196" s="203"/>
      <c r="M196" s="204"/>
      <c r="N196" s="205"/>
      <c r="O196" s="205"/>
      <c r="P196" s="205"/>
      <c r="Q196" s="205"/>
      <c r="R196" s="205"/>
      <c r="S196" s="205"/>
      <c r="T196" s="206"/>
      <c r="AT196" s="207" t="s">
        <v>143</v>
      </c>
      <c r="AU196" s="207" t="s">
        <v>141</v>
      </c>
      <c r="AV196" s="13" t="s">
        <v>81</v>
      </c>
      <c r="AW196" s="13" t="s">
        <v>32</v>
      </c>
      <c r="AX196" s="13" t="s">
        <v>74</v>
      </c>
      <c r="AY196" s="207" t="s">
        <v>133</v>
      </c>
    </row>
    <row r="197" spans="1:65" s="13" customFormat="1" ht="11.25">
      <c r="B197" s="197"/>
      <c r="C197" s="198"/>
      <c r="D197" s="199" t="s">
        <v>143</v>
      </c>
      <c r="E197" s="200" t="s">
        <v>1</v>
      </c>
      <c r="F197" s="201" t="s">
        <v>208</v>
      </c>
      <c r="G197" s="198"/>
      <c r="H197" s="200" t="s">
        <v>1</v>
      </c>
      <c r="I197" s="202"/>
      <c r="J197" s="198"/>
      <c r="K197" s="198"/>
      <c r="L197" s="203"/>
      <c r="M197" s="204"/>
      <c r="N197" s="205"/>
      <c r="O197" s="205"/>
      <c r="P197" s="205"/>
      <c r="Q197" s="205"/>
      <c r="R197" s="205"/>
      <c r="S197" s="205"/>
      <c r="T197" s="206"/>
      <c r="AT197" s="207" t="s">
        <v>143</v>
      </c>
      <c r="AU197" s="207" t="s">
        <v>141</v>
      </c>
      <c r="AV197" s="13" t="s">
        <v>81</v>
      </c>
      <c r="AW197" s="13" t="s">
        <v>32</v>
      </c>
      <c r="AX197" s="13" t="s">
        <v>74</v>
      </c>
      <c r="AY197" s="207" t="s">
        <v>133</v>
      </c>
    </row>
    <row r="198" spans="1:65" s="14" customFormat="1" ht="11.25">
      <c r="B198" s="208"/>
      <c r="C198" s="209"/>
      <c r="D198" s="199" t="s">
        <v>143</v>
      </c>
      <c r="E198" s="210" t="s">
        <v>1</v>
      </c>
      <c r="F198" s="211" t="s">
        <v>145</v>
      </c>
      <c r="G198" s="209"/>
      <c r="H198" s="212">
        <v>2.35</v>
      </c>
      <c r="I198" s="213"/>
      <c r="J198" s="209"/>
      <c r="K198" s="209"/>
      <c r="L198" s="214"/>
      <c r="M198" s="215"/>
      <c r="N198" s="216"/>
      <c r="O198" s="216"/>
      <c r="P198" s="216"/>
      <c r="Q198" s="216"/>
      <c r="R198" s="216"/>
      <c r="S198" s="216"/>
      <c r="T198" s="217"/>
      <c r="AT198" s="218" t="s">
        <v>143</v>
      </c>
      <c r="AU198" s="218" t="s">
        <v>141</v>
      </c>
      <c r="AV198" s="14" t="s">
        <v>141</v>
      </c>
      <c r="AW198" s="14" t="s">
        <v>32</v>
      </c>
      <c r="AX198" s="14" t="s">
        <v>74</v>
      </c>
      <c r="AY198" s="218" t="s">
        <v>133</v>
      </c>
    </row>
    <row r="199" spans="1:65" s="13" customFormat="1" ht="11.25">
      <c r="B199" s="197"/>
      <c r="C199" s="198"/>
      <c r="D199" s="199" t="s">
        <v>143</v>
      </c>
      <c r="E199" s="200" t="s">
        <v>1</v>
      </c>
      <c r="F199" s="201" t="s">
        <v>146</v>
      </c>
      <c r="G199" s="198"/>
      <c r="H199" s="200" t="s">
        <v>1</v>
      </c>
      <c r="I199" s="202"/>
      <c r="J199" s="198"/>
      <c r="K199" s="198"/>
      <c r="L199" s="203"/>
      <c r="M199" s="204"/>
      <c r="N199" s="205"/>
      <c r="O199" s="205"/>
      <c r="P199" s="205"/>
      <c r="Q199" s="205"/>
      <c r="R199" s="205"/>
      <c r="S199" s="205"/>
      <c r="T199" s="206"/>
      <c r="AT199" s="207" t="s">
        <v>143</v>
      </c>
      <c r="AU199" s="207" t="s">
        <v>141</v>
      </c>
      <c r="AV199" s="13" t="s">
        <v>81</v>
      </c>
      <c r="AW199" s="13" t="s">
        <v>32</v>
      </c>
      <c r="AX199" s="13" t="s">
        <v>74</v>
      </c>
      <c r="AY199" s="207" t="s">
        <v>133</v>
      </c>
    </row>
    <row r="200" spans="1:65" s="14" customFormat="1" ht="11.25">
      <c r="B200" s="208"/>
      <c r="C200" s="209"/>
      <c r="D200" s="199" t="s">
        <v>143</v>
      </c>
      <c r="E200" s="210" t="s">
        <v>1</v>
      </c>
      <c r="F200" s="211" t="s">
        <v>147</v>
      </c>
      <c r="G200" s="209"/>
      <c r="H200" s="212">
        <v>4.03</v>
      </c>
      <c r="I200" s="213"/>
      <c r="J200" s="209"/>
      <c r="K200" s="209"/>
      <c r="L200" s="214"/>
      <c r="M200" s="215"/>
      <c r="N200" s="216"/>
      <c r="O200" s="216"/>
      <c r="P200" s="216"/>
      <c r="Q200" s="216"/>
      <c r="R200" s="216"/>
      <c r="S200" s="216"/>
      <c r="T200" s="217"/>
      <c r="AT200" s="218" t="s">
        <v>143</v>
      </c>
      <c r="AU200" s="218" t="s">
        <v>141</v>
      </c>
      <c r="AV200" s="14" t="s">
        <v>141</v>
      </c>
      <c r="AW200" s="14" t="s">
        <v>32</v>
      </c>
      <c r="AX200" s="14" t="s">
        <v>74</v>
      </c>
      <c r="AY200" s="218" t="s">
        <v>133</v>
      </c>
    </row>
    <row r="201" spans="1:65" s="13" customFormat="1" ht="11.25">
      <c r="B201" s="197"/>
      <c r="C201" s="198"/>
      <c r="D201" s="199" t="s">
        <v>143</v>
      </c>
      <c r="E201" s="200" t="s">
        <v>1</v>
      </c>
      <c r="F201" s="201" t="s">
        <v>148</v>
      </c>
      <c r="G201" s="198"/>
      <c r="H201" s="200" t="s">
        <v>1</v>
      </c>
      <c r="I201" s="202"/>
      <c r="J201" s="198"/>
      <c r="K201" s="198"/>
      <c r="L201" s="203"/>
      <c r="M201" s="204"/>
      <c r="N201" s="205"/>
      <c r="O201" s="205"/>
      <c r="P201" s="205"/>
      <c r="Q201" s="205"/>
      <c r="R201" s="205"/>
      <c r="S201" s="205"/>
      <c r="T201" s="206"/>
      <c r="AT201" s="207" t="s">
        <v>143</v>
      </c>
      <c r="AU201" s="207" t="s">
        <v>141</v>
      </c>
      <c r="AV201" s="13" t="s">
        <v>81</v>
      </c>
      <c r="AW201" s="13" t="s">
        <v>32</v>
      </c>
      <c r="AX201" s="13" t="s">
        <v>74</v>
      </c>
      <c r="AY201" s="207" t="s">
        <v>133</v>
      </c>
    </row>
    <row r="202" spans="1:65" s="14" customFormat="1" ht="11.25">
      <c r="B202" s="208"/>
      <c r="C202" s="209"/>
      <c r="D202" s="199" t="s">
        <v>143</v>
      </c>
      <c r="E202" s="210" t="s">
        <v>1</v>
      </c>
      <c r="F202" s="211" t="s">
        <v>149</v>
      </c>
      <c r="G202" s="209"/>
      <c r="H202" s="212">
        <v>20.309999999999999</v>
      </c>
      <c r="I202" s="213"/>
      <c r="J202" s="209"/>
      <c r="K202" s="209"/>
      <c r="L202" s="214"/>
      <c r="M202" s="215"/>
      <c r="N202" s="216"/>
      <c r="O202" s="216"/>
      <c r="P202" s="216"/>
      <c r="Q202" s="216"/>
      <c r="R202" s="216"/>
      <c r="S202" s="216"/>
      <c r="T202" s="217"/>
      <c r="AT202" s="218" t="s">
        <v>143</v>
      </c>
      <c r="AU202" s="218" t="s">
        <v>141</v>
      </c>
      <c r="AV202" s="14" t="s">
        <v>141</v>
      </c>
      <c r="AW202" s="14" t="s">
        <v>32</v>
      </c>
      <c r="AX202" s="14" t="s">
        <v>74</v>
      </c>
      <c r="AY202" s="218" t="s">
        <v>133</v>
      </c>
    </row>
    <row r="203" spans="1:65" s="13" customFormat="1" ht="11.25">
      <c r="B203" s="197"/>
      <c r="C203" s="198"/>
      <c r="D203" s="199" t="s">
        <v>143</v>
      </c>
      <c r="E203" s="200" t="s">
        <v>1</v>
      </c>
      <c r="F203" s="201" t="s">
        <v>150</v>
      </c>
      <c r="G203" s="198"/>
      <c r="H203" s="200" t="s">
        <v>1</v>
      </c>
      <c r="I203" s="202"/>
      <c r="J203" s="198"/>
      <c r="K203" s="198"/>
      <c r="L203" s="203"/>
      <c r="M203" s="204"/>
      <c r="N203" s="205"/>
      <c r="O203" s="205"/>
      <c r="P203" s="205"/>
      <c r="Q203" s="205"/>
      <c r="R203" s="205"/>
      <c r="S203" s="205"/>
      <c r="T203" s="206"/>
      <c r="AT203" s="207" t="s">
        <v>143</v>
      </c>
      <c r="AU203" s="207" t="s">
        <v>141</v>
      </c>
      <c r="AV203" s="13" t="s">
        <v>81</v>
      </c>
      <c r="AW203" s="13" t="s">
        <v>32</v>
      </c>
      <c r="AX203" s="13" t="s">
        <v>74</v>
      </c>
      <c r="AY203" s="207" t="s">
        <v>133</v>
      </c>
    </row>
    <row r="204" spans="1:65" s="14" customFormat="1" ht="11.25">
      <c r="B204" s="208"/>
      <c r="C204" s="209"/>
      <c r="D204" s="199" t="s">
        <v>143</v>
      </c>
      <c r="E204" s="210" t="s">
        <v>1</v>
      </c>
      <c r="F204" s="211" t="s">
        <v>151</v>
      </c>
      <c r="G204" s="209"/>
      <c r="H204" s="212">
        <v>11.21</v>
      </c>
      <c r="I204" s="213"/>
      <c r="J204" s="209"/>
      <c r="K204" s="209"/>
      <c r="L204" s="214"/>
      <c r="M204" s="215"/>
      <c r="N204" s="216"/>
      <c r="O204" s="216"/>
      <c r="P204" s="216"/>
      <c r="Q204" s="216"/>
      <c r="R204" s="216"/>
      <c r="S204" s="216"/>
      <c r="T204" s="217"/>
      <c r="AT204" s="218" t="s">
        <v>143</v>
      </c>
      <c r="AU204" s="218" t="s">
        <v>141</v>
      </c>
      <c r="AV204" s="14" t="s">
        <v>141</v>
      </c>
      <c r="AW204" s="14" t="s">
        <v>32</v>
      </c>
      <c r="AX204" s="14" t="s">
        <v>74</v>
      </c>
      <c r="AY204" s="218" t="s">
        <v>133</v>
      </c>
    </row>
    <row r="205" spans="1:65" s="15" customFormat="1" ht="11.25">
      <c r="B205" s="219"/>
      <c r="C205" s="220"/>
      <c r="D205" s="199" t="s">
        <v>143</v>
      </c>
      <c r="E205" s="221" t="s">
        <v>1</v>
      </c>
      <c r="F205" s="222" t="s">
        <v>152</v>
      </c>
      <c r="G205" s="220"/>
      <c r="H205" s="223">
        <v>37.9</v>
      </c>
      <c r="I205" s="224"/>
      <c r="J205" s="220"/>
      <c r="K205" s="220"/>
      <c r="L205" s="225"/>
      <c r="M205" s="226"/>
      <c r="N205" s="227"/>
      <c r="O205" s="227"/>
      <c r="P205" s="227"/>
      <c r="Q205" s="227"/>
      <c r="R205" s="227"/>
      <c r="S205" s="227"/>
      <c r="T205" s="228"/>
      <c r="AT205" s="229" t="s">
        <v>143</v>
      </c>
      <c r="AU205" s="229" t="s">
        <v>141</v>
      </c>
      <c r="AV205" s="15" t="s">
        <v>140</v>
      </c>
      <c r="AW205" s="15" t="s">
        <v>32</v>
      </c>
      <c r="AX205" s="15" t="s">
        <v>81</v>
      </c>
      <c r="AY205" s="229" t="s">
        <v>133</v>
      </c>
    </row>
    <row r="206" spans="1:65" s="2" customFormat="1" ht="16.5" customHeight="1">
      <c r="A206" s="34"/>
      <c r="B206" s="35"/>
      <c r="C206" s="183" t="s">
        <v>8</v>
      </c>
      <c r="D206" s="183" t="s">
        <v>136</v>
      </c>
      <c r="E206" s="184" t="s">
        <v>209</v>
      </c>
      <c r="F206" s="185" t="s">
        <v>210</v>
      </c>
      <c r="G206" s="186" t="s">
        <v>139</v>
      </c>
      <c r="H206" s="187">
        <v>2250</v>
      </c>
      <c r="I206" s="188"/>
      <c r="J206" s="189">
        <f>ROUND(I206*H206,2)</f>
        <v>0</v>
      </c>
      <c r="K206" s="190"/>
      <c r="L206" s="39"/>
      <c r="M206" s="191" t="s">
        <v>1</v>
      </c>
      <c r="N206" s="192" t="s">
        <v>40</v>
      </c>
      <c r="O206" s="71"/>
      <c r="P206" s="193">
        <f>O206*H206</f>
        <v>0</v>
      </c>
      <c r="Q206" s="193">
        <v>0</v>
      </c>
      <c r="R206" s="193">
        <f>Q206*H206</f>
        <v>0</v>
      </c>
      <c r="S206" s="193">
        <v>0</v>
      </c>
      <c r="T206" s="194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5" t="s">
        <v>140</v>
      </c>
      <c r="AT206" s="195" t="s">
        <v>136</v>
      </c>
      <c r="AU206" s="195" t="s">
        <v>141</v>
      </c>
      <c r="AY206" s="17" t="s">
        <v>133</v>
      </c>
      <c r="BE206" s="196">
        <f>IF(N206="základní",J206,0)</f>
        <v>0</v>
      </c>
      <c r="BF206" s="196">
        <f>IF(N206="snížená",J206,0)</f>
        <v>0</v>
      </c>
      <c r="BG206" s="196">
        <f>IF(N206="zákl. přenesená",J206,0)</f>
        <v>0</v>
      </c>
      <c r="BH206" s="196">
        <f>IF(N206="sníž. přenesená",J206,0)</f>
        <v>0</v>
      </c>
      <c r="BI206" s="196">
        <f>IF(N206="nulová",J206,0)</f>
        <v>0</v>
      </c>
      <c r="BJ206" s="17" t="s">
        <v>141</v>
      </c>
      <c r="BK206" s="196">
        <f>ROUND(I206*H206,2)</f>
        <v>0</v>
      </c>
      <c r="BL206" s="17" t="s">
        <v>140</v>
      </c>
      <c r="BM206" s="195" t="s">
        <v>211</v>
      </c>
    </row>
    <row r="207" spans="1:65" s="13" customFormat="1" ht="11.25">
      <c r="B207" s="197"/>
      <c r="C207" s="198"/>
      <c r="D207" s="199" t="s">
        <v>143</v>
      </c>
      <c r="E207" s="200" t="s">
        <v>1</v>
      </c>
      <c r="F207" s="201" t="s">
        <v>212</v>
      </c>
      <c r="G207" s="198"/>
      <c r="H207" s="200" t="s">
        <v>1</v>
      </c>
      <c r="I207" s="202"/>
      <c r="J207" s="198"/>
      <c r="K207" s="198"/>
      <c r="L207" s="203"/>
      <c r="M207" s="204"/>
      <c r="N207" s="205"/>
      <c r="O207" s="205"/>
      <c r="P207" s="205"/>
      <c r="Q207" s="205"/>
      <c r="R207" s="205"/>
      <c r="S207" s="205"/>
      <c r="T207" s="206"/>
      <c r="AT207" s="207" t="s">
        <v>143</v>
      </c>
      <c r="AU207" s="207" t="s">
        <v>141</v>
      </c>
      <c r="AV207" s="13" t="s">
        <v>81</v>
      </c>
      <c r="AW207" s="13" t="s">
        <v>32</v>
      </c>
      <c r="AX207" s="13" t="s">
        <v>74</v>
      </c>
      <c r="AY207" s="207" t="s">
        <v>133</v>
      </c>
    </row>
    <row r="208" spans="1:65" s="14" customFormat="1" ht="11.25">
      <c r="B208" s="208"/>
      <c r="C208" s="209"/>
      <c r="D208" s="199" t="s">
        <v>143</v>
      </c>
      <c r="E208" s="210" t="s">
        <v>1</v>
      </c>
      <c r="F208" s="211" t="s">
        <v>213</v>
      </c>
      <c r="G208" s="209"/>
      <c r="H208" s="212">
        <v>2250</v>
      </c>
      <c r="I208" s="213"/>
      <c r="J208" s="209"/>
      <c r="K208" s="209"/>
      <c r="L208" s="214"/>
      <c r="M208" s="215"/>
      <c r="N208" s="216"/>
      <c r="O208" s="216"/>
      <c r="P208" s="216"/>
      <c r="Q208" s="216"/>
      <c r="R208" s="216"/>
      <c r="S208" s="216"/>
      <c r="T208" s="217"/>
      <c r="AT208" s="218" t="s">
        <v>143</v>
      </c>
      <c r="AU208" s="218" t="s">
        <v>141</v>
      </c>
      <c r="AV208" s="14" t="s">
        <v>141</v>
      </c>
      <c r="AW208" s="14" t="s">
        <v>32</v>
      </c>
      <c r="AX208" s="14" t="s">
        <v>81</v>
      </c>
      <c r="AY208" s="218" t="s">
        <v>133</v>
      </c>
    </row>
    <row r="209" spans="1:65" s="2" customFormat="1" ht="37.9" customHeight="1">
      <c r="A209" s="34"/>
      <c r="B209" s="35"/>
      <c r="C209" s="183" t="s">
        <v>214</v>
      </c>
      <c r="D209" s="183" t="s">
        <v>136</v>
      </c>
      <c r="E209" s="184" t="s">
        <v>215</v>
      </c>
      <c r="F209" s="185" t="s">
        <v>216</v>
      </c>
      <c r="G209" s="186" t="s">
        <v>190</v>
      </c>
      <c r="H209" s="187">
        <v>0.20200000000000001</v>
      </c>
      <c r="I209" s="188"/>
      <c r="J209" s="189">
        <f>ROUND(I209*H209,2)</f>
        <v>0</v>
      </c>
      <c r="K209" s="190"/>
      <c r="L209" s="39"/>
      <c r="M209" s="191" t="s">
        <v>1</v>
      </c>
      <c r="N209" s="192" t="s">
        <v>40</v>
      </c>
      <c r="O209" s="71"/>
      <c r="P209" s="193">
        <f>O209*H209</f>
        <v>0</v>
      </c>
      <c r="Q209" s="193">
        <v>0</v>
      </c>
      <c r="R209" s="193">
        <f>Q209*H209</f>
        <v>0</v>
      </c>
      <c r="S209" s="193">
        <v>2.2000000000000002</v>
      </c>
      <c r="T209" s="194">
        <f>S209*H209</f>
        <v>0.44440000000000007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5" t="s">
        <v>140</v>
      </c>
      <c r="AT209" s="195" t="s">
        <v>136</v>
      </c>
      <c r="AU209" s="195" t="s">
        <v>141</v>
      </c>
      <c r="AY209" s="17" t="s">
        <v>133</v>
      </c>
      <c r="BE209" s="196">
        <f>IF(N209="základní",J209,0)</f>
        <v>0</v>
      </c>
      <c r="BF209" s="196">
        <f>IF(N209="snížená",J209,0)</f>
        <v>0</v>
      </c>
      <c r="BG209" s="196">
        <f>IF(N209="zákl. přenesená",J209,0)</f>
        <v>0</v>
      </c>
      <c r="BH209" s="196">
        <f>IF(N209="sníž. přenesená",J209,0)</f>
        <v>0</v>
      </c>
      <c r="BI209" s="196">
        <f>IF(N209="nulová",J209,0)</f>
        <v>0</v>
      </c>
      <c r="BJ209" s="17" t="s">
        <v>141</v>
      </c>
      <c r="BK209" s="196">
        <f>ROUND(I209*H209,2)</f>
        <v>0</v>
      </c>
      <c r="BL209" s="17" t="s">
        <v>140</v>
      </c>
      <c r="BM209" s="195" t="s">
        <v>217</v>
      </c>
    </row>
    <row r="210" spans="1:65" s="13" customFormat="1" ht="11.25">
      <c r="B210" s="197"/>
      <c r="C210" s="198"/>
      <c r="D210" s="199" t="s">
        <v>143</v>
      </c>
      <c r="E210" s="200" t="s">
        <v>1</v>
      </c>
      <c r="F210" s="201" t="s">
        <v>146</v>
      </c>
      <c r="G210" s="198"/>
      <c r="H210" s="200" t="s">
        <v>1</v>
      </c>
      <c r="I210" s="202"/>
      <c r="J210" s="198"/>
      <c r="K210" s="198"/>
      <c r="L210" s="203"/>
      <c r="M210" s="204"/>
      <c r="N210" s="205"/>
      <c r="O210" s="205"/>
      <c r="P210" s="205"/>
      <c r="Q210" s="205"/>
      <c r="R210" s="205"/>
      <c r="S210" s="205"/>
      <c r="T210" s="206"/>
      <c r="AT210" s="207" t="s">
        <v>143</v>
      </c>
      <c r="AU210" s="207" t="s">
        <v>141</v>
      </c>
      <c r="AV210" s="13" t="s">
        <v>81</v>
      </c>
      <c r="AW210" s="13" t="s">
        <v>32</v>
      </c>
      <c r="AX210" s="13" t="s">
        <v>74</v>
      </c>
      <c r="AY210" s="207" t="s">
        <v>133</v>
      </c>
    </row>
    <row r="211" spans="1:65" s="14" customFormat="1" ht="11.25">
      <c r="B211" s="208"/>
      <c r="C211" s="209"/>
      <c r="D211" s="199" t="s">
        <v>143</v>
      </c>
      <c r="E211" s="210" t="s">
        <v>1</v>
      </c>
      <c r="F211" s="211" t="s">
        <v>192</v>
      </c>
      <c r="G211" s="209"/>
      <c r="H211" s="212">
        <v>0.20150000000000001</v>
      </c>
      <c r="I211" s="213"/>
      <c r="J211" s="209"/>
      <c r="K211" s="209"/>
      <c r="L211" s="214"/>
      <c r="M211" s="215"/>
      <c r="N211" s="216"/>
      <c r="O211" s="216"/>
      <c r="P211" s="216"/>
      <c r="Q211" s="216"/>
      <c r="R211" s="216"/>
      <c r="S211" s="216"/>
      <c r="T211" s="217"/>
      <c r="AT211" s="218" t="s">
        <v>143</v>
      </c>
      <c r="AU211" s="218" t="s">
        <v>141</v>
      </c>
      <c r="AV211" s="14" t="s">
        <v>141</v>
      </c>
      <c r="AW211" s="14" t="s">
        <v>32</v>
      </c>
      <c r="AX211" s="14" t="s">
        <v>81</v>
      </c>
      <c r="AY211" s="218" t="s">
        <v>133</v>
      </c>
    </row>
    <row r="212" spans="1:65" s="2" customFormat="1" ht="21.75" customHeight="1">
      <c r="A212" s="34"/>
      <c r="B212" s="35"/>
      <c r="C212" s="183" t="s">
        <v>218</v>
      </c>
      <c r="D212" s="183" t="s">
        <v>136</v>
      </c>
      <c r="E212" s="184" t="s">
        <v>219</v>
      </c>
      <c r="F212" s="185" t="s">
        <v>220</v>
      </c>
      <c r="G212" s="186" t="s">
        <v>139</v>
      </c>
      <c r="H212" s="187">
        <v>37.9</v>
      </c>
      <c r="I212" s="188"/>
      <c r="J212" s="189">
        <f>ROUND(I212*H212,2)</f>
        <v>0</v>
      </c>
      <c r="K212" s="190"/>
      <c r="L212" s="39"/>
      <c r="M212" s="191" t="s">
        <v>1</v>
      </c>
      <c r="N212" s="192" t="s">
        <v>40</v>
      </c>
      <c r="O212" s="71"/>
      <c r="P212" s="193">
        <f>O212*H212</f>
        <v>0</v>
      </c>
      <c r="Q212" s="193">
        <v>0</v>
      </c>
      <c r="R212" s="193">
        <f>Q212*H212</f>
        <v>0</v>
      </c>
      <c r="S212" s="193">
        <v>0</v>
      </c>
      <c r="T212" s="194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5" t="s">
        <v>140</v>
      </c>
      <c r="AT212" s="195" t="s">
        <v>136</v>
      </c>
      <c r="AU212" s="195" t="s">
        <v>141</v>
      </c>
      <c r="AY212" s="17" t="s">
        <v>133</v>
      </c>
      <c r="BE212" s="196">
        <f>IF(N212="základní",J212,0)</f>
        <v>0</v>
      </c>
      <c r="BF212" s="196">
        <f>IF(N212="snížená",J212,0)</f>
        <v>0</v>
      </c>
      <c r="BG212" s="196">
        <f>IF(N212="zákl. přenesená",J212,0)</f>
        <v>0</v>
      </c>
      <c r="BH212" s="196">
        <f>IF(N212="sníž. přenesená",J212,0)</f>
        <v>0</v>
      </c>
      <c r="BI212" s="196">
        <f>IF(N212="nulová",J212,0)</f>
        <v>0</v>
      </c>
      <c r="BJ212" s="17" t="s">
        <v>141</v>
      </c>
      <c r="BK212" s="196">
        <f>ROUND(I212*H212,2)</f>
        <v>0</v>
      </c>
      <c r="BL212" s="17" t="s">
        <v>140</v>
      </c>
      <c r="BM212" s="195" t="s">
        <v>221</v>
      </c>
    </row>
    <row r="213" spans="1:65" s="2" customFormat="1" ht="24.2" customHeight="1">
      <c r="A213" s="34"/>
      <c r="B213" s="35"/>
      <c r="C213" s="183" t="s">
        <v>222</v>
      </c>
      <c r="D213" s="183" t="s">
        <v>136</v>
      </c>
      <c r="E213" s="184" t="s">
        <v>223</v>
      </c>
      <c r="F213" s="185" t="s">
        <v>224</v>
      </c>
      <c r="G213" s="186" t="s">
        <v>139</v>
      </c>
      <c r="H213" s="187">
        <v>37.9</v>
      </c>
      <c r="I213" s="188"/>
      <c r="J213" s="189">
        <f>ROUND(I213*H213,2)</f>
        <v>0</v>
      </c>
      <c r="K213" s="190"/>
      <c r="L213" s="39"/>
      <c r="M213" s="191" t="s">
        <v>1</v>
      </c>
      <c r="N213" s="192" t="s">
        <v>40</v>
      </c>
      <c r="O213" s="71"/>
      <c r="P213" s="193">
        <f>O213*H213</f>
        <v>0</v>
      </c>
      <c r="Q213" s="193">
        <v>0</v>
      </c>
      <c r="R213" s="193">
        <f>Q213*H213</f>
        <v>0</v>
      </c>
      <c r="S213" s="193">
        <v>0</v>
      </c>
      <c r="T213" s="194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5" t="s">
        <v>140</v>
      </c>
      <c r="AT213" s="195" t="s">
        <v>136</v>
      </c>
      <c r="AU213" s="195" t="s">
        <v>141</v>
      </c>
      <c r="AY213" s="17" t="s">
        <v>133</v>
      </c>
      <c r="BE213" s="196">
        <f>IF(N213="základní",J213,0)</f>
        <v>0</v>
      </c>
      <c r="BF213" s="196">
        <f>IF(N213="snížená",J213,0)</f>
        <v>0</v>
      </c>
      <c r="BG213" s="196">
        <f>IF(N213="zákl. přenesená",J213,0)</f>
        <v>0</v>
      </c>
      <c r="BH213" s="196">
        <f>IF(N213="sníž. přenesená",J213,0)</f>
        <v>0</v>
      </c>
      <c r="BI213" s="196">
        <f>IF(N213="nulová",J213,0)</f>
        <v>0</v>
      </c>
      <c r="BJ213" s="17" t="s">
        <v>141</v>
      </c>
      <c r="BK213" s="196">
        <f>ROUND(I213*H213,2)</f>
        <v>0</v>
      </c>
      <c r="BL213" s="17" t="s">
        <v>140</v>
      </c>
      <c r="BM213" s="195" t="s">
        <v>225</v>
      </c>
    </row>
    <row r="214" spans="1:65" s="2" customFormat="1" ht="24.2" customHeight="1">
      <c r="A214" s="34"/>
      <c r="B214" s="35"/>
      <c r="C214" s="183" t="s">
        <v>226</v>
      </c>
      <c r="D214" s="183" t="s">
        <v>136</v>
      </c>
      <c r="E214" s="184" t="s">
        <v>227</v>
      </c>
      <c r="F214" s="185" t="s">
        <v>228</v>
      </c>
      <c r="G214" s="186" t="s">
        <v>139</v>
      </c>
      <c r="H214" s="187">
        <v>6.38</v>
      </c>
      <c r="I214" s="188"/>
      <c r="J214" s="189">
        <f>ROUND(I214*H214,2)</f>
        <v>0</v>
      </c>
      <c r="K214" s="190"/>
      <c r="L214" s="39"/>
      <c r="M214" s="191" t="s">
        <v>1</v>
      </c>
      <c r="N214" s="192" t="s">
        <v>40</v>
      </c>
      <c r="O214" s="71"/>
      <c r="P214" s="193">
        <f>O214*H214</f>
        <v>0</v>
      </c>
      <c r="Q214" s="193">
        <v>0</v>
      </c>
      <c r="R214" s="193">
        <f>Q214*H214</f>
        <v>0</v>
      </c>
      <c r="S214" s="193">
        <v>3.5000000000000003E-2</v>
      </c>
      <c r="T214" s="194">
        <f>S214*H214</f>
        <v>0.22330000000000003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5" t="s">
        <v>140</v>
      </c>
      <c r="AT214" s="195" t="s">
        <v>136</v>
      </c>
      <c r="AU214" s="195" t="s">
        <v>141</v>
      </c>
      <c r="AY214" s="17" t="s">
        <v>133</v>
      </c>
      <c r="BE214" s="196">
        <f>IF(N214="základní",J214,0)</f>
        <v>0</v>
      </c>
      <c r="BF214" s="196">
        <f>IF(N214="snížená",J214,0)</f>
        <v>0</v>
      </c>
      <c r="BG214" s="196">
        <f>IF(N214="zákl. přenesená",J214,0)</f>
        <v>0</v>
      </c>
      <c r="BH214" s="196">
        <f>IF(N214="sníž. přenesená",J214,0)</f>
        <v>0</v>
      </c>
      <c r="BI214" s="196">
        <f>IF(N214="nulová",J214,0)</f>
        <v>0</v>
      </c>
      <c r="BJ214" s="17" t="s">
        <v>141</v>
      </c>
      <c r="BK214" s="196">
        <f>ROUND(I214*H214,2)</f>
        <v>0</v>
      </c>
      <c r="BL214" s="17" t="s">
        <v>140</v>
      </c>
      <c r="BM214" s="195" t="s">
        <v>229</v>
      </c>
    </row>
    <row r="215" spans="1:65" s="13" customFormat="1" ht="11.25">
      <c r="B215" s="197"/>
      <c r="C215" s="198"/>
      <c r="D215" s="199" t="s">
        <v>143</v>
      </c>
      <c r="E215" s="200" t="s">
        <v>1</v>
      </c>
      <c r="F215" s="201" t="s">
        <v>144</v>
      </c>
      <c r="G215" s="198"/>
      <c r="H215" s="200" t="s">
        <v>1</v>
      </c>
      <c r="I215" s="202"/>
      <c r="J215" s="198"/>
      <c r="K215" s="198"/>
      <c r="L215" s="203"/>
      <c r="M215" s="204"/>
      <c r="N215" s="205"/>
      <c r="O215" s="205"/>
      <c r="P215" s="205"/>
      <c r="Q215" s="205"/>
      <c r="R215" s="205"/>
      <c r="S215" s="205"/>
      <c r="T215" s="206"/>
      <c r="AT215" s="207" t="s">
        <v>143</v>
      </c>
      <c r="AU215" s="207" t="s">
        <v>141</v>
      </c>
      <c r="AV215" s="13" t="s">
        <v>81</v>
      </c>
      <c r="AW215" s="13" t="s">
        <v>32</v>
      </c>
      <c r="AX215" s="13" t="s">
        <v>74</v>
      </c>
      <c r="AY215" s="207" t="s">
        <v>133</v>
      </c>
    </row>
    <row r="216" spans="1:65" s="14" customFormat="1" ht="11.25">
      <c r="B216" s="208"/>
      <c r="C216" s="209"/>
      <c r="D216" s="199" t="s">
        <v>143</v>
      </c>
      <c r="E216" s="210" t="s">
        <v>1</v>
      </c>
      <c r="F216" s="211" t="s">
        <v>145</v>
      </c>
      <c r="G216" s="209"/>
      <c r="H216" s="212">
        <v>2.35</v>
      </c>
      <c r="I216" s="213"/>
      <c r="J216" s="209"/>
      <c r="K216" s="209"/>
      <c r="L216" s="214"/>
      <c r="M216" s="215"/>
      <c r="N216" s="216"/>
      <c r="O216" s="216"/>
      <c r="P216" s="216"/>
      <c r="Q216" s="216"/>
      <c r="R216" s="216"/>
      <c r="S216" s="216"/>
      <c r="T216" s="217"/>
      <c r="AT216" s="218" t="s">
        <v>143</v>
      </c>
      <c r="AU216" s="218" t="s">
        <v>141</v>
      </c>
      <c r="AV216" s="14" t="s">
        <v>141</v>
      </c>
      <c r="AW216" s="14" t="s">
        <v>32</v>
      </c>
      <c r="AX216" s="14" t="s">
        <v>74</v>
      </c>
      <c r="AY216" s="218" t="s">
        <v>133</v>
      </c>
    </row>
    <row r="217" spans="1:65" s="13" customFormat="1" ht="11.25">
      <c r="B217" s="197"/>
      <c r="C217" s="198"/>
      <c r="D217" s="199" t="s">
        <v>143</v>
      </c>
      <c r="E217" s="200" t="s">
        <v>1</v>
      </c>
      <c r="F217" s="201" t="s">
        <v>146</v>
      </c>
      <c r="G217" s="198"/>
      <c r="H217" s="200" t="s">
        <v>1</v>
      </c>
      <c r="I217" s="202"/>
      <c r="J217" s="198"/>
      <c r="K217" s="198"/>
      <c r="L217" s="203"/>
      <c r="M217" s="204"/>
      <c r="N217" s="205"/>
      <c r="O217" s="205"/>
      <c r="P217" s="205"/>
      <c r="Q217" s="205"/>
      <c r="R217" s="205"/>
      <c r="S217" s="205"/>
      <c r="T217" s="206"/>
      <c r="AT217" s="207" t="s">
        <v>143</v>
      </c>
      <c r="AU217" s="207" t="s">
        <v>141</v>
      </c>
      <c r="AV217" s="13" t="s">
        <v>81</v>
      </c>
      <c r="AW217" s="13" t="s">
        <v>32</v>
      </c>
      <c r="AX217" s="13" t="s">
        <v>74</v>
      </c>
      <c r="AY217" s="207" t="s">
        <v>133</v>
      </c>
    </row>
    <row r="218" spans="1:65" s="14" customFormat="1" ht="11.25">
      <c r="B218" s="208"/>
      <c r="C218" s="209"/>
      <c r="D218" s="199" t="s">
        <v>143</v>
      </c>
      <c r="E218" s="210" t="s">
        <v>1</v>
      </c>
      <c r="F218" s="211" t="s">
        <v>147</v>
      </c>
      <c r="G218" s="209"/>
      <c r="H218" s="212">
        <v>4.03</v>
      </c>
      <c r="I218" s="213"/>
      <c r="J218" s="209"/>
      <c r="K218" s="209"/>
      <c r="L218" s="214"/>
      <c r="M218" s="215"/>
      <c r="N218" s="216"/>
      <c r="O218" s="216"/>
      <c r="P218" s="216"/>
      <c r="Q218" s="216"/>
      <c r="R218" s="216"/>
      <c r="S218" s="216"/>
      <c r="T218" s="217"/>
      <c r="AT218" s="218" t="s">
        <v>143</v>
      </c>
      <c r="AU218" s="218" t="s">
        <v>141</v>
      </c>
      <c r="AV218" s="14" t="s">
        <v>141</v>
      </c>
      <c r="AW218" s="14" t="s">
        <v>32</v>
      </c>
      <c r="AX218" s="14" t="s">
        <v>74</v>
      </c>
      <c r="AY218" s="218" t="s">
        <v>133</v>
      </c>
    </row>
    <row r="219" spans="1:65" s="15" customFormat="1" ht="11.25">
      <c r="B219" s="219"/>
      <c r="C219" s="220"/>
      <c r="D219" s="199" t="s">
        <v>143</v>
      </c>
      <c r="E219" s="221" t="s">
        <v>1</v>
      </c>
      <c r="F219" s="222" t="s">
        <v>152</v>
      </c>
      <c r="G219" s="220"/>
      <c r="H219" s="223">
        <v>6.3800000000000008</v>
      </c>
      <c r="I219" s="224"/>
      <c r="J219" s="220"/>
      <c r="K219" s="220"/>
      <c r="L219" s="225"/>
      <c r="M219" s="226"/>
      <c r="N219" s="227"/>
      <c r="O219" s="227"/>
      <c r="P219" s="227"/>
      <c r="Q219" s="227"/>
      <c r="R219" s="227"/>
      <c r="S219" s="227"/>
      <c r="T219" s="228"/>
      <c r="AT219" s="229" t="s">
        <v>143</v>
      </c>
      <c r="AU219" s="229" t="s">
        <v>141</v>
      </c>
      <c r="AV219" s="15" t="s">
        <v>140</v>
      </c>
      <c r="AW219" s="15" t="s">
        <v>32</v>
      </c>
      <c r="AX219" s="15" t="s">
        <v>81</v>
      </c>
      <c r="AY219" s="229" t="s">
        <v>133</v>
      </c>
    </row>
    <row r="220" spans="1:65" s="2" customFormat="1" ht="16.5" customHeight="1">
      <c r="A220" s="34"/>
      <c r="B220" s="35"/>
      <c r="C220" s="183" t="s">
        <v>230</v>
      </c>
      <c r="D220" s="183" t="s">
        <v>136</v>
      </c>
      <c r="E220" s="184" t="s">
        <v>231</v>
      </c>
      <c r="F220" s="185" t="s">
        <v>232</v>
      </c>
      <c r="G220" s="186" t="s">
        <v>233</v>
      </c>
      <c r="H220" s="187">
        <v>3.7</v>
      </c>
      <c r="I220" s="188"/>
      <c r="J220" s="189">
        <f>ROUND(I220*H220,2)</f>
        <v>0</v>
      </c>
      <c r="K220" s="190"/>
      <c r="L220" s="39"/>
      <c r="M220" s="191" t="s">
        <v>1</v>
      </c>
      <c r="N220" s="192" t="s">
        <v>40</v>
      </c>
      <c r="O220" s="71"/>
      <c r="P220" s="193">
        <f>O220*H220</f>
        <v>0</v>
      </c>
      <c r="Q220" s="193">
        <v>0</v>
      </c>
      <c r="R220" s="193">
        <f>Q220*H220</f>
        <v>0</v>
      </c>
      <c r="S220" s="193">
        <v>8.9999999999999993E-3</v>
      </c>
      <c r="T220" s="194">
        <f>S220*H220</f>
        <v>3.3299999999999996E-2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5" t="s">
        <v>140</v>
      </c>
      <c r="AT220" s="195" t="s">
        <v>136</v>
      </c>
      <c r="AU220" s="195" t="s">
        <v>141</v>
      </c>
      <c r="AY220" s="17" t="s">
        <v>133</v>
      </c>
      <c r="BE220" s="196">
        <f>IF(N220="základní",J220,0)</f>
        <v>0</v>
      </c>
      <c r="BF220" s="196">
        <f>IF(N220="snížená",J220,0)</f>
        <v>0</v>
      </c>
      <c r="BG220" s="196">
        <f>IF(N220="zákl. přenesená",J220,0)</f>
        <v>0</v>
      </c>
      <c r="BH220" s="196">
        <f>IF(N220="sníž. přenesená",J220,0)</f>
        <v>0</v>
      </c>
      <c r="BI220" s="196">
        <f>IF(N220="nulová",J220,0)</f>
        <v>0</v>
      </c>
      <c r="BJ220" s="17" t="s">
        <v>141</v>
      </c>
      <c r="BK220" s="196">
        <f>ROUND(I220*H220,2)</f>
        <v>0</v>
      </c>
      <c r="BL220" s="17" t="s">
        <v>140</v>
      </c>
      <c r="BM220" s="195" t="s">
        <v>234</v>
      </c>
    </row>
    <row r="221" spans="1:65" s="13" customFormat="1" ht="11.25">
      <c r="B221" s="197"/>
      <c r="C221" s="198"/>
      <c r="D221" s="199" t="s">
        <v>143</v>
      </c>
      <c r="E221" s="200" t="s">
        <v>1</v>
      </c>
      <c r="F221" s="201" t="s">
        <v>144</v>
      </c>
      <c r="G221" s="198"/>
      <c r="H221" s="200" t="s">
        <v>1</v>
      </c>
      <c r="I221" s="202"/>
      <c r="J221" s="198"/>
      <c r="K221" s="198"/>
      <c r="L221" s="203"/>
      <c r="M221" s="204"/>
      <c r="N221" s="205"/>
      <c r="O221" s="205"/>
      <c r="P221" s="205"/>
      <c r="Q221" s="205"/>
      <c r="R221" s="205"/>
      <c r="S221" s="205"/>
      <c r="T221" s="206"/>
      <c r="AT221" s="207" t="s">
        <v>143</v>
      </c>
      <c r="AU221" s="207" t="s">
        <v>141</v>
      </c>
      <c r="AV221" s="13" t="s">
        <v>81</v>
      </c>
      <c r="AW221" s="13" t="s">
        <v>32</v>
      </c>
      <c r="AX221" s="13" t="s">
        <v>74</v>
      </c>
      <c r="AY221" s="207" t="s">
        <v>133</v>
      </c>
    </row>
    <row r="222" spans="1:65" s="14" customFormat="1" ht="11.25">
      <c r="B222" s="208"/>
      <c r="C222" s="209"/>
      <c r="D222" s="199" t="s">
        <v>143</v>
      </c>
      <c r="E222" s="210" t="s">
        <v>1</v>
      </c>
      <c r="F222" s="211" t="s">
        <v>235</v>
      </c>
      <c r="G222" s="209"/>
      <c r="H222" s="212">
        <v>3.7</v>
      </c>
      <c r="I222" s="213"/>
      <c r="J222" s="209"/>
      <c r="K222" s="209"/>
      <c r="L222" s="214"/>
      <c r="M222" s="215"/>
      <c r="N222" s="216"/>
      <c r="O222" s="216"/>
      <c r="P222" s="216"/>
      <c r="Q222" s="216"/>
      <c r="R222" s="216"/>
      <c r="S222" s="216"/>
      <c r="T222" s="217"/>
      <c r="AT222" s="218" t="s">
        <v>143</v>
      </c>
      <c r="AU222" s="218" t="s">
        <v>141</v>
      </c>
      <c r="AV222" s="14" t="s">
        <v>141</v>
      </c>
      <c r="AW222" s="14" t="s">
        <v>32</v>
      </c>
      <c r="AX222" s="14" t="s">
        <v>81</v>
      </c>
      <c r="AY222" s="218" t="s">
        <v>133</v>
      </c>
    </row>
    <row r="223" spans="1:65" s="2" customFormat="1" ht="24.2" customHeight="1">
      <c r="A223" s="34"/>
      <c r="B223" s="35"/>
      <c r="C223" s="183" t="s">
        <v>236</v>
      </c>
      <c r="D223" s="183" t="s">
        <v>136</v>
      </c>
      <c r="E223" s="184" t="s">
        <v>237</v>
      </c>
      <c r="F223" s="185" t="s">
        <v>238</v>
      </c>
      <c r="G223" s="186" t="s">
        <v>190</v>
      </c>
      <c r="H223" s="187">
        <v>0.20200000000000001</v>
      </c>
      <c r="I223" s="188"/>
      <c r="J223" s="189">
        <f>ROUND(I223*H223,2)</f>
        <v>0</v>
      </c>
      <c r="K223" s="190"/>
      <c r="L223" s="39"/>
      <c r="M223" s="191" t="s">
        <v>1</v>
      </c>
      <c r="N223" s="192" t="s">
        <v>40</v>
      </c>
      <c r="O223" s="71"/>
      <c r="P223" s="193">
        <f>O223*H223</f>
        <v>0</v>
      </c>
      <c r="Q223" s="193">
        <v>0</v>
      </c>
      <c r="R223" s="193">
        <f>Q223*H223</f>
        <v>0</v>
      </c>
      <c r="S223" s="193">
        <v>1.4</v>
      </c>
      <c r="T223" s="194">
        <f>S223*H223</f>
        <v>0.2828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5" t="s">
        <v>140</v>
      </c>
      <c r="AT223" s="195" t="s">
        <v>136</v>
      </c>
      <c r="AU223" s="195" t="s">
        <v>141</v>
      </c>
      <c r="AY223" s="17" t="s">
        <v>133</v>
      </c>
      <c r="BE223" s="196">
        <f>IF(N223="základní",J223,0)</f>
        <v>0</v>
      </c>
      <c r="BF223" s="196">
        <f>IF(N223="snížená",J223,0)</f>
        <v>0</v>
      </c>
      <c r="BG223" s="196">
        <f>IF(N223="zákl. přenesená",J223,0)</f>
        <v>0</v>
      </c>
      <c r="BH223" s="196">
        <f>IF(N223="sníž. přenesená",J223,0)</f>
        <v>0</v>
      </c>
      <c r="BI223" s="196">
        <f>IF(N223="nulová",J223,0)</f>
        <v>0</v>
      </c>
      <c r="BJ223" s="17" t="s">
        <v>141</v>
      </c>
      <c r="BK223" s="196">
        <f>ROUND(I223*H223,2)</f>
        <v>0</v>
      </c>
      <c r="BL223" s="17" t="s">
        <v>140</v>
      </c>
      <c r="BM223" s="195" t="s">
        <v>239</v>
      </c>
    </row>
    <row r="224" spans="1:65" s="13" customFormat="1" ht="11.25">
      <c r="B224" s="197"/>
      <c r="C224" s="198"/>
      <c r="D224" s="199" t="s">
        <v>143</v>
      </c>
      <c r="E224" s="200" t="s">
        <v>1</v>
      </c>
      <c r="F224" s="201" t="s">
        <v>146</v>
      </c>
      <c r="G224" s="198"/>
      <c r="H224" s="200" t="s">
        <v>1</v>
      </c>
      <c r="I224" s="202"/>
      <c r="J224" s="198"/>
      <c r="K224" s="198"/>
      <c r="L224" s="203"/>
      <c r="M224" s="204"/>
      <c r="N224" s="205"/>
      <c r="O224" s="205"/>
      <c r="P224" s="205"/>
      <c r="Q224" s="205"/>
      <c r="R224" s="205"/>
      <c r="S224" s="205"/>
      <c r="T224" s="206"/>
      <c r="AT224" s="207" t="s">
        <v>143</v>
      </c>
      <c r="AU224" s="207" t="s">
        <v>141</v>
      </c>
      <c r="AV224" s="13" t="s">
        <v>81</v>
      </c>
      <c r="AW224" s="13" t="s">
        <v>32</v>
      </c>
      <c r="AX224" s="13" t="s">
        <v>74</v>
      </c>
      <c r="AY224" s="207" t="s">
        <v>133</v>
      </c>
    </row>
    <row r="225" spans="1:65" s="14" customFormat="1" ht="11.25">
      <c r="B225" s="208"/>
      <c r="C225" s="209"/>
      <c r="D225" s="199" t="s">
        <v>143</v>
      </c>
      <c r="E225" s="210" t="s">
        <v>1</v>
      </c>
      <c r="F225" s="211" t="s">
        <v>192</v>
      </c>
      <c r="G225" s="209"/>
      <c r="H225" s="212">
        <v>0.20150000000000001</v>
      </c>
      <c r="I225" s="213"/>
      <c r="J225" s="209"/>
      <c r="K225" s="209"/>
      <c r="L225" s="214"/>
      <c r="M225" s="215"/>
      <c r="N225" s="216"/>
      <c r="O225" s="216"/>
      <c r="P225" s="216"/>
      <c r="Q225" s="216"/>
      <c r="R225" s="216"/>
      <c r="S225" s="216"/>
      <c r="T225" s="217"/>
      <c r="AT225" s="218" t="s">
        <v>143</v>
      </c>
      <c r="AU225" s="218" t="s">
        <v>141</v>
      </c>
      <c r="AV225" s="14" t="s">
        <v>141</v>
      </c>
      <c r="AW225" s="14" t="s">
        <v>32</v>
      </c>
      <c r="AX225" s="14" t="s">
        <v>81</v>
      </c>
      <c r="AY225" s="218" t="s">
        <v>133</v>
      </c>
    </row>
    <row r="226" spans="1:65" s="2" customFormat="1" ht="37.9" customHeight="1">
      <c r="A226" s="34"/>
      <c r="B226" s="35"/>
      <c r="C226" s="183" t="s">
        <v>240</v>
      </c>
      <c r="D226" s="183" t="s">
        <v>136</v>
      </c>
      <c r="E226" s="184" t="s">
        <v>241</v>
      </c>
      <c r="F226" s="185" t="s">
        <v>242</v>
      </c>
      <c r="G226" s="186" t="s">
        <v>139</v>
      </c>
      <c r="H226" s="187">
        <v>19.66</v>
      </c>
      <c r="I226" s="188"/>
      <c r="J226" s="189">
        <f>ROUND(I226*H226,2)</f>
        <v>0</v>
      </c>
      <c r="K226" s="190"/>
      <c r="L226" s="39"/>
      <c r="M226" s="191" t="s">
        <v>1</v>
      </c>
      <c r="N226" s="192" t="s">
        <v>40</v>
      </c>
      <c r="O226" s="71"/>
      <c r="P226" s="193">
        <f>O226*H226</f>
        <v>0</v>
      </c>
      <c r="Q226" s="193">
        <v>0</v>
      </c>
      <c r="R226" s="193">
        <f>Q226*H226</f>
        <v>0</v>
      </c>
      <c r="S226" s="193">
        <v>4.5999999999999999E-2</v>
      </c>
      <c r="T226" s="194">
        <f>S226*H226</f>
        <v>0.90435999999999994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5" t="s">
        <v>140</v>
      </c>
      <c r="AT226" s="195" t="s">
        <v>136</v>
      </c>
      <c r="AU226" s="195" t="s">
        <v>141</v>
      </c>
      <c r="AY226" s="17" t="s">
        <v>133</v>
      </c>
      <c r="BE226" s="196">
        <f>IF(N226="základní",J226,0)</f>
        <v>0</v>
      </c>
      <c r="BF226" s="196">
        <f>IF(N226="snížená",J226,0)</f>
        <v>0</v>
      </c>
      <c r="BG226" s="196">
        <f>IF(N226="zákl. přenesená",J226,0)</f>
        <v>0</v>
      </c>
      <c r="BH226" s="196">
        <f>IF(N226="sníž. přenesená",J226,0)</f>
        <v>0</v>
      </c>
      <c r="BI226" s="196">
        <f>IF(N226="nulová",J226,0)</f>
        <v>0</v>
      </c>
      <c r="BJ226" s="17" t="s">
        <v>141</v>
      </c>
      <c r="BK226" s="196">
        <f>ROUND(I226*H226,2)</f>
        <v>0</v>
      </c>
      <c r="BL226" s="17" t="s">
        <v>140</v>
      </c>
      <c r="BM226" s="195" t="s">
        <v>243</v>
      </c>
    </row>
    <row r="227" spans="1:65" s="13" customFormat="1" ht="11.25">
      <c r="B227" s="197"/>
      <c r="C227" s="198"/>
      <c r="D227" s="199" t="s">
        <v>143</v>
      </c>
      <c r="E227" s="200" t="s">
        <v>1</v>
      </c>
      <c r="F227" s="201" t="s">
        <v>244</v>
      </c>
      <c r="G227" s="198"/>
      <c r="H227" s="200" t="s">
        <v>1</v>
      </c>
      <c r="I227" s="202"/>
      <c r="J227" s="198"/>
      <c r="K227" s="198"/>
      <c r="L227" s="203"/>
      <c r="M227" s="204"/>
      <c r="N227" s="205"/>
      <c r="O227" s="205"/>
      <c r="P227" s="205"/>
      <c r="Q227" s="205"/>
      <c r="R227" s="205"/>
      <c r="S227" s="205"/>
      <c r="T227" s="206"/>
      <c r="AT227" s="207" t="s">
        <v>143</v>
      </c>
      <c r="AU227" s="207" t="s">
        <v>141</v>
      </c>
      <c r="AV227" s="13" t="s">
        <v>81</v>
      </c>
      <c r="AW227" s="13" t="s">
        <v>32</v>
      </c>
      <c r="AX227" s="13" t="s">
        <v>74</v>
      </c>
      <c r="AY227" s="207" t="s">
        <v>133</v>
      </c>
    </row>
    <row r="228" spans="1:65" s="14" customFormat="1" ht="11.25">
      <c r="B228" s="208"/>
      <c r="C228" s="209"/>
      <c r="D228" s="199" t="s">
        <v>143</v>
      </c>
      <c r="E228" s="210" t="s">
        <v>1</v>
      </c>
      <c r="F228" s="211" t="s">
        <v>161</v>
      </c>
      <c r="G228" s="209"/>
      <c r="H228" s="212">
        <v>16.600000000000001</v>
      </c>
      <c r="I228" s="213"/>
      <c r="J228" s="209"/>
      <c r="K228" s="209"/>
      <c r="L228" s="214"/>
      <c r="M228" s="215"/>
      <c r="N228" s="216"/>
      <c r="O228" s="216"/>
      <c r="P228" s="216"/>
      <c r="Q228" s="216"/>
      <c r="R228" s="216"/>
      <c r="S228" s="216"/>
      <c r="T228" s="217"/>
      <c r="AT228" s="218" t="s">
        <v>143</v>
      </c>
      <c r="AU228" s="218" t="s">
        <v>141</v>
      </c>
      <c r="AV228" s="14" t="s">
        <v>141</v>
      </c>
      <c r="AW228" s="14" t="s">
        <v>32</v>
      </c>
      <c r="AX228" s="14" t="s">
        <v>74</v>
      </c>
      <c r="AY228" s="218" t="s">
        <v>133</v>
      </c>
    </row>
    <row r="229" spans="1:65" s="13" customFormat="1" ht="11.25">
      <c r="B229" s="197"/>
      <c r="C229" s="198"/>
      <c r="D229" s="199" t="s">
        <v>143</v>
      </c>
      <c r="E229" s="200" t="s">
        <v>1</v>
      </c>
      <c r="F229" s="201" t="s">
        <v>245</v>
      </c>
      <c r="G229" s="198"/>
      <c r="H229" s="200" t="s">
        <v>1</v>
      </c>
      <c r="I229" s="202"/>
      <c r="J229" s="198"/>
      <c r="K229" s="198"/>
      <c r="L229" s="203"/>
      <c r="M229" s="204"/>
      <c r="N229" s="205"/>
      <c r="O229" s="205"/>
      <c r="P229" s="205"/>
      <c r="Q229" s="205"/>
      <c r="R229" s="205"/>
      <c r="S229" s="205"/>
      <c r="T229" s="206"/>
      <c r="AT229" s="207" t="s">
        <v>143</v>
      </c>
      <c r="AU229" s="207" t="s">
        <v>141</v>
      </c>
      <c r="AV229" s="13" t="s">
        <v>81</v>
      </c>
      <c r="AW229" s="13" t="s">
        <v>32</v>
      </c>
      <c r="AX229" s="13" t="s">
        <v>74</v>
      </c>
      <c r="AY229" s="207" t="s">
        <v>133</v>
      </c>
    </row>
    <row r="230" spans="1:65" s="14" customFormat="1" ht="11.25">
      <c r="B230" s="208"/>
      <c r="C230" s="209"/>
      <c r="D230" s="199" t="s">
        <v>143</v>
      </c>
      <c r="E230" s="210" t="s">
        <v>1</v>
      </c>
      <c r="F230" s="211" t="s">
        <v>163</v>
      </c>
      <c r="G230" s="209"/>
      <c r="H230" s="212">
        <v>3.0599999999999996</v>
      </c>
      <c r="I230" s="213"/>
      <c r="J230" s="209"/>
      <c r="K230" s="209"/>
      <c r="L230" s="214"/>
      <c r="M230" s="215"/>
      <c r="N230" s="216"/>
      <c r="O230" s="216"/>
      <c r="P230" s="216"/>
      <c r="Q230" s="216"/>
      <c r="R230" s="216"/>
      <c r="S230" s="216"/>
      <c r="T230" s="217"/>
      <c r="AT230" s="218" t="s">
        <v>143</v>
      </c>
      <c r="AU230" s="218" t="s">
        <v>141</v>
      </c>
      <c r="AV230" s="14" t="s">
        <v>141</v>
      </c>
      <c r="AW230" s="14" t="s">
        <v>32</v>
      </c>
      <c r="AX230" s="14" t="s">
        <v>74</v>
      </c>
      <c r="AY230" s="218" t="s">
        <v>133</v>
      </c>
    </row>
    <row r="231" spans="1:65" s="15" customFormat="1" ht="11.25">
      <c r="B231" s="219"/>
      <c r="C231" s="220"/>
      <c r="D231" s="199" t="s">
        <v>143</v>
      </c>
      <c r="E231" s="221" t="s">
        <v>1</v>
      </c>
      <c r="F231" s="222" t="s">
        <v>152</v>
      </c>
      <c r="G231" s="220"/>
      <c r="H231" s="223">
        <v>19.66</v>
      </c>
      <c r="I231" s="224"/>
      <c r="J231" s="220"/>
      <c r="K231" s="220"/>
      <c r="L231" s="225"/>
      <c r="M231" s="226"/>
      <c r="N231" s="227"/>
      <c r="O231" s="227"/>
      <c r="P231" s="227"/>
      <c r="Q231" s="227"/>
      <c r="R231" s="227"/>
      <c r="S231" s="227"/>
      <c r="T231" s="228"/>
      <c r="AT231" s="229" t="s">
        <v>143</v>
      </c>
      <c r="AU231" s="229" t="s">
        <v>141</v>
      </c>
      <c r="AV231" s="15" t="s">
        <v>140</v>
      </c>
      <c r="AW231" s="15" t="s">
        <v>32</v>
      </c>
      <c r="AX231" s="15" t="s">
        <v>81</v>
      </c>
      <c r="AY231" s="229" t="s">
        <v>133</v>
      </c>
    </row>
    <row r="232" spans="1:65" s="2" customFormat="1" ht="24.2" customHeight="1">
      <c r="A232" s="34"/>
      <c r="B232" s="35"/>
      <c r="C232" s="183" t="s">
        <v>246</v>
      </c>
      <c r="D232" s="183" t="s">
        <v>136</v>
      </c>
      <c r="E232" s="184" t="s">
        <v>247</v>
      </c>
      <c r="F232" s="185" t="s">
        <v>248</v>
      </c>
      <c r="G232" s="186" t="s">
        <v>139</v>
      </c>
      <c r="H232" s="187">
        <v>19.66</v>
      </c>
      <c r="I232" s="188"/>
      <c r="J232" s="189">
        <f>ROUND(I232*H232,2)</f>
        <v>0</v>
      </c>
      <c r="K232" s="190"/>
      <c r="L232" s="39"/>
      <c r="M232" s="191" t="s">
        <v>1</v>
      </c>
      <c r="N232" s="192" t="s">
        <v>40</v>
      </c>
      <c r="O232" s="71"/>
      <c r="P232" s="193">
        <f>O232*H232</f>
        <v>0</v>
      </c>
      <c r="Q232" s="193">
        <v>0</v>
      </c>
      <c r="R232" s="193">
        <f>Q232*H232</f>
        <v>0</v>
      </c>
      <c r="S232" s="193">
        <v>6.8000000000000005E-2</v>
      </c>
      <c r="T232" s="194">
        <f>S232*H232</f>
        <v>1.3368800000000001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5" t="s">
        <v>140</v>
      </c>
      <c r="AT232" s="195" t="s">
        <v>136</v>
      </c>
      <c r="AU232" s="195" t="s">
        <v>141</v>
      </c>
      <c r="AY232" s="17" t="s">
        <v>133</v>
      </c>
      <c r="BE232" s="196">
        <f>IF(N232="základní",J232,0)</f>
        <v>0</v>
      </c>
      <c r="BF232" s="196">
        <f>IF(N232="snížená",J232,0)</f>
        <v>0</v>
      </c>
      <c r="BG232" s="196">
        <f>IF(N232="zákl. přenesená",J232,0)</f>
        <v>0</v>
      </c>
      <c r="BH232" s="196">
        <f>IF(N232="sníž. přenesená",J232,0)</f>
        <v>0</v>
      </c>
      <c r="BI232" s="196">
        <f>IF(N232="nulová",J232,0)</f>
        <v>0</v>
      </c>
      <c r="BJ232" s="17" t="s">
        <v>141</v>
      </c>
      <c r="BK232" s="196">
        <f>ROUND(I232*H232,2)</f>
        <v>0</v>
      </c>
      <c r="BL232" s="17" t="s">
        <v>140</v>
      </c>
      <c r="BM232" s="195" t="s">
        <v>249</v>
      </c>
    </row>
    <row r="233" spans="1:65" s="13" customFormat="1" ht="11.25">
      <c r="B233" s="197"/>
      <c r="C233" s="198"/>
      <c r="D233" s="199" t="s">
        <v>143</v>
      </c>
      <c r="E233" s="200" t="s">
        <v>1</v>
      </c>
      <c r="F233" s="201" t="s">
        <v>160</v>
      </c>
      <c r="G233" s="198"/>
      <c r="H233" s="200" t="s">
        <v>1</v>
      </c>
      <c r="I233" s="202"/>
      <c r="J233" s="198"/>
      <c r="K233" s="198"/>
      <c r="L233" s="203"/>
      <c r="M233" s="204"/>
      <c r="N233" s="205"/>
      <c r="O233" s="205"/>
      <c r="P233" s="205"/>
      <c r="Q233" s="205"/>
      <c r="R233" s="205"/>
      <c r="S233" s="205"/>
      <c r="T233" s="206"/>
      <c r="AT233" s="207" t="s">
        <v>143</v>
      </c>
      <c r="AU233" s="207" t="s">
        <v>141</v>
      </c>
      <c r="AV233" s="13" t="s">
        <v>81</v>
      </c>
      <c r="AW233" s="13" t="s">
        <v>32</v>
      </c>
      <c r="AX233" s="13" t="s">
        <v>74</v>
      </c>
      <c r="AY233" s="207" t="s">
        <v>133</v>
      </c>
    </row>
    <row r="234" spans="1:65" s="14" customFormat="1" ht="11.25">
      <c r="B234" s="208"/>
      <c r="C234" s="209"/>
      <c r="D234" s="199" t="s">
        <v>143</v>
      </c>
      <c r="E234" s="210" t="s">
        <v>1</v>
      </c>
      <c r="F234" s="211" t="s">
        <v>161</v>
      </c>
      <c r="G234" s="209"/>
      <c r="H234" s="212">
        <v>16.600000000000001</v>
      </c>
      <c r="I234" s="213"/>
      <c r="J234" s="209"/>
      <c r="K234" s="209"/>
      <c r="L234" s="214"/>
      <c r="M234" s="215"/>
      <c r="N234" s="216"/>
      <c r="O234" s="216"/>
      <c r="P234" s="216"/>
      <c r="Q234" s="216"/>
      <c r="R234" s="216"/>
      <c r="S234" s="216"/>
      <c r="T234" s="217"/>
      <c r="AT234" s="218" t="s">
        <v>143</v>
      </c>
      <c r="AU234" s="218" t="s">
        <v>141</v>
      </c>
      <c r="AV234" s="14" t="s">
        <v>141</v>
      </c>
      <c r="AW234" s="14" t="s">
        <v>32</v>
      </c>
      <c r="AX234" s="14" t="s">
        <v>74</v>
      </c>
      <c r="AY234" s="218" t="s">
        <v>133</v>
      </c>
    </row>
    <row r="235" spans="1:65" s="13" customFormat="1" ht="11.25">
      <c r="B235" s="197"/>
      <c r="C235" s="198"/>
      <c r="D235" s="199" t="s">
        <v>143</v>
      </c>
      <c r="E235" s="200" t="s">
        <v>1</v>
      </c>
      <c r="F235" s="201" t="s">
        <v>162</v>
      </c>
      <c r="G235" s="198"/>
      <c r="H235" s="200" t="s">
        <v>1</v>
      </c>
      <c r="I235" s="202"/>
      <c r="J235" s="198"/>
      <c r="K235" s="198"/>
      <c r="L235" s="203"/>
      <c r="M235" s="204"/>
      <c r="N235" s="205"/>
      <c r="O235" s="205"/>
      <c r="P235" s="205"/>
      <c r="Q235" s="205"/>
      <c r="R235" s="205"/>
      <c r="S235" s="205"/>
      <c r="T235" s="206"/>
      <c r="AT235" s="207" t="s">
        <v>143</v>
      </c>
      <c r="AU235" s="207" t="s">
        <v>141</v>
      </c>
      <c r="AV235" s="13" t="s">
        <v>81</v>
      </c>
      <c r="AW235" s="13" t="s">
        <v>32</v>
      </c>
      <c r="AX235" s="13" t="s">
        <v>74</v>
      </c>
      <c r="AY235" s="207" t="s">
        <v>133</v>
      </c>
    </row>
    <row r="236" spans="1:65" s="14" customFormat="1" ht="11.25">
      <c r="B236" s="208"/>
      <c r="C236" s="209"/>
      <c r="D236" s="199" t="s">
        <v>143</v>
      </c>
      <c r="E236" s="210" t="s">
        <v>1</v>
      </c>
      <c r="F236" s="211" t="s">
        <v>163</v>
      </c>
      <c r="G236" s="209"/>
      <c r="H236" s="212">
        <v>3.0599999999999996</v>
      </c>
      <c r="I236" s="213"/>
      <c r="J236" s="209"/>
      <c r="K236" s="209"/>
      <c r="L236" s="214"/>
      <c r="M236" s="215"/>
      <c r="N236" s="216"/>
      <c r="O236" s="216"/>
      <c r="P236" s="216"/>
      <c r="Q236" s="216"/>
      <c r="R236" s="216"/>
      <c r="S236" s="216"/>
      <c r="T236" s="217"/>
      <c r="AT236" s="218" t="s">
        <v>143</v>
      </c>
      <c r="AU236" s="218" t="s">
        <v>141</v>
      </c>
      <c r="AV236" s="14" t="s">
        <v>141</v>
      </c>
      <c r="AW236" s="14" t="s">
        <v>32</v>
      </c>
      <c r="AX236" s="14" t="s">
        <v>74</v>
      </c>
      <c r="AY236" s="218" t="s">
        <v>133</v>
      </c>
    </row>
    <row r="237" spans="1:65" s="15" customFormat="1" ht="11.25">
      <c r="B237" s="219"/>
      <c r="C237" s="220"/>
      <c r="D237" s="199" t="s">
        <v>143</v>
      </c>
      <c r="E237" s="221" t="s">
        <v>1</v>
      </c>
      <c r="F237" s="222" t="s">
        <v>152</v>
      </c>
      <c r="G237" s="220"/>
      <c r="H237" s="223">
        <v>19.66</v>
      </c>
      <c r="I237" s="224"/>
      <c r="J237" s="220"/>
      <c r="K237" s="220"/>
      <c r="L237" s="225"/>
      <c r="M237" s="226"/>
      <c r="N237" s="227"/>
      <c r="O237" s="227"/>
      <c r="P237" s="227"/>
      <c r="Q237" s="227"/>
      <c r="R237" s="227"/>
      <c r="S237" s="227"/>
      <c r="T237" s="228"/>
      <c r="AT237" s="229" t="s">
        <v>143</v>
      </c>
      <c r="AU237" s="229" t="s">
        <v>141</v>
      </c>
      <c r="AV237" s="15" t="s">
        <v>140</v>
      </c>
      <c r="AW237" s="15" t="s">
        <v>32</v>
      </c>
      <c r="AX237" s="15" t="s">
        <v>81</v>
      </c>
      <c r="AY237" s="229" t="s">
        <v>133</v>
      </c>
    </row>
    <row r="238" spans="1:65" s="12" customFormat="1" ht="22.9" customHeight="1">
      <c r="B238" s="167"/>
      <c r="C238" s="168"/>
      <c r="D238" s="169" t="s">
        <v>73</v>
      </c>
      <c r="E238" s="181" t="s">
        <v>250</v>
      </c>
      <c r="F238" s="181" t="s">
        <v>251</v>
      </c>
      <c r="G238" s="168"/>
      <c r="H238" s="168"/>
      <c r="I238" s="171"/>
      <c r="J238" s="182">
        <f>BK238</f>
        <v>0</v>
      </c>
      <c r="K238" s="168"/>
      <c r="L238" s="173"/>
      <c r="M238" s="174"/>
      <c r="N238" s="175"/>
      <c r="O238" s="175"/>
      <c r="P238" s="176">
        <f>SUM(P239:P245)</f>
        <v>0</v>
      </c>
      <c r="Q238" s="175"/>
      <c r="R238" s="176">
        <f>SUM(R239:R245)</f>
        <v>0</v>
      </c>
      <c r="S238" s="175"/>
      <c r="T238" s="177">
        <f>SUM(T239:T245)</f>
        <v>0</v>
      </c>
      <c r="AR238" s="178" t="s">
        <v>81</v>
      </c>
      <c r="AT238" s="179" t="s">
        <v>73</v>
      </c>
      <c r="AU238" s="179" t="s">
        <v>81</v>
      </c>
      <c r="AY238" s="178" t="s">
        <v>133</v>
      </c>
      <c r="BK238" s="180">
        <f>SUM(BK239:BK245)</f>
        <v>0</v>
      </c>
    </row>
    <row r="239" spans="1:65" s="2" customFormat="1" ht="24.2" customHeight="1">
      <c r="A239" s="34"/>
      <c r="B239" s="35"/>
      <c r="C239" s="183" t="s">
        <v>7</v>
      </c>
      <c r="D239" s="183" t="s">
        <v>136</v>
      </c>
      <c r="E239" s="184" t="s">
        <v>252</v>
      </c>
      <c r="F239" s="185" t="s">
        <v>253</v>
      </c>
      <c r="G239" s="186" t="s">
        <v>254</v>
      </c>
      <c r="H239" s="187">
        <v>4.1050000000000004</v>
      </c>
      <c r="I239" s="188"/>
      <c r="J239" s="189">
        <f>ROUND(I239*H239,2)</f>
        <v>0</v>
      </c>
      <c r="K239" s="190"/>
      <c r="L239" s="39"/>
      <c r="M239" s="191" t="s">
        <v>1</v>
      </c>
      <c r="N239" s="192" t="s">
        <v>40</v>
      </c>
      <c r="O239" s="71"/>
      <c r="P239" s="193">
        <f>O239*H239</f>
        <v>0</v>
      </c>
      <c r="Q239" s="193">
        <v>0</v>
      </c>
      <c r="R239" s="193">
        <f>Q239*H239</f>
        <v>0</v>
      </c>
      <c r="S239" s="193">
        <v>0</v>
      </c>
      <c r="T239" s="194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5" t="s">
        <v>140</v>
      </c>
      <c r="AT239" s="195" t="s">
        <v>136</v>
      </c>
      <c r="AU239" s="195" t="s">
        <v>141</v>
      </c>
      <c r="AY239" s="17" t="s">
        <v>133</v>
      </c>
      <c r="BE239" s="196">
        <f>IF(N239="základní",J239,0)</f>
        <v>0</v>
      </c>
      <c r="BF239" s="196">
        <f>IF(N239="snížená",J239,0)</f>
        <v>0</v>
      </c>
      <c r="BG239" s="196">
        <f>IF(N239="zákl. přenesená",J239,0)</f>
        <v>0</v>
      </c>
      <c r="BH239" s="196">
        <f>IF(N239="sníž. přenesená",J239,0)</f>
        <v>0</v>
      </c>
      <c r="BI239" s="196">
        <f>IF(N239="nulová",J239,0)</f>
        <v>0</v>
      </c>
      <c r="BJ239" s="17" t="s">
        <v>141</v>
      </c>
      <c r="BK239" s="196">
        <f>ROUND(I239*H239,2)</f>
        <v>0</v>
      </c>
      <c r="BL239" s="17" t="s">
        <v>140</v>
      </c>
      <c r="BM239" s="195" t="s">
        <v>255</v>
      </c>
    </row>
    <row r="240" spans="1:65" s="2" customFormat="1" ht="33" customHeight="1">
      <c r="A240" s="34"/>
      <c r="B240" s="35"/>
      <c r="C240" s="183" t="s">
        <v>256</v>
      </c>
      <c r="D240" s="183" t="s">
        <v>136</v>
      </c>
      <c r="E240" s="184" t="s">
        <v>257</v>
      </c>
      <c r="F240" s="185" t="s">
        <v>258</v>
      </c>
      <c r="G240" s="186" t="s">
        <v>254</v>
      </c>
      <c r="H240" s="187">
        <v>8.2100000000000009</v>
      </c>
      <c r="I240" s="188"/>
      <c r="J240" s="189">
        <f>ROUND(I240*H240,2)</f>
        <v>0</v>
      </c>
      <c r="K240" s="190"/>
      <c r="L240" s="39"/>
      <c r="M240" s="191" t="s">
        <v>1</v>
      </c>
      <c r="N240" s="192" t="s">
        <v>40</v>
      </c>
      <c r="O240" s="71"/>
      <c r="P240" s="193">
        <f>O240*H240</f>
        <v>0</v>
      </c>
      <c r="Q240" s="193">
        <v>0</v>
      </c>
      <c r="R240" s="193">
        <f>Q240*H240</f>
        <v>0</v>
      </c>
      <c r="S240" s="193">
        <v>0</v>
      </c>
      <c r="T240" s="194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5" t="s">
        <v>140</v>
      </c>
      <c r="AT240" s="195" t="s">
        <v>136</v>
      </c>
      <c r="AU240" s="195" t="s">
        <v>141</v>
      </c>
      <c r="AY240" s="17" t="s">
        <v>133</v>
      </c>
      <c r="BE240" s="196">
        <f>IF(N240="základní",J240,0)</f>
        <v>0</v>
      </c>
      <c r="BF240" s="196">
        <f>IF(N240="snížená",J240,0)</f>
        <v>0</v>
      </c>
      <c r="BG240" s="196">
        <f>IF(N240="zákl. přenesená",J240,0)</f>
        <v>0</v>
      </c>
      <c r="BH240" s="196">
        <f>IF(N240="sníž. přenesená",J240,0)</f>
        <v>0</v>
      </c>
      <c r="BI240" s="196">
        <f>IF(N240="nulová",J240,0)</f>
        <v>0</v>
      </c>
      <c r="BJ240" s="17" t="s">
        <v>141</v>
      </c>
      <c r="BK240" s="196">
        <f>ROUND(I240*H240,2)</f>
        <v>0</v>
      </c>
      <c r="BL240" s="17" t="s">
        <v>140</v>
      </c>
      <c r="BM240" s="195" t="s">
        <v>259</v>
      </c>
    </row>
    <row r="241" spans="1:65" s="14" customFormat="1" ht="11.25">
      <c r="B241" s="208"/>
      <c r="C241" s="209"/>
      <c r="D241" s="199" t="s">
        <v>143</v>
      </c>
      <c r="E241" s="209"/>
      <c r="F241" s="211" t="s">
        <v>260</v>
      </c>
      <c r="G241" s="209"/>
      <c r="H241" s="212">
        <v>8.2100000000000009</v>
      </c>
      <c r="I241" s="213"/>
      <c r="J241" s="209"/>
      <c r="K241" s="209"/>
      <c r="L241" s="214"/>
      <c r="M241" s="215"/>
      <c r="N241" s="216"/>
      <c r="O241" s="216"/>
      <c r="P241" s="216"/>
      <c r="Q241" s="216"/>
      <c r="R241" s="216"/>
      <c r="S241" s="216"/>
      <c r="T241" s="217"/>
      <c r="AT241" s="218" t="s">
        <v>143</v>
      </c>
      <c r="AU241" s="218" t="s">
        <v>141</v>
      </c>
      <c r="AV241" s="14" t="s">
        <v>141</v>
      </c>
      <c r="AW241" s="14" t="s">
        <v>4</v>
      </c>
      <c r="AX241" s="14" t="s">
        <v>81</v>
      </c>
      <c r="AY241" s="218" t="s">
        <v>133</v>
      </c>
    </row>
    <row r="242" spans="1:65" s="2" customFormat="1" ht="24.2" customHeight="1">
      <c r="A242" s="34"/>
      <c r="B242" s="35"/>
      <c r="C242" s="183" t="s">
        <v>261</v>
      </c>
      <c r="D242" s="183" t="s">
        <v>136</v>
      </c>
      <c r="E242" s="184" t="s">
        <v>262</v>
      </c>
      <c r="F242" s="185" t="s">
        <v>263</v>
      </c>
      <c r="G242" s="186" t="s">
        <v>254</v>
      </c>
      <c r="H242" s="187">
        <v>4.1050000000000004</v>
      </c>
      <c r="I242" s="188"/>
      <c r="J242" s="189">
        <f>ROUND(I242*H242,2)</f>
        <v>0</v>
      </c>
      <c r="K242" s="190"/>
      <c r="L242" s="39"/>
      <c r="M242" s="191" t="s">
        <v>1</v>
      </c>
      <c r="N242" s="192" t="s">
        <v>40</v>
      </c>
      <c r="O242" s="71"/>
      <c r="P242" s="193">
        <f>O242*H242</f>
        <v>0</v>
      </c>
      <c r="Q242" s="193">
        <v>0</v>
      </c>
      <c r="R242" s="193">
        <f>Q242*H242</f>
        <v>0</v>
      </c>
      <c r="S242" s="193">
        <v>0</v>
      </c>
      <c r="T242" s="194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5" t="s">
        <v>140</v>
      </c>
      <c r="AT242" s="195" t="s">
        <v>136</v>
      </c>
      <c r="AU242" s="195" t="s">
        <v>141</v>
      </c>
      <c r="AY242" s="17" t="s">
        <v>133</v>
      </c>
      <c r="BE242" s="196">
        <f>IF(N242="základní",J242,0)</f>
        <v>0</v>
      </c>
      <c r="BF242" s="196">
        <f>IF(N242="snížená",J242,0)</f>
        <v>0</v>
      </c>
      <c r="BG242" s="196">
        <f>IF(N242="zákl. přenesená",J242,0)</f>
        <v>0</v>
      </c>
      <c r="BH242" s="196">
        <f>IF(N242="sníž. přenesená",J242,0)</f>
        <v>0</v>
      </c>
      <c r="BI242" s="196">
        <f>IF(N242="nulová",J242,0)</f>
        <v>0</v>
      </c>
      <c r="BJ242" s="17" t="s">
        <v>141</v>
      </c>
      <c r="BK242" s="196">
        <f>ROUND(I242*H242,2)</f>
        <v>0</v>
      </c>
      <c r="BL242" s="17" t="s">
        <v>140</v>
      </c>
      <c r="BM242" s="195" t="s">
        <v>264</v>
      </c>
    </row>
    <row r="243" spans="1:65" s="2" customFormat="1" ht="24.2" customHeight="1">
      <c r="A243" s="34"/>
      <c r="B243" s="35"/>
      <c r="C243" s="183" t="s">
        <v>265</v>
      </c>
      <c r="D243" s="183" t="s">
        <v>136</v>
      </c>
      <c r="E243" s="184" t="s">
        <v>266</v>
      </c>
      <c r="F243" s="185" t="s">
        <v>267</v>
      </c>
      <c r="G243" s="186" t="s">
        <v>254</v>
      </c>
      <c r="H243" s="187">
        <v>77.995000000000005</v>
      </c>
      <c r="I243" s="188"/>
      <c r="J243" s="189">
        <f>ROUND(I243*H243,2)</f>
        <v>0</v>
      </c>
      <c r="K243" s="190"/>
      <c r="L243" s="39"/>
      <c r="M243" s="191" t="s">
        <v>1</v>
      </c>
      <c r="N243" s="192" t="s">
        <v>40</v>
      </c>
      <c r="O243" s="71"/>
      <c r="P243" s="193">
        <f>O243*H243</f>
        <v>0</v>
      </c>
      <c r="Q243" s="193">
        <v>0</v>
      </c>
      <c r="R243" s="193">
        <f>Q243*H243</f>
        <v>0</v>
      </c>
      <c r="S243" s="193">
        <v>0</v>
      </c>
      <c r="T243" s="194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5" t="s">
        <v>140</v>
      </c>
      <c r="AT243" s="195" t="s">
        <v>136</v>
      </c>
      <c r="AU243" s="195" t="s">
        <v>141</v>
      </c>
      <c r="AY243" s="17" t="s">
        <v>133</v>
      </c>
      <c r="BE243" s="196">
        <f>IF(N243="základní",J243,0)</f>
        <v>0</v>
      </c>
      <c r="BF243" s="196">
        <f>IF(N243="snížená",J243,0)</f>
        <v>0</v>
      </c>
      <c r="BG243" s="196">
        <f>IF(N243="zákl. přenesená",J243,0)</f>
        <v>0</v>
      </c>
      <c r="BH243" s="196">
        <f>IF(N243="sníž. přenesená",J243,0)</f>
        <v>0</v>
      </c>
      <c r="BI243" s="196">
        <f>IF(N243="nulová",J243,0)</f>
        <v>0</v>
      </c>
      <c r="BJ243" s="17" t="s">
        <v>141</v>
      </c>
      <c r="BK243" s="196">
        <f>ROUND(I243*H243,2)</f>
        <v>0</v>
      </c>
      <c r="BL243" s="17" t="s">
        <v>140</v>
      </c>
      <c r="BM243" s="195" t="s">
        <v>268</v>
      </c>
    </row>
    <row r="244" spans="1:65" s="14" customFormat="1" ht="11.25">
      <c r="B244" s="208"/>
      <c r="C244" s="209"/>
      <c r="D244" s="199" t="s">
        <v>143</v>
      </c>
      <c r="E244" s="209"/>
      <c r="F244" s="211" t="s">
        <v>269</v>
      </c>
      <c r="G244" s="209"/>
      <c r="H244" s="212">
        <v>77.995000000000005</v>
      </c>
      <c r="I244" s="213"/>
      <c r="J244" s="209"/>
      <c r="K244" s="209"/>
      <c r="L244" s="214"/>
      <c r="M244" s="215"/>
      <c r="N244" s="216"/>
      <c r="O244" s="216"/>
      <c r="P244" s="216"/>
      <c r="Q244" s="216"/>
      <c r="R244" s="216"/>
      <c r="S244" s="216"/>
      <c r="T244" s="217"/>
      <c r="AT244" s="218" t="s">
        <v>143</v>
      </c>
      <c r="AU244" s="218" t="s">
        <v>141</v>
      </c>
      <c r="AV244" s="14" t="s">
        <v>141</v>
      </c>
      <c r="AW244" s="14" t="s">
        <v>4</v>
      </c>
      <c r="AX244" s="14" t="s">
        <v>81</v>
      </c>
      <c r="AY244" s="218" t="s">
        <v>133</v>
      </c>
    </row>
    <row r="245" spans="1:65" s="2" customFormat="1" ht="33" customHeight="1">
      <c r="A245" s="34"/>
      <c r="B245" s="35"/>
      <c r="C245" s="183" t="s">
        <v>270</v>
      </c>
      <c r="D245" s="183" t="s">
        <v>136</v>
      </c>
      <c r="E245" s="184" t="s">
        <v>271</v>
      </c>
      <c r="F245" s="185" t="s">
        <v>272</v>
      </c>
      <c r="G245" s="186" t="s">
        <v>254</v>
      </c>
      <c r="H245" s="187">
        <v>4.1050000000000004</v>
      </c>
      <c r="I245" s="188"/>
      <c r="J245" s="189">
        <f>ROUND(I245*H245,2)</f>
        <v>0</v>
      </c>
      <c r="K245" s="190"/>
      <c r="L245" s="39"/>
      <c r="M245" s="191" t="s">
        <v>1</v>
      </c>
      <c r="N245" s="192" t="s">
        <v>40</v>
      </c>
      <c r="O245" s="71"/>
      <c r="P245" s="193">
        <f>O245*H245</f>
        <v>0</v>
      </c>
      <c r="Q245" s="193">
        <v>0</v>
      </c>
      <c r="R245" s="193">
        <f>Q245*H245</f>
        <v>0</v>
      </c>
      <c r="S245" s="193">
        <v>0</v>
      </c>
      <c r="T245" s="194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5" t="s">
        <v>140</v>
      </c>
      <c r="AT245" s="195" t="s">
        <v>136</v>
      </c>
      <c r="AU245" s="195" t="s">
        <v>141</v>
      </c>
      <c r="AY245" s="17" t="s">
        <v>133</v>
      </c>
      <c r="BE245" s="196">
        <f>IF(N245="základní",J245,0)</f>
        <v>0</v>
      </c>
      <c r="BF245" s="196">
        <f>IF(N245="snížená",J245,0)</f>
        <v>0</v>
      </c>
      <c r="BG245" s="196">
        <f>IF(N245="zákl. přenesená",J245,0)</f>
        <v>0</v>
      </c>
      <c r="BH245" s="196">
        <f>IF(N245="sníž. přenesená",J245,0)</f>
        <v>0</v>
      </c>
      <c r="BI245" s="196">
        <f>IF(N245="nulová",J245,0)</f>
        <v>0</v>
      </c>
      <c r="BJ245" s="17" t="s">
        <v>141</v>
      </c>
      <c r="BK245" s="196">
        <f>ROUND(I245*H245,2)</f>
        <v>0</v>
      </c>
      <c r="BL245" s="17" t="s">
        <v>140</v>
      </c>
      <c r="BM245" s="195" t="s">
        <v>273</v>
      </c>
    </row>
    <row r="246" spans="1:65" s="12" customFormat="1" ht="22.9" customHeight="1">
      <c r="B246" s="167"/>
      <c r="C246" s="168"/>
      <c r="D246" s="169" t="s">
        <v>73</v>
      </c>
      <c r="E246" s="181" t="s">
        <v>274</v>
      </c>
      <c r="F246" s="181" t="s">
        <v>275</v>
      </c>
      <c r="G246" s="168"/>
      <c r="H246" s="168"/>
      <c r="I246" s="171"/>
      <c r="J246" s="182">
        <f>BK246</f>
        <v>0</v>
      </c>
      <c r="K246" s="168"/>
      <c r="L246" s="173"/>
      <c r="M246" s="174"/>
      <c r="N246" s="175"/>
      <c r="O246" s="175"/>
      <c r="P246" s="176">
        <f>SUM(P247:P248)</f>
        <v>0</v>
      </c>
      <c r="Q246" s="175"/>
      <c r="R246" s="176">
        <f>SUM(R247:R248)</f>
        <v>0</v>
      </c>
      <c r="S246" s="175"/>
      <c r="T246" s="177">
        <f>SUM(T247:T248)</f>
        <v>0</v>
      </c>
      <c r="AR246" s="178" t="s">
        <v>81</v>
      </c>
      <c r="AT246" s="179" t="s">
        <v>73</v>
      </c>
      <c r="AU246" s="179" t="s">
        <v>81</v>
      </c>
      <c r="AY246" s="178" t="s">
        <v>133</v>
      </c>
      <c r="BK246" s="180">
        <f>SUM(BK247:BK248)</f>
        <v>0</v>
      </c>
    </row>
    <row r="247" spans="1:65" s="2" customFormat="1" ht="24.2" customHeight="1">
      <c r="A247" s="34"/>
      <c r="B247" s="35"/>
      <c r="C247" s="183" t="s">
        <v>276</v>
      </c>
      <c r="D247" s="183" t="s">
        <v>136</v>
      </c>
      <c r="E247" s="184" t="s">
        <v>277</v>
      </c>
      <c r="F247" s="185" t="s">
        <v>278</v>
      </c>
      <c r="G247" s="186" t="s">
        <v>254</v>
      </c>
      <c r="H247" s="187">
        <v>1.6279999999999999</v>
      </c>
      <c r="I247" s="188"/>
      <c r="J247" s="189">
        <f>ROUND(I247*H247,2)</f>
        <v>0</v>
      </c>
      <c r="K247" s="190"/>
      <c r="L247" s="39"/>
      <c r="M247" s="191" t="s">
        <v>1</v>
      </c>
      <c r="N247" s="192" t="s">
        <v>40</v>
      </c>
      <c r="O247" s="71"/>
      <c r="P247" s="193">
        <f>O247*H247</f>
        <v>0</v>
      </c>
      <c r="Q247" s="193">
        <v>0</v>
      </c>
      <c r="R247" s="193">
        <f>Q247*H247</f>
        <v>0</v>
      </c>
      <c r="S247" s="193">
        <v>0</v>
      </c>
      <c r="T247" s="194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5" t="s">
        <v>140</v>
      </c>
      <c r="AT247" s="195" t="s">
        <v>136</v>
      </c>
      <c r="AU247" s="195" t="s">
        <v>141</v>
      </c>
      <c r="AY247" s="17" t="s">
        <v>133</v>
      </c>
      <c r="BE247" s="196">
        <f>IF(N247="základní",J247,0)</f>
        <v>0</v>
      </c>
      <c r="BF247" s="196">
        <f>IF(N247="snížená",J247,0)</f>
        <v>0</v>
      </c>
      <c r="BG247" s="196">
        <f>IF(N247="zákl. přenesená",J247,0)</f>
        <v>0</v>
      </c>
      <c r="BH247" s="196">
        <f>IF(N247="sníž. přenesená",J247,0)</f>
        <v>0</v>
      </c>
      <c r="BI247" s="196">
        <f>IF(N247="nulová",J247,0)</f>
        <v>0</v>
      </c>
      <c r="BJ247" s="17" t="s">
        <v>141</v>
      </c>
      <c r="BK247" s="196">
        <f>ROUND(I247*H247,2)</f>
        <v>0</v>
      </c>
      <c r="BL247" s="17" t="s">
        <v>140</v>
      </c>
      <c r="BM247" s="195" t="s">
        <v>279</v>
      </c>
    </row>
    <row r="248" spans="1:65" s="2" customFormat="1" ht="24.2" customHeight="1">
      <c r="A248" s="34"/>
      <c r="B248" s="35"/>
      <c r="C248" s="183" t="s">
        <v>280</v>
      </c>
      <c r="D248" s="183" t="s">
        <v>136</v>
      </c>
      <c r="E248" s="184" t="s">
        <v>281</v>
      </c>
      <c r="F248" s="185" t="s">
        <v>282</v>
      </c>
      <c r="G248" s="186" t="s">
        <v>254</v>
      </c>
      <c r="H248" s="187">
        <v>1.6279999999999999</v>
      </c>
      <c r="I248" s="188"/>
      <c r="J248" s="189">
        <f>ROUND(I248*H248,2)</f>
        <v>0</v>
      </c>
      <c r="K248" s="190"/>
      <c r="L248" s="39"/>
      <c r="M248" s="191" t="s">
        <v>1</v>
      </c>
      <c r="N248" s="192" t="s">
        <v>40</v>
      </c>
      <c r="O248" s="71"/>
      <c r="P248" s="193">
        <f>O248*H248</f>
        <v>0</v>
      </c>
      <c r="Q248" s="193">
        <v>0</v>
      </c>
      <c r="R248" s="193">
        <f>Q248*H248</f>
        <v>0</v>
      </c>
      <c r="S248" s="193">
        <v>0</v>
      </c>
      <c r="T248" s="194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5" t="s">
        <v>140</v>
      </c>
      <c r="AT248" s="195" t="s">
        <v>136</v>
      </c>
      <c r="AU248" s="195" t="s">
        <v>141</v>
      </c>
      <c r="AY248" s="17" t="s">
        <v>133</v>
      </c>
      <c r="BE248" s="196">
        <f>IF(N248="základní",J248,0)</f>
        <v>0</v>
      </c>
      <c r="BF248" s="196">
        <f>IF(N248="snížená",J248,0)</f>
        <v>0</v>
      </c>
      <c r="BG248" s="196">
        <f>IF(N248="zákl. přenesená",J248,0)</f>
        <v>0</v>
      </c>
      <c r="BH248" s="196">
        <f>IF(N248="sníž. přenesená",J248,0)</f>
        <v>0</v>
      </c>
      <c r="BI248" s="196">
        <f>IF(N248="nulová",J248,0)</f>
        <v>0</v>
      </c>
      <c r="BJ248" s="17" t="s">
        <v>141</v>
      </c>
      <c r="BK248" s="196">
        <f>ROUND(I248*H248,2)</f>
        <v>0</v>
      </c>
      <c r="BL248" s="17" t="s">
        <v>140</v>
      </c>
      <c r="BM248" s="195" t="s">
        <v>283</v>
      </c>
    </row>
    <row r="249" spans="1:65" s="12" customFormat="1" ht="25.9" customHeight="1">
      <c r="B249" s="167"/>
      <c r="C249" s="168"/>
      <c r="D249" s="169" t="s">
        <v>73</v>
      </c>
      <c r="E249" s="170" t="s">
        <v>284</v>
      </c>
      <c r="F249" s="170" t="s">
        <v>285</v>
      </c>
      <c r="G249" s="168"/>
      <c r="H249" s="168"/>
      <c r="I249" s="171"/>
      <c r="J249" s="172">
        <f>BK249</f>
        <v>0</v>
      </c>
      <c r="K249" s="168"/>
      <c r="L249" s="173"/>
      <c r="M249" s="174"/>
      <c r="N249" s="175"/>
      <c r="O249" s="175"/>
      <c r="P249" s="176">
        <f>P250+P269+P286+P309+P361+P363+P370+P394+P428+P434+P469+P493+P506+P543+P583+P600+P635</f>
        <v>0</v>
      </c>
      <c r="Q249" s="175"/>
      <c r="R249" s="176">
        <f>R250+R269+R286+R309+R361+R363+R370+R394+R428+R434+R469+R493+R506+R543+R583+R600+R635</f>
        <v>1.9018085600000001</v>
      </c>
      <c r="S249" s="175"/>
      <c r="T249" s="177">
        <f>T250+T269+T286+T309+T361+T363+T370+T394+T428+T434+T469+T493+T506+T543+T583+T600+T635</f>
        <v>0.87998920000000003</v>
      </c>
      <c r="AR249" s="178" t="s">
        <v>141</v>
      </c>
      <c r="AT249" s="179" t="s">
        <v>73</v>
      </c>
      <c r="AU249" s="179" t="s">
        <v>74</v>
      </c>
      <c r="AY249" s="178" t="s">
        <v>133</v>
      </c>
      <c r="BK249" s="180">
        <f>BK250+BK269+BK286+BK309+BK361+BK363+BK370+BK394+BK428+BK434+BK469+BK493+BK506+BK543+BK583+BK600+BK635</f>
        <v>0</v>
      </c>
    </row>
    <row r="250" spans="1:65" s="12" customFormat="1" ht="22.9" customHeight="1">
      <c r="B250" s="167"/>
      <c r="C250" s="168"/>
      <c r="D250" s="169" t="s">
        <v>73</v>
      </c>
      <c r="E250" s="181" t="s">
        <v>286</v>
      </c>
      <c r="F250" s="181" t="s">
        <v>287</v>
      </c>
      <c r="G250" s="168"/>
      <c r="H250" s="168"/>
      <c r="I250" s="171"/>
      <c r="J250" s="182">
        <f>BK250</f>
        <v>0</v>
      </c>
      <c r="K250" s="168"/>
      <c r="L250" s="173"/>
      <c r="M250" s="174"/>
      <c r="N250" s="175"/>
      <c r="O250" s="175"/>
      <c r="P250" s="176">
        <f>SUM(P251:P268)</f>
        <v>0</v>
      </c>
      <c r="Q250" s="175"/>
      <c r="R250" s="176">
        <f>SUM(R251:R268)</f>
        <v>6.3953700000000002E-2</v>
      </c>
      <c r="S250" s="175"/>
      <c r="T250" s="177">
        <f>SUM(T251:T268)</f>
        <v>0</v>
      </c>
      <c r="AR250" s="178" t="s">
        <v>141</v>
      </c>
      <c r="AT250" s="179" t="s">
        <v>73</v>
      </c>
      <c r="AU250" s="179" t="s">
        <v>81</v>
      </c>
      <c r="AY250" s="178" t="s">
        <v>133</v>
      </c>
      <c r="BK250" s="180">
        <f>SUM(BK251:BK268)</f>
        <v>0</v>
      </c>
    </row>
    <row r="251" spans="1:65" s="2" customFormat="1" ht="24.2" customHeight="1">
      <c r="A251" s="34"/>
      <c r="B251" s="35"/>
      <c r="C251" s="183" t="s">
        <v>288</v>
      </c>
      <c r="D251" s="183" t="s">
        <v>136</v>
      </c>
      <c r="E251" s="184" t="s">
        <v>289</v>
      </c>
      <c r="F251" s="185" t="s">
        <v>290</v>
      </c>
      <c r="G251" s="186" t="s">
        <v>233</v>
      </c>
      <c r="H251" s="187">
        <v>13.4</v>
      </c>
      <c r="I251" s="188"/>
      <c r="J251" s="189">
        <f>ROUND(I251*H251,2)</f>
        <v>0</v>
      </c>
      <c r="K251" s="190"/>
      <c r="L251" s="39"/>
      <c r="M251" s="191" t="s">
        <v>1</v>
      </c>
      <c r="N251" s="192" t="s">
        <v>40</v>
      </c>
      <c r="O251" s="71"/>
      <c r="P251" s="193">
        <f>O251*H251</f>
        <v>0</v>
      </c>
      <c r="Q251" s="193">
        <v>0</v>
      </c>
      <c r="R251" s="193">
        <f>Q251*H251</f>
        <v>0</v>
      </c>
      <c r="S251" s="193">
        <v>0</v>
      </c>
      <c r="T251" s="194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5" t="s">
        <v>226</v>
      </c>
      <c r="AT251" s="195" t="s">
        <v>136</v>
      </c>
      <c r="AU251" s="195" t="s">
        <v>141</v>
      </c>
      <c r="AY251" s="17" t="s">
        <v>133</v>
      </c>
      <c r="BE251" s="196">
        <f>IF(N251="základní",J251,0)</f>
        <v>0</v>
      </c>
      <c r="BF251" s="196">
        <f>IF(N251="snížená",J251,0)</f>
        <v>0</v>
      </c>
      <c r="BG251" s="196">
        <f>IF(N251="zákl. přenesená",J251,0)</f>
        <v>0</v>
      </c>
      <c r="BH251" s="196">
        <f>IF(N251="sníž. přenesená",J251,0)</f>
        <v>0</v>
      </c>
      <c r="BI251" s="196">
        <f>IF(N251="nulová",J251,0)</f>
        <v>0</v>
      </c>
      <c r="BJ251" s="17" t="s">
        <v>141</v>
      </c>
      <c r="BK251" s="196">
        <f>ROUND(I251*H251,2)</f>
        <v>0</v>
      </c>
      <c r="BL251" s="17" t="s">
        <v>226</v>
      </c>
      <c r="BM251" s="195" t="s">
        <v>291</v>
      </c>
    </row>
    <row r="252" spans="1:65" s="13" customFormat="1" ht="11.25">
      <c r="B252" s="197"/>
      <c r="C252" s="198"/>
      <c r="D252" s="199" t="s">
        <v>143</v>
      </c>
      <c r="E252" s="200" t="s">
        <v>1</v>
      </c>
      <c r="F252" s="201" t="s">
        <v>292</v>
      </c>
      <c r="G252" s="198"/>
      <c r="H252" s="200" t="s">
        <v>1</v>
      </c>
      <c r="I252" s="202"/>
      <c r="J252" s="198"/>
      <c r="K252" s="198"/>
      <c r="L252" s="203"/>
      <c r="M252" s="204"/>
      <c r="N252" s="205"/>
      <c r="O252" s="205"/>
      <c r="P252" s="205"/>
      <c r="Q252" s="205"/>
      <c r="R252" s="205"/>
      <c r="S252" s="205"/>
      <c r="T252" s="206"/>
      <c r="AT252" s="207" t="s">
        <v>143</v>
      </c>
      <c r="AU252" s="207" t="s">
        <v>141</v>
      </c>
      <c r="AV252" s="13" t="s">
        <v>81</v>
      </c>
      <c r="AW252" s="13" t="s">
        <v>32</v>
      </c>
      <c r="AX252" s="13" t="s">
        <v>74</v>
      </c>
      <c r="AY252" s="207" t="s">
        <v>133</v>
      </c>
    </row>
    <row r="253" spans="1:65" s="14" customFormat="1" ht="11.25">
      <c r="B253" s="208"/>
      <c r="C253" s="209"/>
      <c r="D253" s="199" t="s">
        <v>143</v>
      </c>
      <c r="E253" s="210" t="s">
        <v>1</v>
      </c>
      <c r="F253" s="211" t="s">
        <v>293</v>
      </c>
      <c r="G253" s="209"/>
      <c r="H253" s="212">
        <v>9</v>
      </c>
      <c r="I253" s="213"/>
      <c r="J253" s="209"/>
      <c r="K253" s="209"/>
      <c r="L253" s="214"/>
      <c r="M253" s="215"/>
      <c r="N253" s="216"/>
      <c r="O253" s="216"/>
      <c r="P253" s="216"/>
      <c r="Q253" s="216"/>
      <c r="R253" s="216"/>
      <c r="S253" s="216"/>
      <c r="T253" s="217"/>
      <c r="AT253" s="218" t="s">
        <v>143</v>
      </c>
      <c r="AU253" s="218" t="s">
        <v>141</v>
      </c>
      <c r="AV253" s="14" t="s">
        <v>141</v>
      </c>
      <c r="AW253" s="14" t="s">
        <v>32</v>
      </c>
      <c r="AX253" s="14" t="s">
        <v>74</v>
      </c>
      <c r="AY253" s="218" t="s">
        <v>133</v>
      </c>
    </row>
    <row r="254" spans="1:65" s="14" customFormat="1" ht="11.25">
      <c r="B254" s="208"/>
      <c r="C254" s="209"/>
      <c r="D254" s="199" t="s">
        <v>143</v>
      </c>
      <c r="E254" s="210" t="s">
        <v>1</v>
      </c>
      <c r="F254" s="211" t="s">
        <v>294</v>
      </c>
      <c r="G254" s="209"/>
      <c r="H254" s="212">
        <v>4.4000000000000004</v>
      </c>
      <c r="I254" s="213"/>
      <c r="J254" s="209"/>
      <c r="K254" s="209"/>
      <c r="L254" s="214"/>
      <c r="M254" s="215"/>
      <c r="N254" s="216"/>
      <c r="O254" s="216"/>
      <c r="P254" s="216"/>
      <c r="Q254" s="216"/>
      <c r="R254" s="216"/>
      <c r="S254" s="216"/>
      <c r="T254" s="217"/>
      <c r="AT254" s="218" t="s">
        <v>143</v>
      </c>
      <c r="AU254" s="218" t="s">
        <v>141</v>
      </c>
      <c r="AV254" s="14" t="s">
        <v>141</v>
      </c>
      <c r="AW254" s="14" t="s">
        <v>32</v>
      </c>
      <c r="AX254" s="14" t="s">
        <v>74</v>
      </c>
      <c r="AY254" s="218" t="s">
        <v>133</v>
      </c>
    </row>
    <row r="255" spans="1:65" s="15" customFormat="1" ht="11.25">
      <c r="B255" s="219"/>
      <c r="C255" s="220"/>
      <c r="D255" s="199" t="s">
        <v>143</v>
      </c>
      <c r="E255" s="221" t="s">
        <v>1</v>
      </c>
      <c r="F255" s="222" t="s">
        <v>152</v>
      </c>
      <c r="G255" s="220"/>
      <c r="H255" s="223">
        <v>13.4</v>
      </c>
      <c r="I255" s="224"/>
      <c r="J255" s="220"/>
      <c r="K255" s="220"/>
      <c r="L255" s="225"/>
      <c r="M255" s="226"/>
      <c r="N255" s="227"/>
      <c r="O255" s="227"/>
      <c r="P255" s="227"/>
      <c r="Q255" s="227"/>
      <c r="R255" s="227"/>
      <c r="S255" s="227"/>
      <c r="T255" s="228"/>
      <c r="AT255" s="229" t="s">
        <v>143</v>
      </c>
      <c r="AU255" s="229" t="s">
        <v>141</v>
      </c>
      <c r="AV255" s="15" t="s">
        <v>140</v>
      </c>
      <c r="AW255" s="15" t="s">
        <v>32</v>
      </c>
      <c r="AX255" s="15" t="s">
        <v>81</v>
      </c>
      <c r="AY255" s="229" t="s">
        <v>133</v>
      </c>
    </row>
    <row r="256" spans="1:65" s="2" customFormat="1" ht="16.5" customHeight="1">
      <c r="A256" s="34"/>
      <c r="B256" s="35"/>
      <c r="C256" s="230" t="s">
        <v>295</v>
      </c>
      <c r="D256" s="230" t="s">
        <v>296</v>
      </c>
      <c r="E256" s="231" t="s">
        <v>297</v>
      </c>
      <c r="F256" s="232" t="s">
        <v>298</v>
      </c>
      <c r="G256" s="233" t="s">
        <v>233</v>
      </c>
      <c r="H256" s="234">
        <v>14.07</v>
      </c>
      <c r="I256" s="235"/>
      <c r="J256" s="236">
        <f>ROUND(I256*H256,2)</f>
        <v>0</v>
      </c>
      <c r="K256" s="237"/>
      <c r="L256" s="238"/>
      <c r="M256" s="239" t="s">
        <v>1</v>
      </c>
      <c r="N256" s="240" t="s">
        <v>40</v>
      </c>
      <c r="O256" s="71"/>
      <c r="P256" s="193">
        <f>O256*H256</f>
        <v>0</v>
      </c>
      <c r="Q256" s="193">
        <v>9.1E-4</v>
      </c>
      <c r="R256" s="193">
        <f>Q256*H256</f>
        <v>1.2803699999999999E-2</v>
      </c>
      <c r="S256" s="193">
        <v>0</v>
      </c>
      <c r="T256" s="194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5" t="s">
        <v>299</v>
      </c>
      <c r="AT256" s="195" t="s">
        <v>296</v>
      </c>
      <c r="AU256" s="195" t="s">
        <v>141</v>
      </c>
      <c r="AY256" s="17" t="s">
        <v>133</v>
      </c>
      <c r="BE256" s="196">
        <f>IF(N256="základní",J256,0)</f>
        <v>0</v>
      </c>
      <c r="BF256" s="196">
        <f>IF(N256="snížená",J256,0)</f>
        <v>0</v>
      </c>
      <c r="BG256" s="196">
        <f>IF(N256="zákl. přenesená",J256,0)</f>
        <v>0</v>
      </c>
      <c r="BH256" s="196">
        <f>IF(N256="sníž. přenesená",J256,0)</f>
        <v>0</v>
      </c>
      <c r="BI256" s="196">
        <f>IF(N256="nulová",J256,0)</f>
        <v>0</v>
      </c>
      <c r="BJ256" s="17" t="s">
        <v>141</v>
      </c>
      <c r="BK256" s="196">
        <f>ROUND(I256*H256,2)</f>
        <v>0</v>
      </c>
      <c r="BL256" s="17" t="s">
        <v>226</v>
      </c>
      <c r="BM256" s="195" t="s">
        <v>300</v>
      </c>
    </row>
    <row r="257" spans="1:65" s="14" customFormat="1" ht="11.25">
      <c r="B257" s="208"/>
      <c r="C257" s="209"/>
      <c r="D257" s="199" t="s">
        <v>143</v>
      </c>
      <c r="E257" s="209"/>
      <c r="F257" s="211" t="s">
        <v>301</v>
      </c>
      <c r="G257" s="209"/>
      <c r="H257" s="212">
        <v>14.07</v>
      </c>
      <c r="I257" s="213"/>
      <c r="J257" s="209"/>
      <c r="K257" s="209"/>
      <c r="L257" s="214"/>
      <c r="M257" s="215"/>
      <c r="N257" s="216"/>
      <c r="O257" s="216"/>
      <c r="P257" s="216"/>
      <c r="Q257" s="216"/>
      <c r="R257" s="216"/>
      <c r="S257" s="216"/>
      <c r="T257" s="217"/>
      <c r="AT257" s="218" t="s">
        <v>143</v>
      </c>
      <c r="AU257" s="218" t="s">
        <v>141</v>
      </c>
      <c r="AV257" s="14" t="s">
        <v>141</v>
      </c>
      <c r="AW257" s="14" t="s">
        <v>4</v>
      </c>
      <c r="AX257" s="14" t="s">
        <v>81</v>
      </c>
      <c r="AY257" s="218" t="s">
        <v>133</v>
      </c>
    </row>
    <row r="258" spans="1:65" s="2" customFormat="1" ht="24.2" customHeight="1">
      <c r="A258" s="34"/>
      <c r="B258" s="35"/>
      <c r="C258" s="183" t="s">
        <v>302</v>
      </c>
      <c r="D258" s="183" t="s">
        <v>136</v>
      </c>
      <c r="E258" s="184" t="s">
        <v>303</v>
      </c>
      <c r="F258" s="185" t="s">
        <v>304</v>
      </c>
      <c r="G258" s="186" t="s">
        <v>179</v>
      </c>
      <c r="H258" s="187">
        <v>8</v>
      </c>
      <c r="I258" s="188"/>
      <c r="J258" s="189">
        <f>ROUND(I258*H258,2)</f>
        <v>0</v>
      </c>
      <c r="K258" s="190"/>
      <c r="L258" s="39"/>
      <c r="M258" s="191" t="s">
        <v>1</v>
      </c>
      <c r="N258" s="192" t="s">
        <v>40</v>
      </c>
      <c r="O258" s="71"/>
      <c r="P258" s="193">
        <f>O258*H258</f>
        <v>0</v>
      </c>
      <c r="Q258" s="193">
        <v>0</v>
      </c>
      <c r="R258" s="193">
        <f>Q258*H258</f>
        <v>0</v>
      </c>
      <c r="S258" s="193">
        <v>0</v>
      </c>
      <c r="T258" s="194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5" t="s">
        <v>226</v>
      </c>
      <c r="AT258" s="195" t="s">
        <v>136</v>
      </c>
      <c r="AU258" s="195" t="s">
        <v>141</v>
      </c>
      <c r="AY258" s="17" t="s">
        <v>133</v>
      </c>
      <c r="BE258" s="196">
        <f>IF(N258="základní",J258,0)</f>
        <v>0</v>
      </c>
      <c r="BF258" s="196">
        <f>IF(N258="snížená",J258,0)</f>
        <v>0</v>
      </c>
      <c r="BG258" s="196">
        <f>IF(N258="zákl. přenesená",J258,0)</f>
        <v>0</v>
      </c>
      <c r="BH258" s="196">
        <f>IF(N258="sníž. přenesená",J258,0)</f>
        <v>0</v>
      </c>
      <c r="BI258" s="196">
        <f>IF(N258="nulová",J258,0)</f>
        <v>0</v>
      </c>
      <c r="BJ258" s="17" t="s">
        <v>141</v>
      </c>
      <c r="BK258" s="196">
        <f>ROUND(I258*H258,2)</f>
        <v>0</v>
      </c>
      <c r="BL258" s="17" t="s">
        <v>226</v>
      </c>
      <c r="BM258" s="195" t="s">
        <v>305</v>
      </c>
    </row>
    <row r="259" spans="1:65" s="2" customFormat="1" ht="16.5" customHeight="1">
      <c r="A259" s="34"/>
      <c r="B259" s="35"/>
      <c r="C259" s="230" t="s">
        <v>306</v>
      </c>
      <c r="D259" s="230" t="s">
        <v>296</v>
      </c>
      <c r="E259" s="231" t="s">
        <v>307</v>
      </c>
      <c r="F259" s="232" t="s">
        <v>308</v>
      </c>
      <c r="G259" s="233" t="s">
        <v>179</v>
      </c>
      <c r="H259" s="234">
        <v>6</v>
      </c>
      <c r="I259" s="235"/>
      <c r="J259" s="236">
        <f>ROUND(I259*H259,2)</f>
        <v>0</v>
      </c>
      <c r="K259" s="237"/>
      <c r="L259" s="238"/>
      <c r="M259" s="239" t="s">
        <v>1</v>
      </c>
      <c r="N259" s="240" t="s">
        <v>40</v>
      </c>
      <c r="O259" s="71"/>
      <c r="P259" s="193">
        <f>O259*H259</f>
        <v>0</v>
      </c>
      <c r="Q259" s="193">
        <v>4.0000000000000003E-5</v>
      </c>
      <c r="R259" s="193">
        <f>Q259*H259</f>
        <v>2.4000000000000003E-4</v>
      </c>
      <c r="S259" s="193">
        <v>0</v>
      </c>
      <c r="T259" s="194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5" t="s">
        <v>299</v>
      </c>
      <c r="AT259" s="195" t="s">
        <v>296</v>
      </c>
      <c r="AU259" s="195" t="s">
        <v>141</v>
      </c>
      <c r="AY259" s="17" t="s">
        <v>133</v>
      </c>
      <c r="BE259" s="196">
        <f>IF(N259="základní",J259,0)</f>
        <v>0</v>
      </c>
      <c r="BF259" s="196">
        <f>IF(N259="snížená",J259,0)</f>
        <v>0</v>
      </c>
      <c r="BG259" s="196">
        <f>IF(N259="zákl. přenesená",J259,0)</f>
        <v>0</v>
      </c>
      <c r="BH259" s="196">
        <f>IF(N259="sníž. přenesená",J259,0)</f>
        <v>0</v>
      </c>
      <c r="BI259" s="196">
        <f>IF(N259="nulová",J259,0)</f>
        <v>0</v>
      </c>
      <c r="BJ259" s="17" t="s">
        <v>141</v>
      </c>
      <c r="BK259" s="196">
        <f>ROUND(I259*H259,2)</f>
        <v>0</v>
      </c>
      <c r="BL259" s="17" t="s">
        <v>226</v>
      </c>
      <c r="BM259" s="195" t="s">
        <v>309</v>
      </c>
    </row>
    <row r="260" spans="1:65" s="2" customFormat="1" ht="16.5" customHeight="1">
      <c r="A260" s="34"/>
      <c r="B260" s="35"/>
      <c r="C260" s="230" t="s">
        <v>299</v>
      </c>
      <c r="D260" s="230" t="s">
        <v>296</v>
      </c>
      <c r="E260" s="231" t="s">
        <v>310</v>
      </c>
      <c r="F260" s="232" t="s">
        <v>311</v>
      </c>
      <c r="G260" s="233" t="s">
        <v>179</v>
      </c>
      <c r="H260" s="234">
        <v>2</v>
      </c>
      <c r="I260" s="235"/>
      <c r="J260" s="236">
        <f>ROUND(I260*H260,2)</f>
        <v>0</v>
      </c>
      <c r="K260" s="237"/>
      <c r="L260" s="238"/>
      <c r="M260" s="239" t="s">
        <v>1</v>
      </c>
      <c r="N260" s="240" t="s">
        <v>40</v>
      </c>
      <c r="O260" s="71"/>
      <c r="P260" s="193">
        <f>O260*H260</f>
        <v>0</v>
      </c>
      <c r="Q260" s="193">
        <v>3.0000000000000001E-5</v>
      </c>
      <c r="R260" s="193">
        <f>Q260*H260</f>
        <v>6.0000000000000002E-5</v>
      </c>
      <c r="S260" s="193">
        <v>0</v>
      </c>
      <c r="T260" s="194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5" t="s">
        <v>299</v>
      </c>
      <c r="AT260" s="195" t="s">
        <v>296</v>
      </c>
      <c r="AU260" s="195" t="s">
        <v>141</v>
      </c>
      <c r="AY260" s="17" t="s">
        <v>133</v>
      </c>
      <c r="BE260" s="196">
        <f>IF(N260="základní",J260,0)</f>
        <v>0</v>
      </c>
      <c r="BF260" s="196">
        <f>IF(N260="snížená",J260,0)</f>
        <v>0</v>
      </c>
      <c r="BG260" s="196">
        <f>IF(N260="zákl. přenesená",J260,0)</f>
        <v>0</v>
      </c>
      <c r="BH260" s="196">
        <f>IF(N260="sníž. přenesená",J260,0)</f>
        <v>0</v>
      </c>
      <c r="BI260" s="196">
        <f>IF(N260="nulová",J260,0)</f>
        <v>0</v>
      </c>
      <c r="BJ260" s="17" t="s">
        <v>141</v>
      </c>
      <c r="BK260" s="196">
        <f>ROUND(I260*H260,2)</f>
        <v>0</v>
      </c>
      <c r="BL260" s="17" t="s">
        <v>226</v>
      </c>
      <c r="BM260" s="195" t="s">
        <v>312</v>
      </c>
    </row>
    <row r="261" spans="1:65" s="2" customFormat="1" ht="33" customHeight="1">
      <c r="A261" s="34"/>
      <c r="B261" s="35"/>
      <c r="C261" s="183" t="s">
        <v>313</v>
      </c>
      <c r="D261" s="183" t="s">
        <v>136</v>
      </c>
      <c r="E261" s="184" t="s">
        <v>314</v>
      </c>
      <c r="F261" s="185" t="s">
        <v>315</v>
      </c>
      <c r="G261" s="186" t="s">
        <v>139</v>
      </c>
      <c r="H261" s="187">
        <v>3.47</v>
      </c>
      <c r="I261" s="188"/>
      <c r="J261" s="189">
        <f>ROUND(I261*H261,2)</f>
        <v>0</v>
      </c>
      <c r="K261" s="190"/>
      <c r="L261" s="39"/>
      <c r="M261" s="191" t="s">
        <v>1</v>
      </c>
      <c r="N261" s="192" t="s">
        <v>40</v>
      </c>
      <c r="O261" s="71"/>
      <c r="P261" s="193">
        <f>O261*H261</f>
        <v>0</v>
      </c>
      <c r="Q261" s="193">
        <v>4.4999999999999997E-3</v>
      </c>
      <c r="R261" s="193">
        <f>Q261*H261</f>
        <v>1.5615E-2</v>
      </c>
      <c r="S261" s="193">
        <v>0</v>
      </c>
      <c r="T261" s="194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5" t="s">
        <v>226</v>
      </c>
      <c r="AT261" s="195" t="s">
        <v>136</v>
      </c>
      <c r="AU261" s="195" t="s">
        <v>141</v>
      </c>
      <c r="AY261" s="17" t="s">
        <v>133</v>
      </c>
      <c r="BE261" s="196">
        <f>IF(N261="základní",J261,0)</f>
        <v>0</v>
      </c>
      <c r="BF261" s="196">
        <f>IF(N261="snížená",J261,0)</f>
        <v>0</v>
      </c>
      <c r="BG261" s="196">
        <f>IF(N261="zákl. přenesená",J261,0)</f>
        <v>0</v>
      </c>
      <c r="BH261" s="196">
        <f>IF(N261="sníž. přenesená",J261,0)</f>
        <v>0</v>
      </c>
      <c r="BI261" s="196">
        <f>IF(N261="nulová",J261,0)</f>
        <v>0</v>
      </c>
      <c r="BJ261" s="17" t="s">
        <v>141</v>
      </c>
      <c r="BK261" s="196">
        <f>ROUND(I261*H261,2)</f>
        <v>0</v>
      </c>
      <c r="BL261" s="17" t="s">
        <v>226</v>
      </c>
      <c r="BM261" s="195" t="s">
        <v>316</v>
      </c>
    </row>
    <row r="262" spans="1:65" s="2" customFormat="1" ht="24.2" customHeight="1">
      <c r="A262" s="34"/>
      <c r="B262" s="35"/>
      <c r="C262" s="183" t="s">
        <v>317</v>
      </c>
      <c r="D262" s="183" t="s">
        <v>136</v>
      </c>
      <c r="E262" s="184" t="s">
        <v>318</v>
      </c>
      <c r="F262" s="185" t="s">
        <v>319</v>
      </c>
      <c r="G262" s="186" t="s">
        <v>139</v>
      </c>
      <c r="H262" s="187">
        <v>7.83</v>
      </c>
      <c r="I262" s="188"/>
      <c r="J262" s="189">
        <f>ROUND(I262*H262,2)</f>
        <v>0</v>
      </c>
      <c r="K262" s="190"/>
      <c r="L262" s="39"/>
      <c r="M262" s="191" t="s">
        <v>1</v>
      </c>
      <c r="N262" s="192" t="s">
        <v>40</v>
      </c>
      <c r="O262" s="71"/>
      <c r="P262" s="193">
        <f>O262*H262</f>
        <v>0</v>
      </c>
      <c r="Q262" s="193">
        <v>4.4999999999999997E-3</v>
      </c>
      <c r="R262" s="193">
        <f>Q262*H262</f>
        <v>3.5234999999999995E-2</v>
      </c>
      <c r="S262" s="193">
        <v>0</v>
      </c>
      <c r="T262" s="194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5" t="s">
        <v>226</v>
      </c>
      <c r="AT262" s="195" t="s">
        <v>136</v>
      </c>
      <c r="AU262" s="195" t="s">
        <v>141</v>
      </c>
      <c r="AY262" s="17" t="s">
        <v>133</v>
      </c>
      <c r="BE262" s="196">
        <f>IF(N262="základní",J262,0)</f>
        <v>0</v>
      </c>
      <c r="BF262" s="196">
        <f>IF(N262="snížená",J262,0)</f>
        <v>0</v>
      </c>
      <c r="BG262" s="196">
        <f>IF(N262="zákl. přenesená",J262,0)</f>
        <v>0</v>
      </c>
      <c r="BH262" s="196">
        <f>IF(N262="sníž. přenesená",J262,0)</f>
        <v>0</v>
      </c>
      <c r="BI262" s="196">
        <f>IF(N262="nulová",J262,0)</f>
        <v>0</v>
      </c>
      <c r="BJ262" s="17" t="s">
        <v>141</v>
      </c>
      <c r="BK262" s="196">
        <f>ROUND(I262*H262,2)</f>
        <v>0</v>
      </c>
      <c r="BL262" s="17" t="s">
        <v>226</v>
      </c>
      <c r="BM262" s="195" t="s">
        <v>320</v>
      </c>
    </row>
    <row r="263" spans="1:65" s="13" customFormat="1" ht="11.25">
      <c r="B263" s="197"/>
      <c r="C263" s="198"/>
      <c r="D263" s="199" t="s">
        <v>143</v>
      </c>
      <c r="E263" s="200" t="s">
        <v>1</v>
      </c>
      <c r="F263" s="201" t="s">
        <v>321</v>
      </c>
      <c r="G263" s="198"/>
      <c r="H263" s="200" t="s">
        <v>1</v>
      </c>
      <c r="I263" s="202"/>
      <c r="J263" s="198"/>
      <c r="K263" s="198"/>
      <c r="L263" s="203"/>
      <c r="M263" s="204"/>
      <c r="N263" s="205"/>
      <c r="O263" s="205"/>
      <c r="P263" s="205"/>
      <c r="Q263" s="205"/>
      <c r="R263" s="205"/>
      <c r="S263" s="205"/>
      <c r="T263" s="206"/>
      <c r="AT263" s="207" t="s">
        <v>143</v>
      </c>
      <c r="AU263" s="207" t="s">
        <v>141</v>
      </c>
      <c r="AV263" s="13" t="s">
        <v>81</v>
      </c>
      <c r="AW263" s="13" t="s">
        <v>32</v>
      </c>
      <c r="AX263" s="13" t="s">
        <v>74</v>
      </c>
      <c r="AY263" s="207" t="s">
        <v>133</v>
      </c>
    </row>
    <row r="264" spans="1:65" s="14" customFormat="1" ht="11.25">
      <c r="B264" s="208"/>
      <c r="C264" s="209"/>
      <c r="D264" s="199" t="s">
        <v>143</v>
      </c>
      <c r="E264" s="210" t="s">
        <v>1</v>
      </c>
      <c r="F264" s="211" t="s">
        <v>322</v>
      </c>
      <c r="G264" s="209"/>
      <c r="H264" s="212">
        <v>0.9</v>
      </c>
      <c r="I264" s="213"/>
      <c r="J264" s="209"/>
      <c r="K264" s="209"/>
      <c r="L264" s="214"/>
      <c r="M264" s="215"/>
      <c r="N264" s="216"/>
      <c r="O264" s="216"/>
      <c r="P264" s="216"/>
      <c r="Q264" s="216"/>
      <c r="R264" s="216"/>
      <c r="S264" s="216"/>
      <c r="T264" s="217"/>
      <c r="AT264" s="218" t="s">
        <v>143</v>
      </c>
      <c r="AU264" s="218" t="s">
        <v>141</v>
      </c>
      <c r="AV264" s="14" t="s">
        <v>141</v>
      </c>
      <c r="AW264" s="14" t="s">
        <v>32</v>
      </c>
      <c r="AX264" s="14" t="s">
        <v>74</v>
      </c>
      <c r="AY264" s="218" t="s">
        <v>133</v>
      </c>
    </row>
    <row r="265" spans="1:65" s="14" customFormat="1" ht="11.25">
      <c r="B265" s="208"/>
      <c r="C265" s="209"/>
      <c r="D265" s="199" t="s">
        <v>143</v>
      </c>
      <c r="E265" s="210" t="s">
        <v>1</v>
      </c>
      <c r="F265" s="211" t="s">
        <v>323</v>
      </c>
      <c r="G265" s="209"/>
      <c r="H265" s="212">
        <v>6.93</v>
      </c>
      <c r="I265" s="213"/>
      <c r="J265" s="209"/>
      <c r="K265" s="209"/>
      <c r="L265" s="214"/>
      <c r="M265" s="215"/>
      <c r="N265" s="216"/>
      <c r="O265" s="216"/>
      <c r="P265" s="216"/>
      <c r="Q265" s="216"/>
      <c r="R265" s="216"/>
      <c r="S265" s="216"/>
      <c r="T265" s="217"/>
      <c r="AT265" s="218" t="s">
        <v>143</v>
      </c>
      <c r="AU265" s="218" t="s">
        <v>141</v>
      </c>
      <c r="AV265" s="14" t="s">
        <v>141</v>
      </c>
      <c r="AW265" s="14" t="s">
        <v>32</v>
      </c>
      <c r="AX265" s="14" t="s">
        <v>74</v>
      </c>
      <c r="AY265" s="218" t="s">
        <v>133</v>
      </c>
    </row>
    <row r="266" spans="1:65" s="15" customFormat="1" ht="11.25">
      <c r="B266" s="219"/>
      <c r="C266" s="220"/>
      <c r="D266" s="199" t="s">
        <v>143</v>
      </c>
      <c r="E266" s="221" t="s">
        <v>1</v>
      </c>
      <c r="F266" s="222" t="s">
        <v>152</v>
      </c>
      <c r="G266" s="220"/>
      <c r="H266" s="223">
        <v>7.83</v>
      </c>
      <c r="I266" s="224"/>
      <c r="J266" s="220"/>
      <c r="K266" s="220"/>
      <c r="L266" s="225"/>
      <c r="M266" s="226"/>
      <c r="N266" s="227"/>
      <c r="O266" s="227"/>
      <c r="P266" s="227"/>
      <c r="Q266" s="227"/>
      <c r="R266" s="227"/>
      <c r="S266" s="227"/>
      <c r="T266" s="228"/>
      <c r="AT266" s="229" t="s">
        <v>143</v>
      </c>
      <c r="AU266" s="229" t="s">
        <v>141</v>
      </c>
      <c r="AV266" s="15" t="s">
        <v>140</v>
      </c>
      <c r="AW266" s="15" t="s">
        <v>32</v>
      </c>
      <c r="AX266" s="15" t="s">
        <v>81</v>
      </c>
      <c r="AY266" s="229" t="s">
        <v>133</v>
      </c>
    </row>
    <row r="267" spans="1:65" s="2" customFormat="1" ht="33" customHeight="1">
      <c r="A267" s="34"/>
      <c r="B267" s="35"/>
      <c r="C267" s="183" t="s">
        <v>324</v>
      </c>
      <c r="D267" s="183" t="s">
        <v>136</v>
      </c>
      <c r="E267" s="184" t="s">
        <v>325</v>
      </c>
      <c r="F267" s="185" t="s">
        <v>326</v>
      </c>
      <c r="G267" s="186" t="s">
        <v>254</v>
      </c>
      <c r="H267" s="187">
        <v>6.4000000000000001E-2</v>
      </c>
      <c r="I267" s="188"/>
      <c r="J267" s="189">
        <f>ROUND(I267*H267,2)</f>
        <v>0</v>
      </c>
      <c r="K267" s="190"/>
      <c r="L267" s="39"/>
      <c r="M267" s="191" t="s">
        <v>1</v>
      </c>
      <c r="N267" s="192" t="s">
        <v>40</v>
      </c>
      <c r="O267" s="71"/>
      <c r="P267" s="193">
        <f>O267*H267</f>
        <v>0</v>
      </c>
      <c r="Q267" s="193">
        <v>0</v>
      </c>
      <c r="R267" s="193">
        <f>Q267*H267</f>
        <v>0</v>
      </c>
      <c r="S267" s="193">
        <v>0</v>
      </c>
      <c r="T267" s="194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5" t="s">
        <v>226</v>
      </c>
      <c r="AT267" s="195" t="s">
        <v>136</v>
      </c>
      <c r="AU267" s="195" t="s">
        <v>141</v>
      </c>
      <c r="AY267" s="17" t="s">
        <v>133</v>
      </c>
      <c r="BE267" s="196">
        <f>IF(N267="základní",J267,0)</f>
        <v>0</v>
      </c>
      <c r="BF267" s="196">
        <f>IF(N267="snížená",J267,0)</f>
        <v>0</v>
      </c>
      <c r="BG267" s="196">
        <f>IF(N267="zákl. přenesená",J267,0)</f>
        <v>0</v>
      </c>
      <c r="BH267" s="196">
        <f>IF(N267="sníž. přenesená",J267,0)</f>
        <v>0</v>
      </c>
      <c r="BI267" s="196">
        <f>IF(N267="nulová",J267,0)</f>
        <v>0</v>
      </c>
      <c r="BJ267" s="17" t="s">
        <v>141</v>
      </c>
      <c r="BK267" s="196">
        <f>ROUND(I267*H267,2)</f>
        <v>0</v>
      </c>
      <c r="BL267" s="17" t="s">
        <v>226</v>
      </c>
      <c r="BM267" s="195" t="s">
        <v>327</v>
      </c>
    </row>
    <row r="268" spans="1:65" s="2" customFormat="1" ht="33" customHeight="1">
      <c r="A268" s="34"/>
      <c r="B268" s="35"/>
      <c r="C268" s="183" t="s">
        <v>328</v>
      </c>
      <c r="D268" s="183" t="s">
        <v>136</v>
      </c>
      <c r="E268" s="184" t="s">
        <v>329</v>
      </c>
      <c r="F268" s="185" t="s">
        <v>330</v>
      </c>
      <c r="G268" s="186" t="s">
        <v>254</v>
      </c>
      <c r="H268" s="187">
        <v>6.4000000000000001E-2</v>
      </c>
      <c r="I268" s="188"/>
      <c r="J268" s="189">
        <f>ROUND(I268*H268,2)</f>
        <v>0</v>
      </c>
      <c r="K268" s="190"/>
      <c r="L268" s="39"/>
      <c r="M268" s="191" t="s">
        <v>1</v>
      </c>
      <c r="N268" s="192" t="s">
        <v>40</v>
      </c>
      <c r="O268" s="71"/>
      <c r="P268" s="193">
        <f>O268*H268</f>
        <v>0</v>
      </c>
      <c r="Q268" s="193">
        <v>0</v>
      </c>
      <c r="R268" s="193">
        <f>Q268*H268</f>
        <v>0</v>
      </c>
      <c r="S268" s="193">
        <v>0</v>
      </c>
      <c r="T268" s="194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5" t="s">
        <v>226</v>
      </c>
      <c r="AT268" s="195" t="s">
        <v>136</v>
      </c>
      <c r="AU268" s="195" t="s">
        <v>141</v>
      </c>
      <c r="AY268" s="17" t="s">
        <v>133</v>
      </c>
      <c r="BE268" s="196">
        <f>IF(N268="základní",J268,0)</f>
        <v>0</v>
      </c>
      <c r="BF268" s="196">
        <f>IF(N268="snížená",J268,0)</f>
        <v>0</v>
      </c>
      <c r="BG268" s="196">
        <f>IF(N268="zákl. přenesená",J268,0)</f>
        <v>0</v>
      </c>
      <c r="BH268" s="196">
        <f>IF(N268="sníž. přenesená",J268,0)</f>
        <v>0</v>
      </c>
      <c r="BI268" s="196">
        <f>IF(N268="nulová",J268,0)</f>
        <v>0</v>
      </c>
      <c r="BJ268" s="17" t="s">
        <v>141</v>
      </c>
      <c r="BK268" s="196">
        <f>ROUND(I268*H268,2)</f>
        <v>0</v>
      </c>
      <c r="BL268" s="17" t="s">
        <v>226</v>
      </c>
      <c r="BM268" s="195" t="s">
        <v>331</v>
      </c>
    </row>
    <row r="269" spans="1:65" s="12" customFormat="1" ht="22.9" customHeight="1">
      <c r="B269" s="167"/>
      <c r="C269" s="168"/>
      <c r="D269" s="169" t="s">
        <v>73</v>
      </c>
      <c r="E269" s="181" t="s">
        <v>332</v>
      </c>
      <c r="F269" s="181" t="s">
        <v>333</v>
      </c>
      <c r="G269" s="168"/>
      <c r="H269" s="168"/>
      <c r="I269" s="171"/>
      <c r="J269" s="182">
        <f>BK269</f>
        <v>0</v>
      </c>
      <c r="K269" s="168"/>
      <c r="L269" s="173"/>
      <c r="M269" s="174"/>
      <c r="N269" s="175"/>
      <c r="O269" s="175"/>
      <c r="P269" s="176">
        <f>SUM(P270:P285)</f>
        <v>0</v>
      </c>
      <c r="Q269" s="175"/>
      <c r="R269" s="176">
        <f>SUM(R270:R285)</f>
        <v>5.5300000000000002E-3</v>
      </c>
      <c r="S269" s="175"/>
      <c r="T269" s="177">
        <f>SUM(T270:T285)</f>
        <v>4.5999999999999999E-2</v>
      </c>
      <c r="AR269" s="178" t="s">
        <v>141</v>
      </c>
      <c r="AT269" s="179" t="s">
        <v>73</v>
      </c>
      <c r="AU269" s="179" t="s">
        <v>81</v>
      </c>
      <c r="AY269" s="178" t="s">
        <v>133</v>
      </c>
      <c r="BK269" s="180">
        <f>SUM(BK270:BK285)</f>
        <v>0</v>
      </c>
    </row>
    <row r="270" spans="1:65" s="2" customFormat="1" ht="16.5" customHeight="1">
      <c r="A270" s="34"/>
      <c r="B270" s="35"/>
      <c r="C270" s="183" t="s">
        <v>334</v>
      </c>
      <c r="D270" s="183" t="s">
        <v>136</v>
      </c>
      <c r="E270" s="184" t="s">
        <v>335</v>
      </c>
      <c r="F270" s="185" t="s">
        <v>336</v>
      </c>
      <c r="G270" s="186" t="s">
        <v>233</v>
      </c>
      <c r="H270" s="187">
        <v>2</v>
      </c>
      <c r="I270" s="188"/>
      <c r="J270" s="189">
        <f>ROUND(I270*H270,2)</f>
        <v>0</v>
      </c>
      <c r="K270" s="190"/>
      <c r="L270" s="39"/>
      <c r="M270" s="191" t="s">
        <v>1</v>
      </c>
      <c r="N270" s="192" t="s">
        <v>40</v>
      </c>
      <c r="O270" s="71"/>
      <c r="P270" s="193">
        <f>O270*H270</f>
        <v>0</v>
      </c>
      <c r="Q270" s="193">
        <v>7.6000000000000004E-4</v>
      </c>
      <c r="R270" s="193">
        <f>Q270*H270</f>
        <v>1.5200000000000001E-3</v>
      </c>
      <c r="S270" s="193">
        <v>0</v>
      </c>
      <c r="T270" s="194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5" t="s">
        <v>226</v>
      </c>
      <c r="AT270" s="195" t="s">
        <v>136</v>
      </c>
      <c r="AU270" s="195" t="s">
        <v>141</v>
      </c>
      <c r="AY270" s="17" t="s">
        <v>133</v>
      </c>
      <c r="BE270" s="196">
        <f>IF(N270="základní",J270,0)</f>
        <v>0</v>
      </c>
      <c r="BF270" s="196">
        <f>IF(N270="snížená",J270,0)</f>
        <v>0</v>
      </c>
      <c r="BG270" s="196">
        <f>IF(N270="zákl. přenesená",J270,0)</f>
        <v>0</v>
      </c>
      <c r="BH270" s="196">
        <f>IF(N270="sníž. přenesená",J270,0)</f>
        <v>0</v>
      </c>
      <c r="BI270" s="196">
        <f>IF(N270="nulová",J270,0)</f>
        <v>0</v>
      </c>
      <c r="BJ270" s="17" t="s">
        <v>141</v>
      </c>
      <c r="BK270" s="196">
        <f>ROUND(I270*H270,2)</f>
        <v>0</v>
      </c>
      <c r="BL270" s="17" t="s">
        <v>226</v>
      </c>
      <c r="BM270" s="195" t="s">
        <v>337</v>
      </c>
    </row>
    <row r="271" spans="1:65" s="13" customFormat="1" ht="11.25">
      <c r="B271" s="197"/>
      <c r="C271" s="198"/>
      <c r="D271" s="199" t="s">
        <v>143</v>
      </c>
      <c r="E271" s="200" t="s">
        <v>1</v>
      </c>
      <c r="F271" s="201" t="s">
        <v>338</v>
      </c>
      <c r="G271" s="198"/>
      <c r="H271" s="200" t="s">
        <v>1</v>
      </c>
      <c r="I271" s="202"/>
      <c r="J271" s="198"/>
      <c r="K271" s="198"/>
      <c r="L271" s="203"/>
      <c r="M271" s="204"/>
      <c r="N271" s="205"/>
      <c r="O271" s="205"/>
      <c r="P271" s="205"/>
      <c r="Q271" s="205"/>
      <c r="R271" s="205"/>
      <c r="S271" s="205"/>
      <c r="T271" s="206"/>
      <c r="AT271" s="207" t="s">
        <v>143</v>
      </c>
      <c r="AU271" s="207" t="s">
        <v>141</v>
      </c>
      <c r="AV271" s="13" t="s">
        <v>81</v>
      </c>
      <c r="AW271" s="13" t="s">
        <v>32</v>
      </c>
      <c r="AX271" s="13" t="s">
        <v>74</v>
      </c>
      <c r="AY271" s="207" t="s">
        <v>133</v>
      </c>
    </row>
    <row r="272" spans="1:65" s="14" customFormat="1" ht="11.25">
      <c r="B272" s="208"/>
      <c r="C272" s="209"/>
      <c r="D272" s="199" t="s">
        <v>143</v>
      </c>
      <c r="E272" s="210" t="s">
        <v>1</v>
      </c>
      <c r="F272" s="211" t="s">
        <v>339</v>
      </c>
      <c r="G272" s="209"/>
      <c r="H272" s="212">
        <v>2</v>
      </c>
      <c r="I272" s="213"/>
      <c r="J272" s="209"/>
      <c r="K272" s="209"/>
      <c r="L272" s="214"/>
      <c r="M272" s="215"/>
      <c r="N272" s="216"/>
      <c r="O272" s="216"/>
      <c r="P272" s="216"/>
      <c r="Q272" s="216"/>
      <c r="R272" s="216"/>
      <c r="S272" s="216"/>
      <c r="T272" s="217"/>
      <c r="AT272" s="218" t="s">
        <v>143</v>
      </c>
      <c r="AU272" s="218" t="s">
        <v>141</v>
      </c>
      <c r="AV272" s="14" t="s">
        <v>141</v>
      </c>
      <c r="AW272" s="14" t="s">
        <v>32</v>
      </c>
      <c r="AX272" s="14" t="s">
        <v>81</v>
      </c>
      <c r="AY272" s="218" t="s">
        <v>133</v>
      </c>
    </row>
    <row r="273" spans="1:65" s="2" customFormat="1" ht="16.5" customHeight="1">
      <c r="A273" s="34"/>
      <c r="B273" s="35"/>
      <c r="C273" s="183" t="s">
        <v>340</v>
      </c>
      <c r="D273" s="183" t="s">
        <v>136</v>
      </c>
      <c r="E273" s="184" t="s">
        <v>341</v>
      </c>
      <c r="F273" s="185" t="s">
        <v>342</v>
      </c>
      <c r="G273" s="186" t="s">
        <v>179</v>
      </c>
      <c r="H273" s="187">
        <v>1</v>
      </c>
      <c r="I273" s="188"/>
      <c r="J273" s="189">
        <f>ROUND(I273*H273,2)</f>
        <v>0</v>
      </c>
      <c r="K273" s="190"/>
      <c r="L273" s="39"/>
      <c r="M273" s="191" t="s">
        <v>1</v>
      </c>
      <c r="N273" s="192" t="s">
        <v>40</v>
      </c>
      <c r="O273" s="71"/>
      <c r="P273" s="193">
        <f>O273*H273</f>
        <v>0</v>
      </c>
      <c r="Q273" s="193">
        <v>0</v>
      </c>
      <c r="R273" s="193">
        <f>Q273*H273</f>
        <v>0</v>
      </c>
      <c r="S273" s="193">
        <v>0</v>
      </c>
      <c r="T273" s="194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5" t="s">
        <v>226</v>
      </c>
      <c r="AT273" s="195" t="s">
        <v>136</v>
      </c>
      <c r="AU273" s="195" t="s">
        <v>141</v>
      </c>
      <c r="AY273" s="17" t="s">
        <v>133</v>
      </c>
      <c r="BE273" s="196">
        <f>IF(N273="základní",J273,0)</f>
        <v>0</v>
      </c>
      <c r="BF273" s="196">
        <f>IF(N273="snížená",J273,0)</f>
        <v>0</v>
      </c>
      <c r="BG273" s="196">
        <f>IF(N273="zákl. přenesená",J273,0)</f>
        <v>0</v>
      </c>
      <c r="BH273" s="196">
        <f>IF(N273="sníž. přenesená",J273,0)</f>
        <v>0</v>
      </c>
      <c r="BI273" s="196">
        <f>IF(N273="nulová",J273,0)</f>
        <v>0</v>
      </c>
      <c r="BJ273" s="17" t="s">
        <v>141</v>
      </c>
      <c r="BK273" s="196">
        <f>ROUND(I273*H273,2)</f>
        <v>0</v>
      </c>
      <c r="BL273" s="17" t="s">
        <v>226</v>
      </c>
      <c r="BM273" s="195" t="s">
        <v>343</v>
      </c>
    </row>
    <row r="274" spans="1:65" s="13" customFormat="1" ht="11.25">
      <c r="B274" s="197"/>
      <c r="C274" s="198"/>
      <c r="D274" s="199" t="s">
        <v>143</v>
      </c>
      <c r="E274" s="200" t="s">
        <v>1</v>
      </c>
      <c r="F274" s="201" t="s">
        <v>344</v>
      </c>
      <c r="G274" s="198"/>
      <c r="H274" s="200" t="s">
        <v>1</v>
      </c>
      <c r="I274" s="202"/>
      <c r="J274" s="198"/>
      <c r="K274" s="198"/>
      <c r="L274" s="203"/>
      <c r="M274" s="204"/>
      <c r="N274" s="205"/>
      <c r="O274" s="205"/>
      <c r="P274" s="205"/>
      <c r="Q274" s="205"/>
      <c r="R274" s="205"/>
      <c r="S274" s="205"/>
      <c r="T274" s="206"/>
      <c r="AT274" s="207" t="s">
        <v>143</v>
      </c>
      <c r="AU274" s="207" t="s">
        <v>141</v>
      </c>
      <c r="AV274" s="13" t="s">
        <v>81</v>
      </c>
      <c r="AW274" s="13" t="s">
        <v>32</v>
      </c>
      <c r="AX274" s="13" t="s">
        <v>74</v>
      </c>
      <c r="AY274" s="207" t="s">
        <v>133</v>
      </c>
    </row>
    <row r="275" spans="1:65" s="14" customFormat="1" ht="11.25">
      <c r="B275" s="208"/>
      <c r="C275" s="209"/>
      <c r="D275" s="199" t="s">
        <v>143</v>
      </c>
      <c r="E275" s="210" t="s">
        <v>1</v>
      </c>
      <c r="F275" s="211" t="s">
        <v>81</v>
      </c>
      <c r="G275" s="209"/>
      <c r="H275" s="212">
        <v>1</v>
      </c>
      <c r="I275" s="213"/>
      <c r="J275" s="209"/>
      <c r="K275" s="209"/>
      <c r="L275" s="214"/>
      <c r="M275" s="215"/>
      <c r="N275" s="216"/>
      <c r="O275" s="216"/>
      <c r="P275" s="216"/>
      <c r="Q275" s="216"/>
      <c r="R275" s="216"/>
      <c r="S275" s="216"/>
      <c r="T275" s="217"/>
      <c r="AT275" s="218" t="s">
        <v>143</v>
      </c>
      <c r="AU275" s="218" t="s">
        <v>141</v>
      </c>
      <c r="AV275" s="14" t="s">
        <v>141</v>
      </c>
      <c r="AW275" s="14" t="s">
        <v>32</v>
      </c>
      <c r="AX275" s="14" t="s">
        <v>81</v>
      </c>
      <c r="AY275" s="218" t="s">
        <v>133</v>
      </c>
    </row>
    <row r="276" spans="1:65" s="2" customFormat="1" ht="24.2" customHeight="1">
      <c r="A276" s="34"/>
      <c r="B276" s="35"/>
      <c r="C276" s="183" t="s">
        <v>345</v>
      </c>
      <c r="D276" s="183" t="s">
        <v>136</v>
      </c>
      <c r="E276" s="184" t="s">
        <v>346</v>
      </c>
      <c r="F276" s="185" t="s">
        <v>347</v>
      </c>
      <c r="G276" s="186" t="s">
        <v>179</v>
      </c>
      <c r="H276" s="187">
        <v>1</v>
      </c>
      <c r="I276" s="188"/>
      <c r="J276" s="189">
        <f>ROUND(I276*H276,2)</f>
        <v>0</v>
      </c>
      <c r="K276" s="190"/>
      <c r="L276" s="39"/>
      <c r="M276" s="191" t="s">
        <v>1</v>
      </c>
      <c r="N276" s="192" t="s">
        <v>40</v>
      </c>
      <c r="O276" s="71"/>
      <c r="P276" s="193">
        <f>O276*H276</f>
        <v>0</v>
      </c>
      <c r="Q276" s="193">
        <v>1.4999999999999999E-4</v>
      </c>
      <c r="R276" s="193">
        <f>Q276*H276</f>
        <v>1.4999999999999999E-4</v>
      </c>
      <c r="S276" s="193">
        <v>0</v>
      </c>
      <c r="T276" s="194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5" t="s">
        <v>226</v>
      </c>
      <c r="AT276" s="195" t="s">
        <v>136</v>
      </c>
      <c r="AU276" s="195" t="s">
        <v>141</v>
      </c>
      <c r="AY276" s="17" t="s">
        <v>133</v>
      </c>
      <c r="BE276" s="196">
        <f>IF(N276="základní",J276,0)</f>
        <v>0</v>
      </c>
      <c r="BF276" s="196">
        <f>IF(N276="snížená",J276,0)</f>
        <v>0</v>
      </c>
      <c r="BG276" s="196">
        <f>IF(N276="zákl. přenesená",J276,0)</f>
        <v>0</v>
      </c>
      <c r="BH276" s="196">
        <f>IF(N276="sníž. přenesená",J276,0)</f>
        <v>0</v>
      </c>
      <c r="BI276" s="196">
        <f>IF(N276="nulová",J276,0)</f>
        <v>0</v>
      </c>
      <c r="BJ276" s="17" t="s">
        <v>141</v>
      </c>
      <c r="BK276" s="196">
        <f>ROUND(I276*H276,2)</f>
        <v>0</v>
      </c>
      <c r="BL276" s="17" t="s">
        <v>226</v>
      </c>
      <c r="BM276" s="195" t="s">
        <v>348</v>
      </c>
    </row>
    <row r="277" spans="1:65" s="2" customFormat="1" ht="16.5" customHeight="1">
      <c r="A277" s="34"/>
      <c r="B277" s="35"/>
      <c r="C277" s="230" t="s">
        <v>349</v>
      </c>
      <c r="D277" s="230" t="s">
        <v>296</v>
      </c>
      <c r="E277" s="231" t="s">
        <v>350</v>
      </c>
      <c r="F277" s="232" t="s">
        <v>351</v>
      </c>
      <c r="G277" s="233" t="s">
        <v>179</v>
      </c>
      <c r="H277" s="234">
        <v>1</v>
      </c>
      <c r="I277" s="235"/>
      <c r="J277" s="236">
        <f>ROUND(I277*H277,2)</f>
        <v>0</v>
      </c>
      <c r="K277" s="237"/>
      <c r="L277" s="238"/>
      <c r="M277" s="239" t="s">
        <v>1</v>
      </c>
      <c r="N277" s="240" t="s">
        <v>40</v>
      </c>
      <c r="O277" s="71"/>
      <c r="P277" s="193">
        <f>O277*H277</f>
        <v>0</v>
      </c>
      <c r="Q277" s="193">
        <v>3.0400000000000002E-3</v>
      </c>
      <c r="R277" s="193">
        <f>Q277*H277</f>
        <v>3.0400000000000002E-3</v>
      </c>
      <c r="S277" s="193">
        <v>0</v>
      </c>
      <c r="T277" s="194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5" t="s">
        <v>299</v>
      </c>
      <c r="AT277" s="195" t="s">
        <v>296</v>
      </c>
      <c r="AU277" s="195" t="s">
        <v>141</v>
      </c>
      <c r="AY277" s="17" t="s">
        <v>133</v>
      </c>
      <c r="BE277" s="196">
        <f>IF(N277="základní",J277,0)</f>
        <v>0</v>
      </c>
      <c r="BF277" s="196">
        <f>IF(N277="snížená",J277,0)</f>
        <v>0</v>
      </c>
      <c r="BG277" s="196">
        <f>IF(N277="zákl. přenesená",J277,0)</f>
        <v>0</v>
      </c>
      <c r="BH277" s="196">
        <f>IF(N277="sníž. přenesená",J277,0)</f>
        <v>0</v>
      </c>
      <c r="BI277" s="196">
        <f>IF(N277="nulová",J277,0)</f>
        <v>0</v>
      </c>
      <c r="BJ277" s="17" t="s">
        <v>141</v>
      </c>
      <c r="BK277" s="196">
        <f>ROUND(I277*H277,2)</f>
        <v>0</v>
      </c>
      <c r="BL277" s="17" t="s">
        <v>226</v>
      </c>
      <c r="BM277" s="195" t="s">
        <v>352</v>
      </c>
    </row>
    <row r="278" spans="1:65" s="2" customFormat="1" ht="16.5" customHeight="1">
      <c r="A278" s="34"/>
      <c r="B278" s="35"/>
      <c r="C278" s="230" t="s">
        <v>353</v>
      </c>
      <c r="D278" s="230" t="s">
        <v>296</v>
      </c>
      <c r="E278" s="231" t="s">
        <v>354</v>
      </c>
      <c r="F278" s="232" t="s">
        <v>355</v>
      </c>
      <c r="G278" s="233" t="s">
        <v>179</v>
      </c>
      <c r="H278" s="234">
        <v>1</v>
      </c>
      <c r="I278" s="235"/>
      <c r="J278" s="236">
        <f>ROUND(I278*H278,2)</f>
        <v>0</v>
      </c>
      <c r="K278" s="237"/>
      <c r="L278" s="238"/>
      <c r="M278" s="239" t="s">
        <v>1</v>
      </c>
      <c r="N278" s="240" t="s">
        <v>40</v>
      </c>
      <c r="O278" s="71"/>
      <c r="P278" s="193">
        <f>O278*H278</f>
        <v>0</v>
      </c>
      <c r="Q278" s="193">
        <v>5.9000000000000003E-4</v>
      </c>
      <c r="R278" s="193">
        <f>Q278*H278</f>
        <v>5.9000000000000003E-4</v>
      </c>
      <c r="S278" s="193">
        <v>0</v>
      </c>
      <c r="T278" s="194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5" t="s">
        <v>299</v>
      </c>
      <c r="AT278" s="195" t="s">
        <v>296</v>
      </c>
      <c r="AU278" s="195" t="s">
        <v>141</v>
      </c>
      <c r="AY278" s="17" t="s">
        <v>133</v>
      </c>
      <c r="BE278" s="196">
        <f>IF(N278="základní",J278,0)</f>
        <v>0</v>
      </c>
      <c r="BF278" s="196">
        <f>IF(N278="snížená",J278,0)</f>
        <v>0</v>
      </c>
      <c r="BG278" s="196">
        <f>IF(N278="zákl. přenesená",J278,0)</f>
        <v>0</v>
      </c>
      <c r="BH278" s="196">
        <f>IF(N278="sníž. přenesená",J278,0)</f>
        <v>0</v>
      </c>
      <c r="BI278" s="196">
        <f>IF(N278="nulová",J278,0)</f>
        <v>0</v>
      </c>
      <c r="BJ278" s="17" t="s">
        <v>141</v>
      </c>
      <c r="BK278" s="196">
        <f>ROUND(I278*H278,2)</f>
        <v>0</v>
      </c>
      <c r="BL278" s="17" t="s">
        <v>226</v>
      </c>
      <c r="BM278" s="195" t="s">
        <v>356</v>
      </c>
    </row>
    <row r="279" spans="1:65" s="2" customFormat="1" ht="24.2" customHeight="1">
      <c r="A279" s="34"/>
      <c r="B279" s="35"/>
      <c r="C279" s="183" t="s">
        <v>357</v>
      </c>
      <c r="D279" s="183" t="s">
        <v>136</v>
      </c>
      <c r="E279" s="184" t="s">
        <v>358</v>
      </c>
      <c r="F279" s="185" t="s">
        <v>359</v>
      </c>
      <c r="G279" s="186" t="s">
        <v>179</v>
      </c>
      <c r="H279" s="187">
        <v>1</v>
      </c>
      <c r="I279" s="188"/>
      <c r="J279" s="189">
        <f>ROUND(I279*H279,2)</f>
        <v>0</v>
      </c>
      <c r="K279" s="190"/>
      <c r="L279" s="39"/>
      <c r="M279" s="191" t="s">
        <v>1</v>
      </c>
      <c r="N279" s="192" t="s">
        <v>40</v>
      </c>
      <c r="O279" s="71"/>
      <c r="P279" s="193">
        <f>O279*H279</f>
        <v>0</v>
      </c>
      <c r="Q279" s="193">
        <v>2.2000000000000001E-4</v>
      </c>
      <c r="R279" s="193">
        <f>Q279*H279</f>
        <v>2.2000000000000001E-4</v>
      </c>
      <c r="S279" s="193">
        <v>0</v>
      </c>
      <c r="T279" s="194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5" t="s">
        <v>226</v>
      </c>
      <c r="AT279" s="195" t="s">
        <v>136</v>
      </c>
      <c r="AU279" s="195" t="s">
        <v>141</v>
      </c>
      <c r="AY279" s="17" t="s">
        <v>133</v>
      </c>
      <c r="BE279" s="196">
        <f>IF(N279="základní",J279,0)</f>
        <v>0</v>
      </c>
      <c r="BF279" s="196">
        <f>IF(N279="snížená",J279,0)</f>
        <v>0</v>
      </c>
      <c r="BG279" s="196">
        <f>IF(N279="zákl. přenesená",J279,0)</f>
        <v>0</v>
      </c>
      <c r="BH279" s="196">
        <f>IF(N279="sníž. přenesená",J279,0)</f>
        <v>0</v>
      </c>
      <c r="BI279" s="196">
        <f>IF(N279="nulová",J279,0)</f>
        <v>0</v>
      </c>
      <c r="BJ279" s="17" t="s">
        <v>141</v>
      </c>
      <c r="BK279" s="196">
        <f>ROUND(I279*H279,2)</f>
        <v>0</v>
      </c>
      <c r="BL279" s="17" t="s">
        <v>226</v>
      </c>
      <c r="BM279" s="195" t="s">
        <v>360</v>
      </c>
    </row>
    <row r="280" spans="1:65" s="13" customFormat="1" ht="11.25">
      <c r="B280" s="197"/>
      <c r="C280" s="198"/>
      <c r="D280" s="199" t="s">
        <v>143</v>
      </c>
      <c r="E280" s="200" t="s">
        <v>1</v>
      </c>
      <c r="F280" s="201" t="s">
        <v>361</v>
      </c>
      <c r="G280" s="198"/>
      <c r="H280" s="200" t="s">
        <v>1</v>
      </c>
      <c r="I280" s="202"/>
      <c r="J280" s="198"/>
      <c r="K280" s="198"/>
      <c r="L280" s="203"/>
      <c r="M280" s="204"/>
      <c r="N280" s="205"/>
      <c r="O280" s="205"/>
      <c r="P280" s="205"/>
      <c r="Q280" s="205"/>
      <c r="R280" s="205"/>
      <c r="S280" s="205"/>
      <c r="T280" s="206"/>
      <c r="AT280" s="207" t="s">
        <v>143</v>
      </c>
      <c r="AU280" s="207" t="s">
        <v>141</v>
      </c>
      <c r="AV280" s="13" t="s">
        <v>81</v>
      </c>
      <c r="AW280" s="13" t="s">
        <v>32</v>
      </c>
      <c r="AX280" s="13" t="s">
        <v>74</v>
      </c>
      <c r="AY280" s="207" t="s">
        <v>133</v>
      </c>
    </row>
    <row r="281" spans="1:65" s="14" customFormat="1" ht="11.25">
      <c r="B281" s="208"/>
      <c r="C281" s="209"/>
      <c r="D281" s="199" t="s">
        <v>143</v>
      </c>
      <c r="E281" s="210" t="s">
        <v>1</v>
      </c>
      <c r="F281" s="211" t="s">
        <v>81</v>
      </c>
      <c r="G281" s="209"/>
      <c r="H281" s="212">
        <v>1</v>
      </c>
      <c r="I281" s="213"/>
      <c r="J281" s="209"/>
      <c r="K281" s="209"/>
      <c r="L281" s="214"/>
      <c r="M281" s="215"/>
      <c r="N281" s="216"/>
      <c r="O281" s="216"/>
      <c r="P281" s="216"/>
      <c r="Q281" s="216"/>
      <c r="R281" s="216"/>
      <c r="S281" s="216"/>
      <c r="T281" s="217"/>
      <c r="AT281" s="218" t="s">
        <v>143</v>
      </c>
      <c r="AU281" s="218" t="s">
        <v>141</v>
      </c>
      <c r="AV281" s="14" t="s">
        <v>141</v>
      </c>
      <c r="AW281" s="14" t="s">
        <v>32</v>
      </c>
      <c r="AX281" s="14" t="s">
        <v>81</v>
      </c>
      <c r="AY281" s="218" t="s">
        <v>133</v>
      </c>
    </row>
    <row r="282" spans="1:65" s="2" customFormat="1" ht="16.5" customHeight="1">
      <c r="A282" s="34"/>
      <c r="B282" s="35"/>
      <c r="C282" s="230" t="s">
        <v>362</v>
      </c>
      <c r="D282" s="230" t="s">
        <v>296</v>
      </c>
      <c r="E282" s="231" t="s">
        <v>363</v>
      </c>
      <c r="F282" s="232" t="s">
        <v>364</v>
      </c>
      <c r="G282" s="233" t="s">
        <v>179</v>
      </c>
      <c r="H282" s="234">
        <v>1</v>
      </c>
      <c r="I282" s="235"/>
      <c r="J282" s="236">
        <f>ROUND(I282*H282,2)</f>
        <v>0</v>
      </c>
      <c r="K282" s="237"/>
      <c r="L282" s="238"/>
      <c r="M282" s="239" t="s">
        <v>1</v>
      </c>
      <c r="N282" s="240" t="s">
        <v>40</v>
      </c>
      <c r="O282" s="71"/>
      <c r="P282" s="193">
        <f>O282*H282</f>
        <v>0</v>
      </c>
      <c r="Q282" s="193">
        <v>1.0000000000000001E-5</v>
      </c>
      <c r="R282" s="193">
        <f>Q282*H282</f>
        <v>1.0000000000000001E-5</v>
      </c>
      <c r="S282" s="193">
        <v>0</v>
      </c>
      <c r="T282" s="194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5" t="s">
        <v>299</v>
      </c>
      <c r="AT282" s="195" t="s">
        <v>296</v>
      </c>
      <c r="AU282" s="195" t="s">
        <v>141</v>
      </c>
      <c r="AY282" s="17" t="s">
        <v>133</v>
      </c>
      <c r="BE282" s="196">
        <f>IF(N282="základní",J282,0)</f>
        <v>0</v>
      </c>
      <c r="BF282" s="196">
        <f>IF(N282="snížená",J282,0)</f>
        <v>0</v>
      </c>
      <c r="BG282" s="196">
        <f>IF(N282="zákl. přenesená",J282,0)</f>
        <v>0</v>
      </c>
      <c r="BH282" s="196">
        <f>IF(N282="sníž. přenesená",J282,0)</f>
        <v>0</v>
      </c>
      <c r="BI282" s="196">
        <f>IF(N282="nulová",J282,0)</f>
        <v>0</v>
      </c>
      <c r="BJ282" s="17" t="s">
        <v>141</v>
      </c>
      <c r="BK282" s="196">
        <f>ROUND(I282*H282,2)</f>
        <v>0</v>
      </c>
      <c r="BL282" s="17" t="s">
        <v>226</v>
      </c>
      <c r="BM282" s="195" t="s">
        <v>365</v>
      </c>
    </row>
    <row r="283" spans="1:65" s="2" customFormat="1" ht="24.2" customHeight="1">
      <c r="A283" s="34"/>
      <c r="B283" s="35"/>
      <c r="C283" s="183" t="s">
        <v>366</v>
      </c>
      <c r="D283" s="183" t="s">
        <v>136</v>
      </c>
      <c r="E283" s="184" t="s">
        <v>367</v>
      </c>
      <c r="F283" s="185" t="s">
        <v>368</v>
      </c>
      <c r="G283" s="186" t="s">
        <v>369</v>
      </c>
      <c r="H283" s="187">
        <v>1</v>
      </c>
      <c r="I283" s="188"/>
      <c r="J283" s="189">
        <f>ROUND(I283*H283,2)</f>
        <v>0</v>
      </c>
      <c r="K283" s="190"/>
      <c r="L283" s="39"/>
      <c r="M283" s="191" t="s">
        <v>1</v>
      </c>
      <c r="N283" s="192" t="s">
        <v>40</v>
      </c>
      <c r="O283" s="71"/>
      <c r="P283" s="193">
        <f>O283*H283</f>
        <v>0</v>
      </c>
      <c r="Q283" s="193">
        <v>0</v>
      </c>
      <c r="R283" s="193">
        <f>Q283*H283</f>
        <v>0</v>
      </c>
      <c r="S283" s="193">
        <v>4.5999999999999999E-2</v>
      </c>
      <c r="T283" s="194">
        <f>S283*H283</f>
        <v>4.5999999999999999E-2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5" t="s">
        <v>226</v>
      </c>
      <c r="AT283" s="195" t="s">
        <v>136</v>
      </c>
      <c r="AU283" s="195" t="s">
        <v>141</v>
      </c>
      <c r="AY283" s="17" t="s">
        <v>133</v>
      </c>
      <c r="BE283" s="196">
        <f>IF(N283="základní",J283,0)</f>
        <v>0</v>
      </c>
      <c r="BF283" s="196">
        <f>IF(N283="snížená",J283,0)</f>
        <v>0</v>
      </c>
      <c r="BG283" s="196">
        <f>IF(N283="zákl. přenesená",J283,0)</f>
        <v>0</v>
      </c>
      <c r="BH283" s="196">
        <f>IF(N283="sníž. přenesená",J283,0)</f>
        <v>0</v>
      </c>
      <c r="BI283" s="196">
        <f>IF(N283="nulová",J283,0)</f>
        <v>0</v>
      </c>
      <c r="BJ283" s="17" t="s">
        <v>141</v>
      </c>
      <c r="BK283" s="196">
        <f>ROUND(I283*H283,2)</f>
        <v>0</v>
      </c>
      <c r="BL283" s="17" t="s">
        <v>226</v>
      </c>
      <c r="BM283" s="195" t="s">
        <v>370</v>
      </c>
    </row>
    <row r="284" spans="1:65" s="2" customFormat="1" ht="24.2" customHeight="1">
      <c r="A284" s="34"/>
      <c r="B284" s="35"/>
      <c r="C284" s="183" t="s">
        <v>371</v>
      </c>
      <c r="D284" s="183" t="s">
        <v>136</v>
      </c>
      <c r="E284" s="184" t="s">
        <v>372</v>
      </c>
      <c r="F284" s="185" t="s">
        <v>373</v>
      </c>
      <c r="G284" s="186" t="s">
        <v>254</v>
      </c>
      <c r="H284" s="187">
        <v>6.0000000000000001E-3</v>
      </c>
      <c r="I284" s="188"/>
      <c r="J284" s="189">
        <f>ROUND(I284*H284,2)</f>
        <v>0</v>
      </c>
      <c r="K284" s="190"/>
      <c r="L284" s="39"/>
      <c r="M284" s="191" t="s">
        <v>1</v>
      </c>
      <c r="N284" s="192" t="s">
        <v>40</v>
      </c>
      <c r="O284" s="71"/>
      <c r="P284" s="193">
        <f>O284*H284</f>
        <v>0</v>
      </c>
      <c r="Q284" s="193">
        <v>0</v>
      </c>
      <c r="R284" s="193">
        <f>Q284*H284</f>
        <v>0</v>
      </c>
      <c r="S284" s="193">
        <v>0</v>
      </c>
      <c r="T284" s="194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5" t="s">
        <v>226</v>
      </c>
      <c r="AT284" s="195" t="s">
        <v>136</v>
      </c>
      <c r="AU284" s="195" t="s">
        <v>141</v>
      </c>
      <c r="AY284" s="17" t="s">
        <v>133</v>
      </c>
      <c r="BE284" s="196">
        <f>IF(N284="základní",J284,0)</f>
        <v>0</v>
      </c>
      <c r="BF284" s="196">
        <f>IF(N284="snížená",J284,0)</f>
        <v>0</v>
      </c>
      <c r="BG284" s="196">
        <f>IF(N284="zákl. přenesená",J284,0)</f>
        <v>0</v>
      </c>
      <c r="BH284" s="196">
        <f>IF(N284="sníž. přenesená",J284,0)</f>
        <v>0</v>
      </c>
      <c r="BI284" s="196">
        <f>IF(N284="nulová",J284,0)</f>
        <v>0</v>
      </c>
      <c r="BJ284" s="17" t="s">
        <v>141</v>
      </c>
      <c r="BK284" s="196">
        <f>ROUND(I284*H284,2)</f>
        <v>0</v>
      </c>
      <c r="BL284" s="17" t="s">
        <v>226</v>
      </c>
      <c r="BM284" s="195" t="s">
        <v>374</v>
      </c>
    </row>
    <row r="285" spans="1:65" s="2" customFormat="1" ht="24.2" customHeight="1">
      <c r="A285" s="34"/>
      <c r="B285" s="35"/>
      <c r="C285" s="183" t="s">
        <v>375</v>
      </c>
      <c r="D285" s="183" t="s">
        <v>136</v>
      </c>
      <c r="E285" s="184" t="s">
        <v>376</v>
      </c>
      <c r="F285" s="185" t="s">
        <v>377</v>
      </c>
      <c r="G285" s="186" t="s">
        <v>254</v>
      </c>
      <c r="H285" s="187">
        <v>6.0000000000000001E-3</v>
      </c>
      <c r="I285" s="188"/>
      <c r="J285" s="189">
        <f>ROUND(I285*H285,2)</f>
        <v>0</v>
      </c>
      <c r="K285" s="190"/>
      <c r="L285" s="39"/>
      <c r="M285" s="191" t="s">
        <v>1</v>
      </c>
      <c r="N285" s="192" t="s">
        <v>40</v>
      </c>
      <c r="O285" s="71"/>
      <c r="P285" s="193">
        <f>O285*H285</f>
        <v>0</v>
      </c>
      <c r="Q285" s="193">
        <v>0</v>
      </c>
      <c r="R285" s="193">
        <f>Q285*H285</f>
        <v>0</v>
      </c>
      <c r="S285" s="193">
        <v>0</v>
      </c>
      <c r="T285" s="194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5" t="s">
        <v>226</v>
      </c>
      <c r="AT285" s="195" t="s">
        <v>136</v>
      </c>
      <c r="AU285" s="195" t="s">
        <v>141</v>
      </c>
      <c r="AY285" s="17" t="s">
        <v>133</v>
      </c>
      <c r="BE285" s="196">
        <f>IF(N285="základní",J285,0)</f>
        <v>0</v>
      </c>
      <c r="BF285" s="196">
        <f>IF(N285="snížená",J285,0)</f>
        <v>0</v>
      </c>
      <c r="BG285" s="196">
        <f>IF(N285="zákl. přenesená",J285,0)</f>
        <v>0</v>
      </c>
      <c r="BH285" s="196">
        <f>IF(N285="sníž. přenesená",J285,0)</f>
        <v>0</v>
      </c>
      <c r="BI285" s="196">
        <f>IF(N285="nulová",J285,0)</f>
        <v>0</v>
      </c>
      <c r="BJ285" s="17" t="s">
        <v>141</v>
      </c>
      <c r="BK285" s="196">
        <f>ROUND(I285*H285,2)</f>
        <v>0</v>
      </c>
      <c r="BL285" s="17" t="s">
        <v>226</v>
      </c>
      <c r="BM285" s="195" t="s">
        <v>378</v>
      </c>
    </row>
    <row r="286" spans="1:65" s="12" customFormat="1" ht="22.9" customHeight="1">
      <c r="B286" s="167"/>
      <c r="C286" s="168"/>
      <c r="D286" s="169" t="s">
        <v>73</v>
      </c>
      <c r="E286" s="181" t="s">
        <v>379</v>
      </c>
      <c r="F286" s="181" t="s">
        <v>380</v>
      </c>
      <c r="G286" s="168"/>
      <c r="H286" s="168"/>
      <c r="I286" s="171"/>
      <c r="J286" s="182">
        <f>BK286</f>
        <v>0</v>
      </c>
      <c r="K286" s="168"/>
      <c r="L286" s="173"/>
      <c r="M286" s="174"/>
      <c r="N286" s="175"/>
      <c r="O286" s="175"/>
      <c r="P286" s="176">
        <f>SUM(P287:P308)</f>
        <v>0</v>
      </c>
      <c r="Q286" s="175"/>
      <c r="R286" s="176">
        <f>SUM(R287:R308)</f>
        <v>1.3800000000000002E-3</v>
      </c>
      <c r="S286" s="175"/>
      <c r="T286" s="177">
        <f>SUM(T287:T308)</f>
        <v>1.234E-2</v>
      </c>
      <c r="AR286" s="178" t="s">
        <v>141</v>
      </c>
      <c r="AT286" s="179" t="s">
        <v>73</v>
      </c>
      <c r="AU286" s="179" t="s">
        <v>81</v>
      </c>
      <c r="AY286" s="178" t="s">
        <v>133</v>
      </c>
      <c r="BK286" s="180">
        <f>SUM(BK287:BK308)</f>
        <v>0</v>
      </c>
    </row>
    <row r="287" spans="1:65" s="2" customFormat="1" ht="24.2" customHeight="1">
      <c r="A287" s="34"/>
      <c r="B287" s="35"/>
      <c r="C287" s="183" t="s">
        <v>381</v>
      </c>
      <c r="D287" s="183" t="s">
        <v>136</v>
      </c>
      <c r="E287" s="184" t="s">
        <v>382</v>
      </c>
      <c r="F287" s="185" t="s">
        <v>383</v>
      </c>
      <c r="G287" s="186" t="s">
        <v>179</v>
      </c>
      <c r="H287" s="187">
        <v>2</v>
      </c>
      <c r="I287" s="188"/>
      <c r="J287" s="189">
        <f>ROUND(I287*H287,2)</f>
        <v>0</v>
      </c>
      <c r="K287" s="190"/>
      <c r="L287" s="39"/>
      <c r="M287" s="191" t="s">
        <v>1</v>
      </c>
      <c r="N287" s="192" t="s">
        <v>40</v>
      </c>
      <c r="O287" s="71"/>
      <c r="P287" s="193">
        <f>O287*H287</f>
        <v>0</v>
      </c>
      <c r="Q287" s="193">
        <v>0</v>
      </c>
      <c r="R287" s="193">
        <f>Q287*H287</f>
        <v>0</v>
      </c>
      <c r="S287" s="193">
        <v>0</v>
      </c>
      <c r="T287" s="194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5" t="s">
        <v>226</v>
      </c>
      <c r="AT287" s="195" t="s">
        <v>136</v>
      </c>
      <c r="AU287" s="195" t="s">
        <v>141</v>
      </c>
      <c r="AY287" s="17" t="s">
        <v>133</v>
      </c>
      <c r="BE287" s="196">
        <f>IF(N287="základní",J287,0)</f>
        <v>0</v>
      </c>
      <c r="BF287" s="196">
        <f>IF(N287="snížená",J287,0)</f>
        <v>0</v>
      </c>
      <c r="BG287" s="196">
        <f>IF(N287="zákl. přenesená",J287,0)</f>
        <v>0</v>
      </c>
      <c r="BH287" s="196">
        <f>IF(N287="sníž. přenesená",J287,0)</f>
        <v>0</v>
      </c>
      <c r="BI287" s="196">
        <f>IF(N287="nulová",J287,0)</f>
        <v>0</v>
      </c>
      <c r="BJ287" s="17" t="s">
        <v>141</v>
      </c>
      <c r="BK287" s="196">
        <f>ROUND(I287*H287,2)</f>
        <v>0</v>
      </c>
      <c r="BL287" s="17" t="s">
        <v>226</v>
      </c>
      <c r="BM287" s="195" t="s">
        <v>384</v>
      </c>
    </row>
    <row r="288" spans="1:65" s="2" customFormat="1" ht="21.75" customHeight="1">
      <c r="A288" s="34"/>
      <c r="B288" s="35"/>
      <c r="C288" s="183" t="s">
        <v>385</v>
      </c>
      <c r="D288" s="183" t="s">
        <v>136</v>
      </c>
      <c r="E288" s="184" t="s">
        <v>386</v>
      </c>
      <c r="F288" s="185" t="s">
        <v>387</v>
      </c>
      <c r="G288" s="186" t="s">
        <v>179</v>
      </c>
      <c r="H288" s="187">
        <v>4</v>
      </c>
      <c r="I288" s="188"/>
      <c r="J288" s="189">
        <f>ROUND(I288*H288,2)</f>
        <v>0</v>
      </c>
      <c r="K288" s="190"/>
      <c r="L288" s="39"/>
      <c r="M288" s="191" t="s">
        <v>1</v>
      </c>
      <c r="N288" s="192" t="s">
        <v>40</v>
      </c>
      <c r="O288" s="71"/>
      <c r="P288" s="193">
        <f>O288*H288</f>
        <v>0</v>
      </c>
      <c r="Q288" s="193">
        <v>0</v>
      </c>
      <c r="R288" s="193">
        <f>Q288*H288</f>
        <v>0</v>
      </c>
      <c r="S288" s="193">
        <v>5.2999999999999998E-4</v>
      </c>
      <c r="T288" s="194">
        <f>S288*H288</f>
        <v>2.1199999999999999E-3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5" t="s">
        <v>226</v>
      </c>
      <c r="AT288" s="195" t="s">
        <v>136</v>
      </c>
      <c r="AU288" s="195" t="s">
        <v>141</v>
      </c>
      <c r="AY288" s="17" t="s">
        <v>133</v>
      </c>
      <c r="BE288" s="196">
        <f>IF(N288="základní",J288,0)</f>
        <v>0</v>
      </c>
      <c r="BF288" s="196">
        <f>IF(N288="snížená",J288,0)</f>
        <v>0</v>
      </c>
      <c r="BG288" s="196">
        <f>IF(N288="zákl. přenesená",J288,0)</f>
        <v>0</v>
      </c>
      <c r="BH288" s="196">
        <f>IF(N288="sníž. přenesená",J288,0)</f>
        <v>0</v>
      </c>
      <c r="BI288" s="196">
        <f>IF(N288="nulová",J288,0)</f>
        <v>0</v>
      </c>
      <c r="BJ288" s="17" t="s">
        <v>141</v>
      </c>
      <c r="BK288" s="196">
        <f>ROUND(I288*H288,2)</f>
        <v>0</v>
      </c>
      <c r="BL288" s="17" t="s">
        <v>226</v>
      </c>
      <c r="BM288" s="195" t="s">
        <v>388</v>
      </c>
    </row>
    <row r="289" spans="1:65" s="13" customFormat="1" ht="11.25">
      <c r="B289" s="197"/>
      <c r="C289" s="198"/>
      <c r="D289" s="199" t="s">
        <v>143</v>
      </c>
      <c r="E289" s="200" t="s">
        <v>1</v>
      </c>
      <c r="F289" s="201" t="s">
        <v>389</v>
      </c>
      <c r="G289" s="198"/>
      <c r="H289" s="200" t="s">
        <v>1</v>
      </c>
      <c r="I289" s="202"/>
      <c r="J289" s="198"/>
      <c r="K289" s="198"/>
      <c r="L289" s="203"/>
      <c r="M289" s="204"/>
      <c r="N289" s="205"/>
      <c r="O289" s="205"/>
      <c r="P289" s="205"/>
      <c r="Q289" s="205"/>
      <c r="R289" s="205"/>
      <c r="S289" s="205"/>
      <c r="T289" s="206"/>
      <c r="AT289" s="207" t="s">
        <v>143</v>
      </c>
      <c r="AU289" s="207" t="s">
        <v>141</v>
      </c>
      <c r="AV289" s="13" t="s">
        <v>81</v>
      </c>
      <c r="AW289" s="13" t="s">
        <v>32</v>
      </c>
      <c r="AX289" s="13" t="s">
        <v>74</v>
      </c>
      <c r="AY289" s="207" t="s">
        <v>133</v>
      </c>
    </row>
    <row r="290" spans="1:65" s="14" customFormat="1" ht="11.25">
      <c r="B290" s="208"/>
      <c r="C290" s="209"/>
      <c r="D290" s="199" t="s">
        <v>143</v>
      </c>
      <c r="E290" s="210" t="s">
        <v>1</v>
      </c>
      <c r="F290" s="211" t="s">
        <v>390</v>
      </c>
      <c r="G290" s="209"/>
      <c r="H290" s="212">
        <v>4</v>
      </c>
      <c r="I290" s="213"/>
      <c r="J290" s="209"/>
      <c r="K290" s="209"/>
      <c r="L290" s="214"/>
      <c r="M290" s="215"/>
      <c r="N290" s="216"/>
      <c r="O290" s="216"/>
      <c r="P290" s="216"/>
      <c r="Q290" s="216"/>
      <c r="R290" s="216"/>
      <c r="S290" s="216"/>
      <c r="T290" s="217"/>
      <c r="AT290" s="218" t="s">
        <v>143</v>
      </c>
      <c r="AU290" s="218" t="s">
        <v>141</v>
      </c>
      <c r="AV290" s="14" t="s">
        <v>141</v>
      </c>
      <c r="AW290" s="14" t="s">
        <v>32</v>
      </c>
      <c r="AX290" s="14" t="s">
        <v>81</v>
      </c>
      <c r="AY290" s="218" t="s">
        <v>133</v>
      </c>
    </row>
    <row r="291" spans="1:65" s="2" customFormat="1" ht="24.2" customHeight="1">
      <c r="A291" s="34"/>
      <c r="B291" s="35"/>
      <c r="C291" s="183" t="s">
        <v>391</v>
      </c>
      <c r="D291" s="183" t="s">
        <v>136</v>
      </c>
      <c r="E291" s="184" t="s">
        <v>392</v>
      </c>
      <c r="F291" s="185" t="s">
        <v>393</v>
      </c>
      <c r="G291" s="186" t="s">
        <v>179</v>
      </c>
      <c r="H291" s="187">
        <v>2</v>
      </c>
      <c r="I291" s="188"/>
      <c r="J291" s="189">
        <f>ROUND(I291*H291,2)</f>
        <v>0</v>
      </c>
      <c r="K291" s="190"/>
      <c r="L291" s="39"/>
      <c r="M291" s="191" t="s">
        <v>1</v>
      </c>
      <c r="N291" s="192" t="s">
        <v>40</v>
      </c>
      <c r="O291" s="71"/>
      <c r="P291" s="193">
        <f>O291*H291</f>
        <v>0</v>
      </c>
      <c r="Q291" s="193">
        <v>0</v>
      </c>
      <c r="R291" s="193">
        <f>Q291*H291</f>
        <v>0</v>
      </c>
      <c r="S291" s="193">
        <v>5.11E-3</v>
      </c>
      <c r="T291" s="194">
        <f>S291*H291</f>
        <v>1.022E-2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5" t="s">
        <v>226</v>
      </c>
      <c r="AT291" s="195" t="s">
        <v>136</v>
      </c>
      <c r="AU291" s="195" t="s">
        <v>141</v>
      </c>
      <c r="AY291" s="17" t="s">
        <v>133</v>
      </c>
      <c r="BE291" s="196">
        <f>IF(N291="základní",J291,0)</f>
        <v>0</v>
      </c>
      <c r="BF291" s="196">
        <f>IF(N291="snížená",J291,0)</f>
        <v>0</v>
      </c>
      <c r="BG291" s="196">
        <f>IF(N291="zákl. přenesená",J291,0)</f>
        <v>0</v>
      </c>
      <c r="BH291" s="196">
        <f>IF(N291="sníž. přenesená",J291,0)</f>
        <v>0</v>
      </c>
      <c r="BI291" s="196">
        <f>IF(N291="nulová",J291,0)</f>
        <v>0</v>
      </c>
      <c r="BJ291" s="17" t="s">
        <v>141</v>
      </c>
      <c r="BK291" s="196">
        <f>ROUND(I291*H291,2)</f>
        <v>0</v>
      </c>
      <c r="BL291" s="17" t="s">
        <v>226</v>
      </c>
      <c r="BM291" s="195" t="s">
        <v>394</v>
      </c>
    </row>
    <row r="292" spans="1:65" s="13" customFormat="1" ht="11.25">
      <c r="B292" s="197"/>
      <c r="C292" s="198"/>
      <c r="D292" s="199" t="s">
        <v>143</v>
      </c>
      <c r="E292" s="200" t="s">
        <v>1</v>
      </c>
      <c r="F292" s="201" t="s">
        <v>395</v>
      </c>
      <c r="G292" s="198"/>
      <c r="H292" s="200" t="s">
        <v>1</v>
      </c>
      <c r="I292" s="202"/>
      <c r="J292" s="198"/>
      <c r="K292" s="198"/>
      <c r="L292" s="203"/>
      <c r="M292" s="204"/>
      <c r="N292" s="205"/>
      <c r="O292" s="205"/>
      <c r="P292" s="205"/>
      <c r="Q292" s="205"/>
      <c r="R292" s="205"/>
      <c r="S292" s="205"/>
      <c r="T292" s="206"/>
      <c r="AT292" s="207" t="s">
        <v>143</v>
      </c>
      <c r="AU292" s="207" t="s">
        <v>141</v>
      </c>
      <c r="AV292" s="13" t="s">
        <v>81</v>
      </c>
      <c r="AW292" s="13" t="s">
        <v>32</v>
      </c>
      <c r="AX292" s="13" t="s">
        <v>74</v>
      </c>
      <c r="AY292" s="207" t="s">
        <v>133</v>
      </c>
    </row>
    <row r="293" spans="1:65" s="14" customFormat="1" ht="11.25">
      <c r="B293" s="208"/>
      <c r="C293" s="209"/>
      <c r="D293" s="199" t="s">
        <v>143</v>
      </c>
      <c r="E293" s="210" t="s">
        <v>1</v>
      </c>
      <c r="F293" s="211" t="s">
        <v>81</v>
      </c>
      <c r="G293" s="209"/>
      <c r="H293" s="212">
        <v>1</v>
      </c>
      <c r="I293" s="213"/>
      <c r="J293" s="209"/>
      <c r="K293" s="209"/>
      <c r="L293" s="214"/>
      <c r="M293" s="215"/>
      <c r="N293" s="216"/>
      <c r="O293" s="216"/>
      <c r="P293" s="216"/>
      <c r="Q293" s="216"/>
      <c r="R293" s="216"/>
      <c r="S293" s="216"/>
      <c r="T293" s="217"/>
      <c r="AT293" s="218" t="s">
        <v>143</v>
      </c>
      <c r="AU293" s="218" t="s">
        <v>141</v>
      </c>
      <c r="AV293" s="14" t="s">
        <v>141</v>
      </c>
      <c r="AW293" s="14" t="s">
        <v>32</v>
      </c>
      <c r="AX293" s="14" t="s">
        <v>74</v>
      </c>
      <c r="AY293" s="218" t="s">
        <v>133</v>
      </c>
    </row>
    <row r="294" spans="1:65" s="13" customFormat="1" ht="11.25">
      <c r="B294" s="197"/>
      <c r="C294" s="198"/>
      <c r="D294" s="199" t="s">
        <v>143</v>
      </c>
      <c r="E294" s="200" t="s">
        <v>1</v>
      </c>
      <c r="F294" s="201" t="s">
        <v>396</v>
      </c>
      <c r="G294" s="198"/>
      <c r="H294" s="200" t="s">
        <v>1</v>
      </c>
      <c r="I294" s="202"/>
      <c r="J294" s="198"/>
      <c r="K294" s="198"/>
      <c r="L294" s="203"/>
      <c r="M294" s="204"/>
      <c r="N294" s="205"/>
      <c r="O294" s="205"/>
      <c r="P294" s="205"/>
      <c r="Q294" s="205"/>
      <c r="R294" s="205"/>
      <c r="S294" s="205"/>
      <c r="T294" s="206"/>
      <c r="AT294" s="207" t="s">
        <v>143</v>
      </c>
      <c r="AU294" s="207" t="s">
        <v>141</v>
      </c>
      <c r="AV294" s="13" t="s">
        <v>81</v>
      </c>
      <c r="AW294" s="13" t="s">
        <v>32</v>
      </c>
      <c r="AX294" s="13" t="s">
        <v>74</v>
      </c>
      <c r="AY294" s="207" t="s">
        <v>133</v>
      </c>
    </row>
    <row r="295" spans="1:65" s="14" customFormat="1" ht="11.25">
      <c r="B295" s="208"/>
      <c r="C295" s="209"/>
      <c r="D295" s="199" t="s">
        <v>143</v>
      </c>
      <c r="E295" s="210" t="s">
        <v>1</v>
      </c>
      <c r="F295" s="211" t="s">
        <v>81</v>
      </c>
      <c r="G295" s="209"/>
      <c r="H295" s="212">
        <v>1</v>
      </c>
      <c r="I295" s="213"/>
      <c r="J295" s="209"/>
      <c r="K295" s="209"/>
      <c r="L295" s="214"/>
      <c r="M295" s="215"/>
      <c r="N295" s="216"/>
      <c r="O295" s="216"/>
      <c r="P295" s="216"/>
      <c r="Q295" s="216"/>
      <c r="R295" s="216"/>
      <c r="S295" s="216"/>
      <c r="T295" s="217"/>
      <c r="AT295" s="218" t="s">
        <v>143</v>
      </c>
      <c r="AU295" s="218" t="s">
        <v>141</v>
      </c>
      <c r="AV295" s="14" t="s">
        <v>141</v>
      </c>
      <c r="AW295" s="14" t="s">
        <v>32</v>
      </c>
      <c r="AX295" s="14" t="s">
        <v>74</v>
      </c>
      <c r="AY295" s="218" t="s">
        <v>133</v>
      </c>
    </row>
    <row r="296" spans="1:65" s="15" customFormat="1" ht="11.25">
      <c r="B296" s="219"/>
      <c r="C296" s="220"/>
      <c r="D296" s="199" t="s">
        <v>143</v>
      </c>
      <c r="E296" s="221" t="s">
        <v>1</v>
      </c>
      <c r="F296" s="222" t="s">
        <v>152</v>
      </c>
      <c r="G296" s="220"/>
      <c r="H296" s="223">
        <v>2</v>
      </c>
      <c r="I296" s="224"/>
      <c r="J296" s="220"/>
      <c r="K296" s="220"/>
      <c r="L296" s="225"/>
      <c r="M296" s="226"/>
      <c r="N296" s="227"/>
      <c r="O296" s="227"/>
      <c r="P296" s="227"/>
      <c r="Q296" s="227"/>
      <c r="R296" s="227"/>
      <c r="S296" s="227"/>
      <c r="T296" s="228"/>
      <c r="AT296" s="229" t="s">
        <v>143</v>
      </c>
      <c r="AU296" s="229" t="s">
        <v>141</v>
      </c>
      <c r="AV296" s="15" t="s">
        <v>140</v>
      </c>
      <c r="AW296" s="15" t="s">
        <v>32</v>
      </c>
      <c r="AX296" s="15" t="s">
        <v>81</v>
      </c>
      <c r="AY296" s="229" t="s">
        <v>133</v>
      </c>
    </row>
    <row r="297" spans="1:65" s="2" customFormat="1" ht="21.75" customHeight="1">
      <c r="A297" s="34"/>
      <c r="B297" s="35"/>
      <c r="C297" s="183" t="s">
        <v>397</v>
      </c>
      <c r="D297" s="183" t="s">
        <v>136</v>
      </c>
      <c r="E297" s="184" t="s">
        <v>398</v>
      </c>
      <c r="F297" s="185" t="s">
        <v>399</v>
      </c>
      <c r="G297" s="186" t="s">
        <v>179</v>
      </c>
      <c r="H297" s="187">
        <v>4</v>
      </c>
      <c r="I297" s="188"/>
      <c r="J297" s="189">
        <f>ROUND(I297*H297,2)</f>
        <v>0</v>
      </c>
      <c r="K297" s="190"/>
      <c r="L297" s="39"/>
      <c r="M297" s="191" t="s">
        <v>1</v>
      </c>
      <c r="N297" s="192" t="s">
        <v>40</v>
      </c>
      <c r="O297" s="71"/>
      <c r="P297" s="193">
        <f>O297*H297</f>
        <v>0</v>
      </c>
      <c r="Q297" s="193">
        <v>2.1000000000000001E-4</v>
      </c>
      <c r="R297" s="193">
        <f>Q297*H297</f>
        <v>8.4000000000000003E-4</v>
      </c>
      <c r="S297" s="193">
        <v>0</v>
      </c>
      <c r="T297" s="194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5" t="s">
        <v>226</v>
      </c>
      <c r="AT297" s="195" t="s">
        <v>136</v>
      </c>
      <c r="AU297" s="195" t="s">
        <v>141</v>
      </c>
      <c r="AY297" s="17" t="s">
        <v>133</v>
      </c>
      <c r="BE297" s="196">
        <f>IF(N297="základní",J297,0)</f>
        <v>0</v>
      </c>
      <c r="BF297" s="196">
        <f>IF(N297="snížená",J297,0)</f>
        <v>0</v>
      </c>
      <c r="BG297" s="196">
        <f>IF(N297="zákl. přenesená",J297,0)</f>
        <v>0</v>
      </c>
      <c r="BH297" s="196">
        <f>IF(N297="sníž. přenesená",J297,0)</f>
        <v>0</v>
      </c>
      <c r="BI297" s="196">
        <f>IF(N297="nulová",J297,0)</f>
        <v>0</v>
      </c>
      <c r="BJ297" s="17" t="s">
        <v>141</v>
      </c>
      <c r="BK297" s="196">
        <f>ROUND(I297*H297,2)</f>
        <v>0</v>
      </c>
      <c r="BL297" s="17" t="s">
        <v>226</v>
      </c>
      <c r="BM297" s="195" t="s">
        <v>400</v>
      </c>
    </row>
    <row r="298" spans="1:65" s="13" customFormat="1" ht="11.25">
      <c r="B298" s="197"/>
      <c r="C298" s="198"/>
      <c r="D298" s="199" t="s">
        <v>143</v>
      </c>
      <c r="E298" s="200" t="s">
        <v>1</v>
      </c>
      <c r="F298" s="201" t="s">
        <v>148</v>
      </c>
      <c r="G298" s="198"/>
      <c r="H298" s="200" t="s">
        <v>1</v>
      </c>
      <c r="I298" s="202"/>
      <c r="J298" s="198"/>
      <c r="K298" s="198"/>
      <c r="L298" s="203"/>
      <c r="M298" s="204"/>
      <c r="N298" s="205"/>
      <c r="O298" s="205"/>
      <c r="P298" s="205"/>
      <c r="Q298" s="205"/>
      <c r="R298" s="205"/>
      <c r="S298" s="205"/>
      <c r="T298" s="206"/>
      <c r="AT298" s="207" t="s">
        <v>143</v>
      </c>
      <c r="AU298" s="207" t="s">
        <v>141</v>
      </c>
      <c r="AV298" s="13" t="s">
        <v>81</v>
      </c>
      <c r="AW298" s="13" t="s">
        <v>32</v>
      </c>
      <c r="AX298" s="13" t="s">
        <v>74</v>
      </c>
      <c r="AY298" s="207" t="s">
        <v>133</v>
      </c>
    </row>
    <row r="299" spans="1:65" s="14" customFormat="1" ht="11.25">
      <c r="B299" s="208"/>
      <c r="C299" s="209"/>
      <c r="D299" s="199" t="s">
        <v>143</v>
      </c>
      <c r="E299" s="210" t="s">
        <v>1</v>
      </c>
      <c r="F299" s="211" t="s">
        <v>141</v>
      </c>
      <c r="G299" s="209"/>
      <c r="H299" s="212">
        <v>2</v>
      </c>
      <c r="I299" s="213"/>
      <c r="J299" s="209"/>
      <c r="K299" s="209"/>
      <c r="L299" s="214"/>
      <c r="M299" s="215"/>
      <c r="N299" s="216"/>
      <c r="O299" s="216"/>
      <c r="P299" s="216"/>
      <c r="Q299" s="216"/>
      <c r="R299" s="216"/>
      <c r="S299" s="216"/>
      <c r="T299" s="217"/>
      <c r="AT299" s="218" t="s">
        <v>143</v>
      </c>
      <c r="AU299" s="218" t="s">
        <v>141</v>
      </c>
      <c r="AV299" s="14" t="s">
        <v>141</v>
      </c>
      <c r="AW299" s="14" t="s">
        <v>32</v>
      </c>
      <c r="AX299" s="14" t="s">
        <v>74</v>
      </c>
      <c r="AY299" s="218" t="s">
        <v>133</v>
      </c>
    </row>
    <row r="300" spans="1:65" s="13" customFormat="1" ht="11.25">
      <c r="B300" s="197"/>
      <c r="C300" s="198"/>
      <c r="D300" s="199" t="s">
        <v>143</v>
      </c>
      <c r="E300" s="200" t="s">
        <v>1</v>
      </c>
      <c r="F300" s="201" t="s">
        <v>401</v>
      </c>
      <c r="G300" s="198"/>
      <c r="H300" s="200" t="s">
        <v>1</v>
      </c>
      <c r="I300" s="202"/>
      <c r="J300" s="198"/>
      <c r="K300" s="198"/>
      <c r="L300" s="203"/>
      <c r="M300" s="204"/>
      <c r="N300" s="205"/>
      <c r="O300" s="205"/>
      <c r="P300" s="205"/>
      <c r="Q300" s="205"/>
      <c r="R300" s="205"/>
      <c r="S300" s="205"/>
      <c r="T300" s="206"/>
      <c r="AT300" s="207" t="s">
        <v>143</v>
      </c>
      <c r="AU300" s="207" t="s">
        <v>141</v>
      </c>
      <c r="AV300" s="13" t="s">
        <v>81</v>
      </c>
      <c r="AW300" s="13" t="s">
        <v>32</v>
      </c>
      <c r="AX300" s="13" t="s">
        <v>74</v>
      </c>
      <c r="AY300" s="207" t="s">
        <v>133</v>
      </c>
    </row>
    <row r="301" spans="1:65" s="14" customFormat="1" ht="11.25">
      <c r="B301" s="208"/>
      <c r="C301" s="209"/>
      <c r="D301" s="199" t="s">
        <v>143</v>
      </c>
      <c r="E301" s="210" t="s">
        <v>1</v>
      </c>
      <c r="F301" s="211" t="s">
        <v>141</v>
      </c>
      <c r="G301" s="209"/>
      <c r="H301" s="212">
        <v>2</v>
      </c>
      <c r="I301" s="213"/>
      <c r="J301" s="209"/>
      <c r="K301" s="209"/>
      <c r="L301" s="214"/>
      <c r="M301" s="215"/>
      <c r="N301" s="216"/>
      <c r="O301" s="216"/>
      <c r="P301" s="216"/>
      <c r="Q301" s="216"/>
      <c r="R301" s="216"/>
      <c r="S301" s="216"/>
      <c r="T301" s="217"/>
      <c r="AT301" s="218" t="s">
        <v>143</v>
      </c>
      <c r="AU301" s="218" t="s">
        <v>141</v>
      </c>
      <c r="AV301" s="14" t="s">
        <v>141</v>
      </c>
      <c r="AW301" s="14" t="s">
        <v>32</v>
      </c>
      <c r="AX301" s="14" t="s">
        <v>74</v>
      </c>
      <c r="AY301" s="218" t="s">
        <v>133</v>
      </c>
    </row>
    <row r="302" spans="1:65" s="15" customFormat="1" ht="11.25">
      <c r="B302" s="219"/>
      <c r="C302" s="220"/>
      <c r="D302" s="199" t="s">
        <v>143</v>
      </c>
      <c r="E302" s="221" t="s">
        <v>1</v>
      </c>
      <c r="F302" s="222" t="s">
        <v>152</v>
      </c>
      <c r="G302" s="220"/>
      <c r="H302" s="223">
        <v>4</v>
      </c>
      <c r="I302" s="224"/>
      <c r="J302" s="220"/>
      <c r="K302" s="220"/>
      <c r="L302" s="225"/>
      <c r="M302" s="226"/>
      <c r="N302" s="227"/>
      <c r="O302" s="227"/>
      <c r="P302" s="227"/>
      <c r="Q302" s="227"/>
      <c r="R302" s="227"/>
      <c r="S302" s="227"/>
      <c r="T302" s="228"/>
      <c r="AT302" s="229" t="s">
        <v>143</v>
      </c>
      <c r="AU302" s="229" t="s">
        <v>141</v>
      </c>
      <c r="AV302" s="15" t="s">
        <v>140</v>
      </c>
      <c r="AW302" s="15" t="s">
        <v>32</v>
      </c>
      <c r="AX302" s="15" t="s">
        <v>81</v>
      </c>
      <c r="AY302" s="229" t="s">
        <v>133</v>
      </c>
    </row>
    <row r="303" spans="1:65" s="2" customFormat="1" ht="21.75" customHeight="1">
      <c r="A303" s="34"/>
      <c r="B303" s="35"/>
      <c r="C303" s="183" t="s">
        <v>402</v>
      </c>
      <c r="D303" s="183" t="s">
        <v>136</v>
      </c>
      <c r="E303" s="184" t="s">
        <v>403</v>
      </c>
      <c r="F303" s="185" t="s">
        <v>404</v>
      </c>
      <c r="G303" s="186" t="s">
        <v>179</v>
      </c>
      <c r="H303" s="187">
        <v>2</v>
      </c>
      <c r="I303" s="188"/>
      <c r="J303" s="189">
        <f>ROUND(I303*H303,2)</f>
        <v>0</v>
      </c>
      <c r="K303" s="190"/>
      <c r="L303" s="39"/>
      <c r="M303" s="191" t="s">
        <v>1</v>
      </c>
      <c r="N303" s="192" t="s">
        <v>40</v>
      </c>
      <c r="O303" s="71"/>
      <c r="P303" s="193">
        <f>O303*H303</f>
        <v>0</v>
      </c>
      <c r="Q303" s="193">
        <v>2.0000000000000002E-5</v>
      </c>
      <c r="R303" s="193">
        <f>Q303*H303</f>
        <v>4.0000000000000003E-5</v>
      </c>
      <c r="S303" s="193">
        <v>0</v>
      </c>
      <c r="T303" s="194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5" t="s">
        <v>226</v>
      </c>
      <c r="AT303" s="195" t="s">
        <v>136</v>
      </c>
      <c r="AU303" s="195" t="s">
        <v>141</v>
      </c>
      <c r="AY303" s="17" t="s">
        <v>133</v>
      </c>
      <c r="BE303" s="196">
        <f>IF(N303="základní",J303,0)</f>
        <v>0</v>
      </c>
      <c r="BF303" s="196">
        <f>IF(N303="snížená",J303,0)</f>
        <v>0</v>
      </c>
      <c r="BG303" s="196">
        <f>IF(N303="zákl. přenesená",J303,0)</f>
        <v>0</v>
      </c>
      <c r="BH303" s="196">
        <f>IF(N303="sníž. přenesená",J303,0)</f>
        <v>0</v>
      </c>
      <c r="BI303" s="196">
        <f>IF(N303="nulová",J303,0)</f>
        <v>0</v>
      </c>
      <c r="BJ303" s="17" t="s">
        <v>141</v>
      </c>
      <c r="BK303" s="196">
        <f>ROUND(I303*H303,2)</f>
        <v>0</v>
      </c>
      <c r="BL303" s="17" t="s">
        <v>226</v>
      </c>
      <c r="BM303" s="195" t="s">
        <v>405</v>
      </c>
    </row>
    <row r="304" spans="1:65" s="13" customFormat="1" ht="11.25">
      <c r="B304" s="197"/>
      <c r="C304" s="198"/>
      <c r="D304" s="199" t="s">
        <v>143</v>
      </c>
      <c r="E304" s="200" t="s">
        <v>1</v>
      </c>
      <c r="F304" s="201" t="s">
        <v>406</v>
      </c>
      <c r="G304" s="198"/>
      <c r="H304" s="200" t="s">
        <v>1</v>
      </c>
      <c r="I304" s="202"/>
      <c r="J304" s="198"/>
      <c r="K304" s="198"/>
      <c r="L304" s="203"/>
      <c r="M304" s="204"/>
      <c r="N304" s="205"/>
      <c r="O304" s="205"/>
      <c r="P304" s="205"/>
      <c r="Q304" s="205"/>
      <c r="R304" s="205"/>
      <c r="S304" s="205"/>
      <c r="T304" s="206"/>
      <c r="AT304" s="207" t="s">
        <v>143</v>
      </c>
      <c r="AU304" s="207" t="s">
        <v>141</v>
      </c>
      <c r="AV304" s="13" t="s">
        <v>81</v>
      </c>
      <c r="AW304" s="13" t="s">
        <v>32</v>
      </c>
      <c r="AX304" s="13" t="s">
        <v>74</v>
      </c>
      <c r="AY304" s="207" t="s">
        <v>133</v>
      </c>
    </row>
    <row r="305" spans="1:65" s="14" customFormat="1" ht="11.25">
      <c r="B305" s="208"/>
      <c r="C305" s="209"/>
      <c r="D305" s="199" t="s">
        <v>143</v>
      </c>
      <c r="E305" s="210" t="s">
        <v>1</v>
      </c>
      <c r="F305" s="211" t="s">
        <v>407</v>
      </c>
      <c r="G305" s="209"/>
      <c r="H305" s="212">
        <v>2</v>
      </c>
      <c r="I305" s="213"/>
      <c r="J305" s="209"/>
      <c r="K305" s="209"/>
      <c r="L305" s="214"/>
      <c r="M305" s="215"/>
      <c r="N305" s="216"/>
      <c r="O305" s="216"/>
      <c r="P305" s="216"/>
      <c r="Q305" s="216"/>
      <c r="R305" s="216"/>
      <c r="S305" s="216"/>
      <c r="T305" s="217"/>
      <c r="AT305" s="218" t="s">
        <v>143</v>
      </c>
      <c r="AU305" s="218" t="s">
        <v>141</v>
      </c>
      <c r="AV305" s="14" t="s">
        <v>141</v>
      </c>
      <c r="AW305" s="14" t="s">
        <v>32</v>
      </c>
      <c r="AX305" s="14" t="s">
        <v>81</v>
      </c>
      <c r="AY305" s="218" t="s">
        <v>133</v>
      </c>
    </row>
    <row r="306" spans="1:65" s="2" customFormat="1" ht="16.5" customHeight="1">
      <c r="A306" s="34"/>
      <c r="B306" s="35"/>
      <c r="C306" s="230" t="s">
        <v>408</v>
      </c>
      <c r="D306" s="230" t="s">
        <v>296</v>
      </c>
      <c r="E306" s="231" t="s">
        <v>409</v>
      </c>
      <c r="F306" s="232" t="s">
        <v>410</v>
      </c>
      <c r="G306" s="233" t="s">
        <v>233</v>
      </c>
      <c r="H306" s="234">
        <v>2</v>
      </c>
      <c r="I306" s="235"/>
      <c r="J306" s="236">
        <f>ROUND(I306*H306,2)</f>
        <v>0</v>
      </c>
      <c r="K306" s="237"/>
      <c r="L306" s="238"/>
      <c r="M306" s="239" t="s">
        <v>1</v>
      </c>
      <c r="N306" s="240" t="s">
        <v>40</v>
      </c>
      <c r="O306" s="71"/>
      <c r="P306" s="193">
        <f>O306*H306</f>
        <v>0</v>
      </c>
      <c r="Q306" s="193">
        <v>2.5000000000000001E-4</v>
      </c>
      <c r="R306" s="193">
        <f>Q306*H306</f>
        <v>5.0000000000000001E-4</v>
      </c>
      <c r="S306" s="193">
        <v>0</v>
      </c>
      <c r="T306" s="194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5" t="s">
        <v>299</v>
      </c>
      <c r="AT306" s="195" t="s">
        <v>296</v>
      </c>
      <c r="AU306" s="195" t="s">
        <v>141</v>
      </c>
      <c r="AY306" s="17" t="s">
        <v>133</v>
      </c>
      <c r="BE306" s="196">
        <f>IF(N306="základní",J306,0)</f>
        <v>0</v>
      </c>
      <c r="BF306" s="196">
        <f>IF(N306="snížená",J306,0)</f>
        <v>0</v>
      </c>
      <c r="BG306" s="196">
        <f>IF(N306="zákl. přenesená",J306,0)</f>
        <v>0</v>
      </c>
      <c r="BH306" s="196">
        <f>IF(N306="sníž. přenesená",J306,0)</f>
        <v>0</v>
      </c>
      <c r="BI306" s="196">
        <f>IF(N306="nulová",J306,0)</f>
        <v>0</v>
      </c>
      <c r="BJ306" s="17" t="s">
        <v>141</v>
      </c>
      <c r="BK306" s="196">
        <f>ROUND(I306*H306,2)</f>
        <v>0</v>
      </c>
      <c r="BL306" s="17" t="s">
        <v>226</v>
      </c>
      <c r="BM306" s="195" t="s">
        <v>411</v>
      </c>
    </row>
    <row r="307" spans="1:65" s="2" customFormat="1" ht="24.2" customHeight="1">
      <c r="A307" s="34"/>
      <c r="B307" s="35"/>
      <c r="C307" s="183" t="s">
        <v>412</v>
      </c>
      <c r="D307" s="183" t="s">
        <v>136</v>
      </c>
      <c r="E307" s="184" t="s">
        <v>413</v>
      </c>
      <c r="F307" s="185" t="s">
        <v>414</v>
      </c>
      <c r="G307" s="186" t="s">
        <v>254</v>
      </c>
      <c r="H307" s="187">
        <v>1E-3</v>
      </c>
      <c r="I307" s="188"/>
      <c r="J307" s="189">
        <f>ROUND(I307*H307,2)</f>
        <v>0</v>
      </c>
      <c r="K307" s="190"/>
      <c r="L307" s="39"/>
      <c r="M307" s="191" t="s">
        <v>1</v>
      </c>
      <c r="N307" s="192" t="s">
        <v>40</v>
      </c>
      <c r="O307" s="71"/>
      <c r="P307" s="193">
        <f>O307*H307</f>
        <v>0</v>
      </c>
      <c r="Q307" s="193">
        <v>0</v>
      </c>
      <c r="R307" s="193">
        <f>Q307*H307</f>
        <v>0</v>
      </c>
      <c r="S307" s="193">
        <v>0</v>
      </c>
      <c r="T307" s="194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5" t="s">
        <v>226</v>
      </c>
      <c r="AT307" s="195" t="s">
        <v>136</v>
      </c>
      <c r="AU307" s="195" t="s">
        <v>141</v>
      </c>
      <c r="AY307" s="17" t="s">
        <v>133</v>
      </c>
      <c r="BE307" s="196">
        <f>IF(N307="základní",J307,0)</f>
        <v>0</v>
      </c>
      <c r="BF307" s="196">
        <f>IF(N307="snížená",J307,0)</f>
        <v>0</v>
      </c>
      <c r="BG307" s="196">
        <f>IF(N307="zákl. přenesená",J307,0)</f>
        <v>0</v>
      </c>
      <c r="BH307" s="196">
        <f>IF(N307="sníž. přenesená",J307,0)</f>
        <v>0</v>
      </c>
      <c r="BI307" s="196">
        <f>IF(N307="nulová",J307,0)</f>
        <v>0</v>
      </c>
      <c r="BJ307" s="17" t="s">
        <v>141</v>
      </c>
      <c r="BK307" s="196">
        <f>ROUND(I307*H307,2)</f>
        <v>0</v>
      </c>
      <c r="BL307" s="17" t="s">
        <v>226</v>
      </c>
      <c r="BM307" s="195" t="s">
        <v>415</v>
      </c>
    </row>
    <row r="308" spans="1:65" s="2" customFormat="1" ht="24.2" customHeight="1">
      <c r="A308" s="34"/>
      <c r="B308" s="35"/>
      <c r="C308" s="183" t="s">
        <v>416</v>
      </c>
      <c r="D308" s="183" t="s">
        <v>136</v>
      </c>
      <c r="E308" s="184" t="s">
        <v>417</v>
      </c>
      <c r="F308" s="185" t="s">
        <v>418</v>
      </c>
      <c r="G308" s="186" t="s">
        <v>254</v>
      </c>
      <c r="H308" s="187">
        <v>1E-3</v>
      </c>
      <c r="I308" s="188"/>
      <c r="J308" s="189">
        <f>ROUND(I308*H308,2)</f>
        <v>0</v>
      </c>
      <c r="K308" s="190"/>
      <c r="L308" s="39"/>
      <c r="M308" s="191" t="s">
        <v>1</v>
      </c>
      <c r="N308" s="192" t="s">
        <v>40</v>
      </c>
      <c r="O308" s="71"/>
      <c r="P308" s="193">
        <f>O308*H308</f>
        <v>0</v>
      </c>
      <c r="Q308" s="193">
        <v>0</v>
      </c>
      <c r="R308" s="193">
        <f>Q308*H308</f>
        <v>0</v>
      </c>
      <c r="S308" s="193">
        <v>0</v>
      </c>
      <c r="T308" s="194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5" t="s">
        <v>226</v>
      </c>
      <c r="AT308" s="195" t="s">
        <v>136</v>
      </c>
      <c r="AU308" s="195" t="s">
        <v>141</v>
      </c>
      <c r="AY308" s="17" t="s">
        <v>133</v>
      </c>
      <c r="BE308" s="196">
        <f>IF(N308="základní",J308,0)</f>
        <v>0</v>
      </c>
      <c r="BF308" s="196">
        <f>IF(N308="snížená",J308,0)</f>
        <v>0</v>
      </c>
      <c r="BG308" s="196">
        <f>IF(N308="zákl. přenesená",J308,0)</f>
        <v>0</v>
      </c>
      <c r="BH308" s="196">
        <f>IF(N308="sníž. přenesená",J308,0)</f>
        <v>0</v>
      </c>
      <c r="BI308" s="196">
        <f>IF(N308="nulová",J308,0)</f>
        <v>0</v>
      </c>
      <c r="BJ308" s="17" t="s">
        <v>141</v>
      </c>
      <c r="BK308" s="196">
        <f>ROUND(I308*H308,2)</f>
        <v>0</v>
      </c>
      <c r="BL308" s="17" t="s">
        <v>226</v>
      </c>
      <c r="BM308" s="195" t="s">
        <v>419</v>
      </c>
    </row>
    <row r="309" spans="1:65" s="12" customFormat="1" ht="22.9" customHeight="1">
      <c r="B309" s="167"/>
      <c r="C309" s="168"/>
      <c r="D309" s="169" t="s">
        <v>73</v>
      </c>
      <c r="E309" s="181" t="s">
        <v>420</v>
      </c>
      <c r="F309" s="181" t="s">
        <v>421</v>
      </c>
      <c r="G309" s="168"/>
      <c r="H309" s="168"/>
      <c r="I309" s="171"/>
      <c r="J309" s="182">
        <f>BK309</f>
        <v>0</v>
      </c>
      <c r="K309" s="168"/>
      <c r="L309" s="173"/>
      <c r="M309" s="174"/>
      <c r="N309" s="175"/>
      <c r="O309" s="175"/>
      <c r="P309" s="176">
        <f>SUM(P310:P360)</f>
        <v>0</v>
      </c>
      <c r="Q309" s="175"/>
      <c r="R309" s="176">
        <f>SUM(R310:R360)</f>
        <v>8.456000000000001E-2</v>
      </c>
      <c r="S309" s="175"/>
      <c r="T309" s="177">
        <f>SUM(T310:T360)</f>
        <v>0.14615000000000003</v>
      </c>
      <c r="AR309" s="178" t="s">
        <v>141</v>
      </c>
      <c r="AT309" s="179" t="s">
        <v>73</v>
      </c>
      <c r="AU309" s="179" t="s">
        <v>81</v>
      </c>
      <c r="AY309" s="178" t="s">
        <v>133</v>
      </c>
      <c r="BK309" s="180">
        <f>SUM(BK310:BK360)</f>
        <v>0</v>
      </c>
    </row>
    <row r="310" spans="1:65" s="2" customFormat="1" ht="16.5" customHeight="1">
      <c r="A310" s="34"/>
      <c r="B310" s="35"/>
      <c r="C310" s="183" t="s">
        <v>422</v>
      </c>
      <c r="D310" s="183" t="s">
        <v>136</v>
      </c>
      <c r="E310" s="184" t="s">
        <v>423</v>
      </c>
      <c r="F310" s="185" t="s">
        <v>424</v>
      </c>
      <c r="G310" s="186" t="s">
        <v>179</v>
      </c>
      <c r="H310" s="187">
        <v>2</v>
      </c>
      <c r="I310" s="188"/>
      <c r="J310" s="189">
        <f t="shared" ref="J310:J327" si="0">ROUND(I310*H310,2)</f>
        <v>0</v>
      </c>
      <c r="K310" s="190"/>
      <c r="L310" s="39"/>
      <c r="M310" s="191" t="s">
        <v>1</v>
      </c>
      <c r="N310" s="192" t="s">
        <v>40</v>
      </c>
      <c r="O310" s="71"/>
      <c r="P310" s="193">
        <f t="shared" ref="P310:P327" si="1">O310*H310</f>
        <v>0</v>
      </c>
      <c r="Q310" s="193">
        <v>0</v>
      </c>
      <c r="R310" s="193">
        <f t="shared" ref="R310:R327" si="2">Q310*H310</f>
        <v>0</v>
      </c>
      <c r="S310" s="193">
        <v>0</v>
      </c>
      <c r="T310" s="194">
        <f t="shared" ref="T310:T327" si="3"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5" t="s">
        <v>425</v>
      </c>
      <c r="AT310" s="195" t="s">
        <v>136</v>
      </c>
      <c r="AU310" s="195" t="s">
        <v>141</v>
      </c>
      <c r="AY310" s="17" t="s">
        <v>133</v>
      </c>
      <c r="BE310" s="196">
        <f t="shared" ref="BE310:BE327" si="4">IF(N310="základní",J310,0)</f>
        <v>0</v>
      </c>
      <c r="BF310" s="196">
        <f t="shared" ref="BF310:BF327" si="5">IF(N310="snížená",J310,0)</f>
        <v>0</v>
      </c>
      <c r="BG310" s="196">
        <f t="shared" ref="BG310:BG327" si="6">IF(N310="zákl. přenesená",J310,0)</f>
        <v>0</v>
      </c>
      <c r="BH310" s="196">
        <f t="shared" ref="BH310:BH327" si="7">IF(N310="sníž. přenesená",J310,0)</f>
        <v>0</v>
      </c>
      <c r="BI310" s="196">
        <f t="shared" ref="BI310:BI327" si="8">IF(N310="nulová",J310,0)</f>
        <v>0</v>
      </c>
      <c r="BJ310" s="17" t="s">
        <v>141</v>
      </c>
      <c r="BK310" s="196">
        <f t="shared" ref="BK310:BK327" si="9">ROUND(I310*H310,2)</f>
        <v>0</v>
      </c>
      <c r="BL310" s="17" t="s">
        <v>425</v>
      </c>
      <c r="BM310" s="195" t="s">
        <v>426</v>
      </c>
    </row>
    <row r="311" spans="1:65" s="2" customFormat="1" ht="16.5" customHeight="1">
      <c r="A311" s="34"/>
      <c r="B311" s="35"/>
      <c r="C311" s="183" t="s">
        <v>427</v>
      </c>
      <c r="D311" s="183" t="s">
        <v>136</v>
      </c>
      <c r="E311" s="184" t="s">
        <v>428</v>
      </c>
      <c r="F311" s="185" t="s">
        <v>429</v>
      </c>
      <c r="G311" s="186" t="s">
        <v>369</v>
      </c>
      <c r="H311" s="187">
        <v>1</v>
      </c>
      <c r="I311" s="188"/>
      <c r="J311" s="189">
        <f t="shared" si="0"/>
        <v>0</v>
      </c>
      <c r="K311" s="190"/>
      <c r="L311" s="39"/>
      <c r="M311" s="191" t="s">
        <v>1</v>
      </c>
      <c r="N311" s="192" t="s">
        <v>40</v>
      </c>
      <c r="O311" s="71"/>
      <c r="P311" s="193">
        <f t="shared" si="1"/>
        <v>0</v>
      </c>
      <c r="Q311" s="193">
        <v>0</v>
      </c>
      <c r="R311" s="193">
        <f t="shared" si="2"/>
        <v>0</v>
      </c>
      <c r="S311" s="193">
        <v>3.4200000000000001E-2</v>
      </c>
      <c r="T311" s="194">
        <f t="shared" si="3"/>
        <v>3.4200000000000001E-2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5" t="s">
        <v>226</v>
      </c>
      <c r="AT311" s="195" t="s">
        <v>136</v>
      </c>
      <c r="AU311" s="195" t="s">
        <v>141</v>
      </c>
      <c r="AY311" s="17" t="s">
        <v>133</v>
      </c>
      <c r="BE311" s="196">
        <f t="shared" si="4"/>
        <v>0</v>
      </c>
      <c r="BF311" s="196">
        <f t="shared" si="5"/>
        <v>0</v>
      </c>
      <c r="BG311" s="196">
        <f t="shared" si="6"/>
        <v>0</v>
      </c>
      <c r="BH311" s="196">
        <f t="shared" si="7"/>
        <v>0</v>
      </c>
      <c r="BI311" s="196">
        <f t="shared" si="8"/>
        <v>0</v>
      </c>
      <c r="BJ311" s="17" t="s">
        <v>141</v>
      </c>
      <c r="BK311" s="196">
        <f t="shared" si="9"/>
        <v>0</v>
      </c>
      <c r="BL311" s="17" t="s">
        <v>226</v>
      </c>
      <c r="BM311" s="195" t="s">
        <v>430</v>
      </c>
    </row>
    <row r="312" spans="1:65" s="2" customFormat="1" ht="21.75" customHeight="1">
      <c r="A312" s="34"/>
      <c r="B312" s="35"/>
      <c r="C312" s="183" t="s">
        <v>431</v>
      </c>
      <c r="D312" s="183" t="s">
        <v>136</v>
      </c>
      <c r="E312" s="184" t="s">
        <v>432</v>
      </c>
      <c r="F312" s="185" t="s">
        <v>433</v>
      </c>
      <c r="G312" s="186" t="s">
        <v>179</v>
      </c>
      <c r="H312" s="187">
        <v>1</v>
      </c>
      <c r="I312" s="188"/>
      <c r="J312" s="189">
        <f t="shared" si="0"/>
        <v>0</v>
      </c>
      <c r="K312" s="190"/>
      <c r="L312" s="39"/>
      <c r="M312" s="191" t="s">
        <v>1</v>
      </c>
      <c r="N312" s="192" t="s">
        <v>40</v>
      </c>
      <c r="O312" s="71"/>
      <c r="P312" s="193">
        <f t="shared" si="1"/>
        <v>0</v>
      </c>
      <c r="Q312" s="193">
        <v>1.2700000000000001E-3</v>
      </c>
      <c r="R312" s="193">
        <f t="shared" si="2"/>
        <v>1.2700000000000001E-3</v>
      </c>
      <c r="S312" s="193">
        <v>0</v>
      </c>
      <c r="T312" s="194">
        <f t="shared" si="3"/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5" t="s">
        <v>226</v>
      </c>
      <c r="AT312" s="195" t="s">
        <v>136</v>
      </c>
      <c r="AU312" s="195" t="s">
        <v>141</v>
      </c>
      <c r="AY312" s="17" t="s">
        <v>133</v>
      </c>
      <c r="BE312" s="196">
        <f t="shared" si="4"/>
        <v>0</v>
      </c>
      <c r="BF312" s="196">
        <f t="shared" si="5"/>
        <v>0</v>
      </c>
      <c r="BG312" s="196">
        <f t="shared" si="6"/>
        <v>0</v>
      </c>
      <c r="BH312" s="196">
        <f t="shared" si="7"/>
        <v>0</v>
      </c>
      <c r="BI312" s="196">
        <f t="shared" si="8"/>
        <v>0</v>
      </c>
      <c r="BJ312" s="17" t="s">
        <v>141</v>
      </c>
      <c r="BK312" s="196">
        <f t="shared" si="9"/>
        <v>0</v>
      </c>
      <c r="BL312" s="17" t="s">
        <v>226</v>
      </c>
      <c r="BM312" s="195" t="s">
        <v>434</v>
      </c>
    </row>
    <row r="313" spans="1:65" s="2" customFormat="1" ht="21.75" customHeight="1">
      <c r="A313" s="34"/>
      <c r="B313" s="35"/>
      <c r="C313" s="230" t="s">
        <v>435</v>
      </c>
      <c r="D313" s="230" t="s">
        <v>296</v>
      </c>
      <c r="E313" s="231" t="s">
        <v>436</v>
      </c>
      <c r="F313" s="232" t="s">
        <v>437</v>
      </c>
      <c r="G313" s="233" t="s">
        <v>179</v>
      </c>
      <c r="H313" s="234">
        <v>1</v>
      </c>
      <c r="I313" s="235"/>
      <c r="J313" s="236">
        <f t="shared" si="0"/>
        <v>0</v>
      </c>
      <c r="K313" s="237"/>
      <c r="L313" s="238"/>
      <c r="M313" s="239" t="s">
        <v>1</v>
      </c>
      <c r="N313" s="240" t="s">
        <v>40</v>
      </c>
      <c r="O313" s="71"/>
      <c r="P313" s="193">
        <f t="shared" si="1"/>
        <v>0</v>
      </c>
      <c r="Q313" s="193">
        <v>2.3E-2</v>
      </c>
      <c r="R313" s="193">
        <f t="shared" si="2"/>
        <v>2.3E-2</v>
      </c>
      <c r="S313" s="193">
        <v>0</v>
      </c>
      <c r="T313" s="194">
        <f t="shared" si="3"/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5" t="s">
        <v>299</v>
      </c>
      <c r="AT313" s="195" t="s">
        <v>296</v>
      </c>
      <c r="AU313" s="195" t="s">
        <v>141</v>
      </c>
      <c r="AY313" s="17" t="s">
        <v>133</v>
      </c>
      <c r="BE313" s="196">
        <f t="shared" si="4"/>
        <v>0</v>
      </c>
      <c r="BF313" s="196">
        <f t="shared" si="5"/>
        <v>0</v>
      </c>
      <c r="BG313" s="196">
        <f t="shared" si="6"/>
        <v>0</v>
      </c>
      <c r="BH313" s="196">
        <f t="shared" si="7"/>
        <v>0</v>
      </c>
      <c r="BI313" s="196">
        <f t="shared" si="8"/>
        <v>0</v>
      </c>
      <c r="BJ313" s="17" t="s">
        <v>141</v>
      </c>
      <c r="BK313" s="196">
        <f t="shared" si="9"/>
        <v>0</v>
      </c>
      <c r="BL313" s="17" t="s">
        <v>226</v>
      </c>
      <c r="BM313" s="195" t="s">
        <v>438</v>
      </c>
    </row>
    <row r="314" spans="1:65" s="2" customFormat="1" ht="16.5" customHeight="1">
      <c r="A314" s="34"/>
      <c r="B314" s="35"/>
      <c r="C314" s="183" t="s">
        <v>439</v>
      </c>
      <c r="D314" s="183" t="s">
        <v>136</v>
      </c>
      <c r="E314" s="184" t="s">
        <v>440</v>
      </c>
      <c r="F314" s="185" t="s">
        <v>441</v>
      </c>
      <c r="G314" s="186" t="s">
        <v>179</v>
      </c>
      <c r="H314" s="187">
        <v>1</v>
      </c>
      <c r="I314" s="188"/>
      <c r="J314" s="189">
        <f t="shared" si="0"/>
        <v>0</v>
      </c>
      <c r="K314" s="190"/>
      <c r="L314" s="39"/>
      <c r="M314" s="191" t="s">
        <v>1</v>
      </c>
      <c r="N314" s="192" t="s">
        <v>40</v>
      </c>
      <c r="O314" s="71"/>
      <c r="P314" s="193">
        <f t="shared" si="1"/>
        <v>0</v>
      </c>
      <c r="Q314" s="193">
        <v>0</v>
      </c>
      <c r="R314" s="193">
        <f t="shared" si="2"/>
        <v>0</v>
      </c>
      <c r="S314" s="193">
        <v>0</v>
      </c>
      <c r="T314" s="194">
        <f t="shared" si="3"/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5" t="s">
        <v>226</v>
      </c>
      <c r="AT314" s="195" t="s">
        <v>136</v>
      </c>
      <c r="AU314" s="195" t="s">
        <v>141</v>
      </c>
      <c r="AY314" s="17" t="s">
        <v>133</v>
      </c>
      <c r="BE314" s="196">
        <f t="shared" si="4"/>
        <v>0</v>
      </c>
      <c r="BF314" s="196">
        <f t="shared" si="5"/>
        <v>0</v>
      </c>
      <c r="BG314" s="196">
        <f t="shared" si="6"/>
        <v>0</v>
      </c>
      <c r="BH314" s="196">
        <f t="shared" si="7"/>
        <v>0</v>
      </c>
      <c r="BI314" s="196">
        <f t="shared" si="8"/>
        <v>0</v>
      </c>
      <c r="BJ314" s="17" t="s">
        <v>141</v>
      </c>
      <c r="BK314" s="196">
        <f t="shared" si="9"/>
        <v>0</v>
      </c>
      <c r="BL314" s="17" t="s">
        <v>226</v>
      </c>
      <c r="BM314" s="195" t="s">
        <v>442</v>
      </c>
    </row>
    <row r="315" spans="1:65" s="2" customFormat="1" ht="21.75" customHeight="1">
      <c r="A315" s="34"/>
      <c r="B315" s="35"/>
      <c r="C315" s="230" t="s">
        <v>443</v>
      </c>
      <c r="D315" s="230" t="s">
        <v>296</v>
      </c>
      <c r="E315" s="231" t="s">
        <v>444</v>
      </c>
      <c r="F315" s="232" t="s">
        <v>445</v>
      </c>
      <c r="G315" s="233" t="s">
        <v>179</v>
      </c>
      <c r="H315" s="234">
        <v>1</v>
      </c>
      <c r="I315" s="235"/>
      <c r="J315" s="236">
        <f t="shared" si="0"/>
        <v>0</v>
      </c>
      <c r="K315" s="237"/>
      <c r="L315" s="238"/>
      <c r="M315" s="239" t="s">
        <v>1</v>
      </c>
      <c r="N315" s="240" t="s">
        <v>40</v>
      </c>
      <c r="O315" s="71"/>
      <c r="P315" s="193">
        <f t="shared" si="1"/>
        <v>0</v>
      </c>
      <c r="Q315" s="193">
        <v>2.2000000000000001E-3</v>
      </c>
      <c r="R315" s="193">
        <f t="shared" si="2"/>
        <v>2.2000000000000001E-3</v>
      </c>
      <c r="S315" s="193">
        <v>0</v>
      </c>
      <c r="T315" s="194">
        <f t="shared" si="3"/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5" t="s">
        <v>299</v>
      </c>
      <c r="AT315" s="195" t="s">
        <v>296</v>
      </c>
      <c r="AU315" s="195" t="s">
        <v>141</v>
      </c>
      <c r="AY315" s="17" t="s">
        <v>133</v>
      </c>
      <c r="BE315" s="196">
        <f t="shared" si="4"/>
        <v>0</v>
      </c>
      <c r="BF315" s="196">
        <f t="shared" si="5"/>
        <v>0</v>
      </c>
      <c r="BG315" s="196">
        <f t="shared" si="6"/>
        <v>0</v>
      </c>
      <c r="BH315" s="196">
        <f t="shared" si="7"/>
        <v>0</v>
      </c>
      <c r="BI315" s="196">
        <f t="shared" si="8"/>
        <v>0</v>
      </c>
      <c r="BJ315" s="17" t="s">
        <v>141</v>
      </c>
      <c r="BK315" s="196">
        <f t="shared" si="9"/>
        <v>0</v>
      </c>
      <c r="BL315" s="17" t="s">
        <v>226</v>
      </c>
      <c r="BM315" s="195" t="s">
        <v>446</v>
      </c>
    </row>
    <row r="316" spans="1:65" s="2" customFormat="1" ht="16.5" customHeight="1">
      <c r="A316" s="34"/>
      <c r="B316" s="35"/>
      <c r="C316" s="183" t="s">
        <v>447</v>
      </c>
      <c r="D316" s="183" t="s">
        <v>136</v>
      </c>
      <c r="E316" s="184" t="s">
        <v>448</v>
      </c>
      <c r="F316" s="185" t="s">
        <v>449</v>
      </c>
      <c r="G316" s="186" t="s">
        <v>369</v>
      </c>
      <c r="H316" s="187">
        <v>1</v>
      </c>
      <c r="I316" s="188"/>
      <c r="J316" s="189">
        <f t="shared" si="0"/>
        <v>0</v>
      </c>
      <c r="K316" s="190"/>
      <c r="L316" s="39"/>
      <c r="M316" s="191" t="s">
        <v>1</v>
      </c>
      <c r="N316" s="192" t="s">
        <v>40</v>
      </c>
      <c r="O316" s="71"/>
      <c r="P316" s="193">
        <f t="shared" si="1"/>
        <v>0</v>
      </c>
      <c r="Q316" s="193">
        <v>0</v>
      </c>
      <c r="R316" s="193">
        <f t="shared" si="2"/>
        <v>0</v>
      </c>
      <c r="S316" s="193">
        <v>1.9460000000000002E-2</v>
      </c>
      <c r="T316" s="194">
        <f t="shared" si="3"/>
        <v>1.9460000000000002E-2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5" t="s">
        <v>226</v>
      </c>
      <c r="AT316" s="195" t="s">
        <v>136</v>
      </c>
      <c r="AU316" s="195" t="s">
        <v>141</v>
      </c>
      <c r="AY316" s="17" t="s">
        <v>133</v>
      </c>
      <c r="BE316" s="196">
        <f t="shared" si="4"/>
        <v>0</v>
      </c>
      <c r="BF316" s="196">
        <f t="shared" si="5"/>
        <v>0</v>
      </c>
      <c r="BG316" s="196">
        <f t="shared" si="6"/>
        <v>0</v>
      </c>
      <c r="BH316" s="196">
        <f t="shared" si="7"/>
        <v>0</v>
      </c>
      <c r="BI316" s="196">
        <f t="shared" si="8"/>
        <v>0</v>
      </c>
      <c r="BJ316" s="17" t="s">
        <v>141</v>
      </c>
      <c r="BK316" s="196">
        <f t="shared" si="9"/>
        <v>0</v>
      </c>
      <c r="BL316" s="17" t="s">
        <v>226</v>
      </c>
      <c r="BM316" s="195" t="s">
        <v>450</v>
      </c>
    </row>
    <row r="317" spans="1:65" s="2" customFormat="1" ht="21.75" customHeight="1">
      <c r="A317" s="34"/>
      <c r="B317" s="35"/>
      <c r="C317" s="183" t="s">
        <v>451</v>
      </c>
      <c r="D317" s="183" t="s">
        <v>136</v>
      </c>
      <c r="E317" s="184" t="s">
        <v>452</v>
      </c>
      <c r="F317" s="185" t="s">
        <v>453</v>
      </c>
      <c r="G317" s="186" t="s">
        <v>369</v>
      </c>
      <c r="H317" s="187">
        <v>1</v>
      </c>
      <c r="I317" s="188"/>
      <c r="J317" s="189">
        <f t="shared" si="0"/>
        <v>0</v>
      </c>
      <c r="K317" s="190"/>
      <c r="L317" s="39"/>
      <c r="M317" s="191" t="s">
        <v>1</v>
      </c>
      <c r="N317" s="192" t="s">
        <v>40</v>
      </c>
      <c r="O317" s="71"/>
      <c r="P317" s="193">
        <f t="shared" si="1"/>
        <v>0</v>
      </c>
      <c r="Q317" s="193">
        <v>2.2300000000000002E-3</v>
      </c>
      <c r="R317" s="193">
        <f t="shared" si="2"/>
        <v>2.2300000000000002E-3</v>
      </c>
      <c r="S317" s="193">
        <v>0</v>
      </c>
      <c r="T317" s="194">
        <f t="shared" si="3"/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5" t="s">
        <v>226</v>
      </c>
      <c r="AT317" s="195" t="s">
        <v>136</v>
      </c>
      <c r="AU317" s="195" t="s">
        <v>141</v>
      </c>
      <c r="AY317" s="17" t="s">
        <v>133</v>
      </c>
      <c r="BE317" s="196">
        <f t="shared" si="4"/>
        <v>0</v>
      </c>
      <c r="BF317" s="196">
        <f t="shared" si="5"/>
        <v>0</v>
      </c>
      <c r="BG317" s="196">
        <f t="shared" si="6"/>
        <v>0</v>
      </c>
      <c r="BH317" s="196">
        <f t="shared" si="7"/>
        <v>0</v>
      </c>
      <c r="BI317" s="196">
        <f t="shared" si="8"/>
        <v>0</v>
      </c>
      <c r="BJ317" s="17" t="s">
        <v>141</v>
      </c>
      <c r="BK317" s="196">
        <f t="shared" si="9"/>
        <v>0</v>
      </c>
      <c r="BL317" s="17" t="s">
        <v>226</v>
      </c>
      <c r="BM317" s="195" t="s">
        <v>454</v>
      </c>
    </row>
    <row r="318" spans="1:65" s="2" customFormat="1" ht="24.2" customHeight="1">
      <c r="A318" s="34"/>
      <c r="B318" s="35"/>
      <c r="C318" s="230" t="s">
        <v>455</v>
      </c>
      <c r="D318" s="230" t="s">
        <v>296</v>
      </c>
      <c r="E318" s="231" t="s">
        <v>456</v>
      </c>
      <c r="F318" s="232" t="s">
        <v>457</v>
      </c>
      <c r="G318" s="233" t="s">
        <v>179</v>
      </c>
      <c r="H318" s="234">
        <v>1</v>
      </c>
      <c r="I318" s="235"/>
      <c r="J318" s="236">
        <f t="shared" si="0"/>
        <v>0</v>
      </c>
      <c r="K318" s="237"/>
      <c r="L318" s="238"/>
      <c r="M318" s="239" t="s">
        <v>1</v>
      </c>
      <c r="N318" s="240" t="s">
        <v>40</v>
      </c>
      <c r="O318" s="71"/>
      <c r="P318" s="193">
        <f t="shared" si="1"/>
        <v>0</v>
      </c>
      <c r="Q318" s="193">
        <v>1.9E-2</v>
      </c>
      <c r="R318" s="193">
        <f t="shared" si="2"/>
        <v>1.9E-2</v>
      </c>
      <c r="S318" s="193">
        <v>0</v>
      </c>
      <c r="T318" s="194">
        <f t="shared" si="3"/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5" t="s">
        <v>299</v>
      </c>
      <c r="AT318" s="195" t="s">
        <v>296</v>
      </c>
      <c r="AU318" s="195" t="s">
        <v>141</v>
      </c>
      <c r="AY318" s="17" t="s">
        <v>133</v>
      </c>
      <c r="BE318" s="196">
        <f t="shared" si="4"/>
        <v>0</v>
      </c>
      <c r="BF318" s="196">
        <f t="shared" si="5"/>
        <v>0</v>
      </c>
      <c r="BG318" s="196">
        <f t="shared" si="6"/>
        <v>0</v>
      </c>
      <c r="BH318" s="196">
        <f t="shared" si="7"/>
        <v>0</v>
      </c>
      <c r="BI318" s="196">
        <f t="shared" si="8"/>
        <v>0</v>
      </c>
      <c r="BJ318" s="17" t="s">
        <v>141</v>
      </c>
      <c r="BK318" s="196">
        <f t="shared" si="9"/>
        <v>0</v>
      </c>
      <c r="BL318" s="17" t="s">
        <v>226</v>
      </c>
      <c r="BM318" s="195" t="s">
        <v>458</v>
      </c>
    </row>
    <row r="319" spans="1:65" s="2" customFormat="1" ht="21.75" customHeight="1">
      <c r="A319" s="34"/>
      <c r="B319" s="35"/>
      <c r="C319" s="183" t="s">
        <v>425</v>
      </c>
      <c r="D319" s="183" t="s">
        <v>136</v>
      </c>
      <c r="E319" s="184" t="s">
        <v>459</v>
      </c>
      <c r="F319" s="185" t="s">
        <v>460</v>
      </c>
      <c r="G319" s="186" t="s">
        <v>369</v>
      </c>
      <c r="H319" s="187">
        <v>1</v>
      </c>
      <c r="I319" s="188"/>
      <c r="J319" s="189">
        <f t="shared" si="0"/>
        <v>0</v>
      </c>
      <c r="K319" s="190"/>
      <c r="L319" s="39"/>
      <c r="M319" s="191" t="s">
        <v>1</v>
      </c>
      <c r="N319" s="192" t="s">
        <v>40</v>
      </c>
      <c r="O319" s="71"/>
      <c r="P319" s="193">
        <f t="shared" si="1"/>
        <v>0</v>
      </c>
      <c r="Q319" s="193">
        <v>0</v>
      </c>
      <c r="R319" s="193">
        <f t="shared" si="2"/>
        <v>0</v>
      </c>
      <c r="S319" s="193">
        <v>8.7999999999999995E-2</v>
      </c>
      <c r="T319" s="194">
        <f t="shared" si="3"/>
        <v>8.7999999999999995E-2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95" t="s">
        <v>226</v>
      </c>
      <c r="AT319" s="195" t="s">
        <v>136</v>
      </c>
      <c r="AU319" s="195" t="s">
        <v>141</v>
      </c>
      <c r="AY319" s="17" t="s">
        <v>133</v>
      </c>
      <c r="BE319" s="196">
        <f t="shared" si="4"/>
        <v>0</v>
      </c>
      <c r="BF319" s="196">
        <f t="shared" si="5"/>
        <v>0</v>
      </c>
      <c r="BG319" s="196">
        <f t="shared" si="6"/>
        <v>0</v>
      </c>
      <c r="BH319" s="196">
        <f t="shared" si="7"/>
        <v>0</v>
      </c>
      <c r="BI319" s="196">
        <f t="shared" si="8"/>
        <v>0</v>
      </c>
      <c r="BJ319" s="17" t="s">
        <v>141</v>
      </c>
      <c r="BK319" s="196">
        <f t="shared" si="9"/>
        <v>0</v>
      </c>
      <c r="BL319" s="17" t="s">
        <v>226</v>
      </c>
      <c r="BM319" s="195" t="s">
        <v>461</v>
      </c>
    </row>
    <row r="320" spans="1:65" s="2" customFormat="1" ht="16.5" customHeight="1">
      <c r="A320" s="34"/>
      <c r="B320" s="35"/>
      <c r="C320" s="183" t="s">
        <v>462</v>
      </c>
      <c r="D320" s="183" t="s">
        <v>136</v>
      </c>
      <c r="E320" s="184" t="s">
        <v>463</v>
      </c>
      <c r="F320" s="185" t="s">
        <v>464</v>
      </c>
      <c r="G320" s="186" t="s">
        <v>369</v>
      </c>
      <c r="H320" s="187">
        <v>1</v>
      </c>
      <c r="I320" s="188"/>
      <c r="J320" s="189">
        <f t="shared" si="0"/>
        <v>0</v>
      </c>
      <c r="K320" s="190"/>
      <c r="L320" s="39"/>
      <c r="M320" s="191" t="s">
        <v>1</v>
      </c>
      <c r="N320" s="192" t="s">
        <v>40</v>
      </c>
      <c r="O320" s="71"/>
      <c r="P320" s="193">
        <f t="shared" si="1"/>
        <v>0</v>
      </c>
      <c r="Q320" s="193">
        <v>4.2000000000000002E-4</v>
      </c>
      <c r="R320" s="193">
        <f t="shared" si="2"/>
        <v>4.2000000000000002E-4</v>
      </c>
      <c r="S320" s="193">
        <v>0</v>
      </c>
      <c r="T320" s="194">
        <f t="shared" si="3"/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5" t="s">
        <v>226</v>
      </c>
      <c r="AT320" s="195" t="s">
        <v>136</v>
      </c>
      <c r="AU320" s="195" t="s">
        <v>141</v>
      </c>
      <c r="AY320" s="17" t="s">
        <v>133</v>
      </c>
      <c r="BE320" s="196">
        <f t="shared" si="4"/>
        <v>0</v>
      </c>
      <c r="BF320" s="196">
        <f t="shared" si="5"/>
        <v>0</v>
      </c>
      <c r="BG320" s="196">
        <f t="shared" si="6"/>
        <v>0</v>
      </c>
      <c r="BH320" s="196">
        <f t="shared" si="7"/>
        <v>0</v>
      </c>
      <c r="BI320" s="196">
        <f t="shared" si="8"/>
        <v>0</v>
      </c>
      <c r="BJ320" s="17" t="s">
        <v>141</v>
      </c>
      <c r="BK320" s="196">
        <f t="shared" si="9"/>
        <v>0</v>
      </c>
      <c r="BL320" s="17" t="s">
        <v>226</v>
      </c>
      <c r="BM320" s="195" t="s">
        <v>465</v>
      </c>
    </row>
    <row r="321" spans="1:65" s="2" customFormat="1" ht="21.75" customHeight="1">
      <c r="A321" s="34"/>
      <c r="B321" s="35"/>
      <c r="C321" s="230" t="s">
        <v>466</v>
      </c>
      <c r="D321" s="230" t="s">
        <v>296</v>
      </c>
      <c r="E321" s="231" t="s">
        <v>467</v>
      </c>
      <c r="F321" s="232" t="s">
        <v>468</v>
      </c>
      <c r="G321" s="233" t="s">
        <v>179</v>
      </c>
      <c r="H321" s="234">
        <v>1</v>
      </c>
      <c r="I321" s="235"/>
      <c r="J321" s="236">
        <f t="shared" si="0"/>
        <v>0</v>
      </c>
      <c r="K321" s="237"/>
      <c r="L321" s="238"/>
      <c r="M321" s="239" t="s">
        <v>1</v>
      </c>
      <c r="N321" s="240" t="s">
        <v>40</v>
      </c>
      <c r="O321" s="71"/>
      <c r="P321" s="193">
        <f t="shared" si="1"/>
        <v>0</v>
      </c>
      <c r="Q321" s="193">
        <v>2.9499999999999998E-2</v>
      </c>
      <c r="R321" s="193">
        <f t="shared" si="2"/>
        <v>2.9499999999999998E-2</v>
      </c>
      <c r="S321" s="193">
        <v>0</v>
      </c>
      <c r="T321" s="194">
        <f t="shared" si="3"/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95" t="s">
        <v>299</v>
      </c>
      <c r="AT321" s="195" t="s">
        <v>296</v>
      </c>
      <c r="AU321" s="195" t="s">
        <v>141</v>
      </c>
      <c r="AY321" s="17" t="s">
        <v>133</v>
      </c>
      <c r="BE321" s="196">
        <f t="shared" si="4"/>
        <v>0</v>
      </c>
      <c r="BF321" s="196">
        <f t="shared" si="5"/>
        <v>0</v>
      </c>
      <c r="BG321" s="196">
        <f t="shared" si="6"/>
        <v>0</v>
      </c>
      <c r="BH321" s="196">
        <f t="shared" si="7"/>
        <v>0</v>
      </c>
      <c r="BI321" s="196">
        <f t="shared" si="8"/>
        <v>0</v>
      </c>
      <c r="BJ321" s="17" t="s">
        <v>141</v>
      </c>
      <c r="BK321" s="196">
        <f t="shared" si="9"/>
        <v>0</v>
      </c>
      <c r="BL321" s="17" t="s">
        <v>226</v>
      </c>
      <c r="BM321" s="195" t="s">
        <v>469</v>
      </c>
    </row>
    <row r="322" spans="1:65" s="2" customFormat="1" ht="24.2" customHeight="1">
      <c r="A322" s="34"/>
      <c r="B322" s="35"/>
      <c r="C322" s="183" t="s">
        <v>470</v>
      </c>
      <c r="D322" s="183" t="s">
        <v>136</v>
      </c>
      <c r="E322" s="184" t="s">
        <v>471</v>
      </c>
      <c r="F322" s="185" t="s">
        <v>472</v>
      </c>
      <c r="G322" s="186" t="s">
        <v>179</v>
      </c>
      <c r="H322" s="187">
        <v>1</v>
      </c>
      <c r="I322" s="188"/>
      <c r="J322" s="189">
        <f t="shared" si="0"/>
        <v>0</v>
      </c>
      <c r="K322" s="190"/>
      <c r="L322" s="39"/>
      <c r="M322" s="191" t="s">
        <v>1</v>
      </c>
      <c r="N322" s="192" t="s">
        <v>40</v>
      </c>
      <c r="O322" s="71"/>
      <c r="P322" s="193">
        <f t="shared" si="1"/>
        <v>0</v>
      </c>
      <c r="Q322" s="193">
        <v>0</v>
      </c>
      <c r="R322" s="193">
        <f t="shared" si="2"/>
        <v>0</v>
      </c>
      <c r="S322" s="193">
        <v>0</v>
      </c>
      <c r="T322" s="194">
        <f t="shared" si="3"/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5" t="s">
        <v>140</v>
      </c>
      <c r="AT322" s="195" t="s">
        <v>136</v>
      </c>
      <c r="AU322" s="195" t="s">
        <v>141</v>
      </c>
      <c r="AY322" s="17" t="s">
        <v>133</v>
      </c>
      <c r="BE322" s="196">
        <f t="shared" si="4"/>
        <v>0</v>
      </c>
      <c r="BF322" s="196">
        <f t="shared" si="5"/>
        <v>0</v>
      </c>
      <c r="BG322" s="196">
        <f t="shared" si="6"/>
        <v>0</v>
      </c>
      <c r="BH322" s="196">
        <f t="shared" si="7"/>
        <v>0</v>
      </c>
      <c r="BI322" s="196">
        <f t="shared" si="8"/>
        <v>0</v>
      </c>
      <c r="BJ322" s="17" t="s">
        <v>141</v>
      </c>
      <c r="BK322" s="196">
        <f t="shared" si="9"/>
        <v>0</v>
      </c>
      <c r="BL322" s="17" t="s">
        <v>140</v>
      </c>
      <c r="BM322" s="195" t="s">
        <v>473</v>
      </c>
    </row>
    <row r="323" spans="1:65" s="2" customFormat="1" ht="21.75" customHeight="1">
      <c r="A323" s="34"/>
      <c r="B323" s="35"/>
      <c r="C323" s="230" t="s">
        <v>474</v>
      </c>
      <c r="D323" s="230" t="s">
        <v>296</v>
      </c>
      <c r="E323" s="231" t="s">
        <v>475</v>
      </c>
      <c r="F323" s="232" t="s">
        <v>476</v>
      </c>
      <c r="G323" s="233" t="s">
        <v>179</v>
      </c>
      <c r="H323" s="234">
        <v>1</v>
      </c>
      <c r="I323" s="235"/>
      <c r="J323" s="236">
        <f t="shared" si="0"/>
        <v>0</v>
      </c>
      <c r="K323" s="237"/>
      <c r="L323" s="238"/>
      <c r="M323" s="239" t="s">
        <v>1</v>
      </c>
      <c r="N323" s="240" t="s">
        <v>40</v>
      </c>
      <c r="O323" s="71"/>
      <c r="P323" s="193">
        <f t="shared" si="1"/>
        <v>0</v>
      </c>
      <c r="Q323" s="193">
        <v>5.0000000000000001E-4</v>
      </c>
      <c r="R323" s="193">
        <f t="shared" si="2"/>
        <v>5.0000000000000001E-4</v>
      </c>
      <c r="S323" s="193">
        <v>0</v>
      </c>
      <c r="T323" s="194">
        <f t="shared" si="3"/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5" t="s">
        <v>187</v>
      </c>
      <c r="AT323" s="195" t="s">
        <v>296</v>
      </c>
      <c r="AU323" s="195" t="s">
        <v>141</v>
      </c>
      <c r="AY323" s="17" t="s">
        <v>133</v>
      </c>
      <c r="BE323" s="196">
        <f t="shared" si="4"/>
        <v>0</v>
      </c>
      <c r="BF323" s="196">
        <f t="shared" si="5"/>
        <v>0</v>
      </c>
      <c r="BG323" s="196">
        <f t="shared" si="6"/>
        <v>0</v>
      </c>
      <c r="BH323" s="196">
        <f t="shared" si="7"/>
        <v>0</v>
      </c>
      <c r="BI323" s="196">
        <f t="shared" si="8"/>
        <v>0</v>
      </c>
      <c r="BJ323" s="17" t="s">
        <v>141</v>
      </c>
      <c r="BK323" s="196">
        <f t="shared" si="9"/>
        <v>0</v>
      </c>
      <c r="BL323" s="17" t="s">
        <v>140</v>
      </c>
      <c r="BM323" s="195" t="s">
        <v>477</v>
      </c>
    </row>
    <row r="324" spans="1:65" s="2" customFormat="1" ht="16.5" customHeight="1">
      <c r="A324" s="34"/>
      <c r="B324" s="35"/>
      <c r="C324" s="183" t="s">
        <v>478</v>
      </c>
      <c r="D324" s="183" t="s">
        <v>136</v>
      </c>
      <c r="E324" s="184" t="s">
        <v>479</v>
      </c>
      <c r="F324" s="185" t="s">
        <v>480</v>
      </c>
      <c r="G324" s="186" t="s">
        <v>179</v>
      </c>
      <c r="H324" s="187">
        <v>2</v>
      </c>
      <c r="I324" s="188"/>
      <c r="J324" s="189">
        <f t="shared" si="0"/>
        <v>0</v>
      </c>
      <c r="K324" s="190"/>
      <c r="L324" s="39"/>
      <c r="M324" s="191" t="s">
        <v>1</v>
      </c>
      <c r="N324" s="192" t="s">
        <v>40</v>
      </c>
      <c r="O324" s="71"/>
      <c r="P324" s="193">
        <f t="shared" si="1"/>
        <v>0</v>
      </c>
      <c r="Q324" s="193">
        <v>0</v>
      </c>
      <c r="R324" s="193">
        <f t="shared" si="2"/>
        <v>0</v>
      </c>
      <c r="S324" s="193">
        <v>0</v>
      </c>
      <c r="T324" s="194">
        <f t="shared" si="3"/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5" t="s">
        <v>226</v>
      </c>
      <c r="AT324" s="195" t="s">
        <v>136</v>
      </c>
      <c r="AU324" s="195" t="s">
        <v>141</v>
      </c>
      <c r="AY324" s="17" t="s">
        <v>133</v>
      </c>
      <c r="BE324" s="196">
        <f t="shared" si="4"/>
        <v>0</v>
      </c>
      <c r="BF324" s="196">
        <f t="shared" si="5"/>
        <v>0</v>
      </c>
      <c r="BG324" s="196">
        <f t="shared" si="6"/>
        <v>0</v>
      </c>
      <c r="BH324" s="196">
        <f t="shared" si="7"/>
        <v>0</v>
      </c>
      <c r="BI324" s="196">
        <f t="shared" si="8"/>
        <v>0</v>
      </c>
      <c r="BJ324" s="17" t="s">
        <v>141</v>
      </c>
      <c r="BK324" s="196">
        <f t="shared" si="9"/>
        <v>0</v>
      </c>
      <c r="BL324" s="17" t="s">
        <v>226</v>
      </c>
      <c r="BM324" s="195" t="s">
        <v>481</v>
      </c>
    </row>
    <row r="325" spans="1:65" s="2" customFormat="1" ht="16.5" customHeight="1">
      <c r="A325" s="34"/>
      <c r="B325" s="35"/>
      <c r="C325" s="230" t="s">
        <v>482</v>
      </c>
      <c r="D325" s="230" t="s">
        <v>296</v>
      </c>
      <c r="E325" s="231" t="s">
        <v>483</v>
      </c>
      <c r="F325" s="232" t="s">
        <v>484</v>
      </c>
      <c r="G325" s="233" t="s">
        <v>179</v>
      </c>
      <c r="H325" s="234">
        <v>2</v>
      </c>
      <c r="I325" s="235"/>
      <c r="J325" s="236">
        <f t="shared" si="0"/>
        <v>0</v>
      </c>
      <c r="K325" s="237"/>
      <c r="L325" s="238"/>
      <c r="M325" s="239" t="s">
        <v>1</v>
      </c>
      <c r="N325" s="240" t="s">
        <v>40</v>
      </c>
      <c r="O325" s="71"/>
      <c r="P325" s="193">
        <f t="shared" si="1"/>
        <v>0</v>
      </c>
      <c r="Q325" s="193">
        <v>5.0000000000000002E-5</v>
      </c>
      <c r="R325" s="193">
        <f t="shared" si="2"/>
        <v>1E-4</v>
      </c>
      <c r="S325" s="193">
        <v>0</v>
      </c>
      <c r="T325" s="194">
        <f t="shared" si="3"/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95" t="s">
        <v>299</v>
      </c>
      <c r="AT325" s="195" t="s">
        <v>296</v>
      </c>
      <c r="AU325" s="195" t="s">
        <v>141</v>
      </c>
      <c r="AY325" s="17" t="s">
        <v>133</v>
      </c>
      <c r="BE325" s="196">
        <f t="shared" si="4"/>
        <v>0</v>
      </c>
      <c r="BF325" s="196">
        <f t="shared" si="5"/>
        <v>0</v>
      </c>
      <c r="BG325" s="196">
        <f t="shared" si="6"/>
        <v>0</v>
      </c>
      <c r="BH325" s="196">
        <f t="shared" si="7"/>
        <v>0</v>
      </c>
      <c r="BI325" s="196">
        <f t="shared" si="8"/>
        <v>0</v>
      </c>
      <c r="BJ325" s="17" t="s">
        <v>141</v>
      </c>
      <c r="BK325" s="196">
        <f t="shared" si="9"/>
        <v>0</v>
      </c>
      <c r="BL325" s="17" t="s">
        <v>226</v>
      </c>
      <c r="BM325" s="195" t="s">
        <v>485</v>
      </c>
    </row>
    <row r="326" spans="1:65" s="2" customFormat="1" ht="24.2" customHeight="1">
      <c r="A326" s="34"/>
      <c r="B326" s="35"/>
      <c r="C326" s="183" t="s">
        <v>486</v>
      </c>
      <c r="D326" s="183" t="s">
        <v>136</v>
      </c>
      <c r="E326" s="184" t="s">
        <v>487</v>
      </c>
      <c r="F326" s="185" t="s">
        <v>488</v>
      </c>
      <c r="G326" s="186" t="s">
        <v>179</v>
      </c>
      <c r="H326" s="187">
        <v>1</v>
      </c>
      <c r="I326" s="188"/>
      <c r="J326" s="189">
        <f t="shared" si="0"/>
        <v>0</v>
      </c>
      <c r="K326" s="190"/>
      <c r="L326" s="39"/>
      <c r="M326" s="191" t="s">
        <v>1</v>
      </c>
      <c r="N326" s="192" t="s">
        <v>40</v>
      </c>
      <c r="O326" s="71"/>
      <c r="P326" s="193">
        <f t="shared" si="1"/>
        <v>0</v>
      </c>
      <c r="Q326" s="193">
        <v>0</v>
      </c>
      <c r="R326" s="193">
        <f t="shared" si="2"/>
        <v>0</v>
      </c>
      <c r="S326" s="193">
        <v>3.6999999999999999E-4</v>
      </c>
      <c r="T326" s="194">
        <f t="shared" si="3"/>
        <v>3.6999999999999999E-4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5" t="s">
        <v>226</v>
      </c>
      <c r="AT326" s="195" t="s">
        <v>136</v>
      </c>
      <c r="AU326" s="195" t="s">
        <v>141</v>
      </c>
      <c r="AY326" s="17" t="s">
        <v>133</v>
      </c>
      <c r="BE326" s="196">
        <f t="shared" si="4"/>
        <v>0</v>
      </c>
      <c r="BF326" s="196">
        <f t="shared" si="5"/>
        <v>0</v>
      </c>
      <c r="BG326" s="196">
        <f t="shared" si="6"/>
        <v>0</v>
      </c>
      <c r="BH326" s="196">
        <f t="shared" si="7"/>
        <v>0</v>
      </c>
      <c r="BI326" s="196">
        <f t="shared" si="8"/>
        <v>0</v>
      </c>
      <c r="BJ326" s="17" t="s">
        <v>141</v>
      </c>
      <c r="BK326" s="196">
        <f t="shared" si="9"/>
        <v>0</v>
      </c>
      <c r="BL326" s="17" t="s">
        <v>226</v>
      </c>
      <c r="BM326" s="195" t="s">
        <v>489</v>
      </c>
    </row>
    <row r="327" spans="1:65" s="2" customFormat="1" ht="16.5" customHeight="1">
      <c r="A327" s="34"/>
      <c r="B327" s="35"/>
      <c r="C327" s="183" t="s">
        <v>490</v>
      </c>
      <c r="D327" s="183" t="s">
        <v>136</v>
      </c>
      <c r="E327" s="184" t="s">
        <v>491</v>
      </c>
      <c r="F327" s="185" t="s">
        <v>492</v>
      </c>
      <c r="G327" s="186" t="s">
        <v>369</v>
      </c>
      <c r="H327" s="187">
        <v>1</v>
      </c>
      <c r="I327" s="188"/>
      <c r="J327" s="189">
        <f t="shared" si="0"/>
        <v>0</v>
      </c>
      <c r="K327" s="190"/>
      <c r="L327" s="39"/>
      <c r="M327" s="191" t="s">
        <v>1</v>
      </c>
      <c r="N327" s="192" t="s">
        <v>40</v>
      </c>
      <c r="O327" s="71"/>
      <c r="P327" s="193">
        <f t="shared" si="1"/>
        <v>0</v>
      </c>
      <c r="Q327" s="193">
        <v>0</v>
      </c>
      <c r="R327" s="193">
        <f t="shared" si="2"/>
        <v>0</v>
      </c>
      <c r="S327" s="193">
        <v>1.56E-3</v>
      </c>
      <c r="T327" s="194">
        <f t="shared" si="3"/>
        <v>1.56E-3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95" t="s">
        <v>226</v>
      </c>
      <c r="AT327" s="195" t="s">
        <v>136</v>
      </c>
      <c r="AU327" s="195" t="s">
        <v>141</v>
      </c>
      <c r="AY327" s="17" t="s">
        <v>133</v>
      </c>
      <c r="BE327" s="196">
        <f t="shared" si="4"/>
        <v>0</v>
      </c>
      <c r="BF327" s="196">
        <f t="shared" si="5"/>
        <v>0</v>
      </c>
      <c r="BG327" s="196">
        <f t="shared" si="6"/>
        <v>0</v>
      </c>
      <c r="BH327" s="196">
        <f t="shared" si="7"/>
        <v>0</v>
      </c>
      <c r="BI327" s="196">
        <f t="shared" si="8"/>
        <v>0</v>
      </c>
      <c r="BJ327" s="17" t="s">
        <v>141</v>
      </c>
      <c r="BK327" s="196">
        <f t="shared" si="9"/>
        <v>0</v>
      </c>
      <c r="BL327" s="17" t="s">
        <v>226</v>
      </c>
      <c r="BM327" s="195" t="s">
        <v>493</v>
      </c>
    </row>
    <row r="328" spans="1:65" s="13" customFormat="1" ht="11.25">
      <c r="B328" s="197"/>
      <c r="C328" s="198"/>
      <c r="D328" s="199" t="s">
        <v>143</v>
      </c>
      <c r="E328" s="200" t="s">
        <v>1</v>
      </c>
      <c r="F328" s="201" t="s">
        <v>344</v>
      </c>
      <c r="G328" s="198"/>
      <c r="H328" s="200" t="s">
        <v>1</v>
      </c>
      <c r="I328" s="202"/>
      <c r="J328" s="198"/>
      <c r="K328" s="198"/>
      <c r="L328" s="203"/>
      <c r="M328" s="204"/>
      <c r="N328" s="205"/>
      <c r="O328" s="205"/>
      <c r="P328" s="205"/>
      <c r="Q328" s="205"/>
      <c r="R328" s="205"/>
      <c r="S328" s="205"/>
      <c r="T328" s="206"/>
      <c r="AT328" s="207" t="s">
        <v>143</v>
      </c>
      <c r="AU328" s="207" t="s">
        <v>141</v>
      </c>
      <c r="AV328" s="13" t="s">
        <v>81</v>
      </c>
      <c r="AW328" s="13" t="s">
        <v>32</v>
      </c>
      <c r="AX328" s="13" t="s">
        <v>74</v>
      </c>
      <c r="AY328" s="207" t="s">
        <v>133</v>
      </c>
    </row>
    <row r="329" spans="1:65" s="14" customFormat="1" ht="11.25">
      <c r="B329" s="208"/>
      <c r="C329" s="209"/>
      <c r="D329" s="199" t="s">
        <v>143</v>
      </c>
      <c r="E329" s="210" t="s">
        <v>1</v>
      </c>
      <c r="F329" s="211" t="s">
        <v>81</v>
      </c>
      <c r="G329" s="209"/>
      <c r="H329" s="212">
        <v>1</v>
      </c>
      <c r="I329" s="213"/>
      <c r="J329" s="209"/>
      <c r="K329" s="209"/>
      <c r="L329" s="214"/>
      <c r="M329" s="215"/>
      <c r="N329" s="216"/>
      <c r="O329" s="216"/>
      <c r="P329" s="216"/>
      <c r="Q329" s="216"/>
      <c r="R329" s="216"/>
      <c r="S329" s="216"/>
      <c r="T329" s="217"/>
      <c r="AT329" s="218" t="s">
        <v>143</v>
      </c>
      <c r="AU329" s="218" t="s">
        <v>141</v>
      </c>
      <c r="AV329" s="14" t="s">
        <v>141</v>
      </c>
      <c r="AW329" s="14" t="s">
        <v>32</v>
      </c>
      <c r="AX329" s="14" t="s">
        <v>81</v>
      </c>
      <c r="AY329" s="218" t="s">
        <v>133</v>
      </c>
    </row>
    <row r="330" spans="1:65" s="2" customFormat="1" ht="16.5" customHeight="1">
      <c r="A330" s="34"/>
      <c r="B330" s="35"/>
      <c r="C330" s="183" t="s">
        <v>494</v>
      </c>
      <c r="D330" s="183" t="s">
        <v>136</v>
      </c>
      <c r="E330" s="184" t="s">
        <v>495</v>
      </c>
      <c r="F330" s="185" t="s">
        <v>496</v>
      </c>
      <c r="G330" s="186" t="s">
        <v>369</v>
      </c>
      <c r="H330" s="187">
        <v>1</v>
      </c>
      <c r="I330" s="188"/>
      <c r="J330" s="189">
        <f>ROUND(I330*H330,2)</f>
        <v>0</v>
      </c>
      <c r="K330" s="190"/>
      <c r="L330" s="39"/>
      <c r="M330" s="191" t="s">
        <v>1</v>
      </c>
      <c r="N330" s="192" t="s">
        <v>40</v>
      </c>
      <c r="O330" s="71"/>
      <c r="P330" s="193">
        <f>O330*H330</f>
        <v>0</v>
      </c>
      <c r="Q330" s="193">
        <v>0</v>
      </c>
      <c r="R330" s="193">
        <f>Q330*H330</f>
        <v>0</v>
      </c>
      <c r="S330" s="193">
        <v>8.5999999999999998E-4</v>
      </c>
      <c r="T330" s="194">
        <f>S330*H330</f>
        <v>8.5999999999999998E-4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5" t="s">
        <v>226</v>
      </c>
      <c r="AT330" s="195" t="s">
        <v>136</v>
      </c>
      <c r="AU330" s="195" t="s">
        <v>141</v>
      </c>
      <c r="AY330" s="17" t="s">
        <v>133</v>
      </c>
      <c r="BE330" s="196">
        <f>IF(N330="základní",J330,0)</f>
        <v>0</v>
      </c>
      <c r="BF330" s="196">
        <f>IF(N330="snížená",J330,0)</f>
        <v>0</v>
      </c>
      <c r="BG330" s="196">
        <f>IF(N330="zákl. přenesená",J330,0)</f>
        <v>0</v>
      </c>
      <c r="BH330" s="196">
        <f>IF(N330="sníž. přenesená",J330,0)</f>
        <v>0</v>
      </c>
      <c r="BI330" s="196">
        <f>IF(N330="nulová",J330,0)</f>
        <v>0</v>
      </c>
      <c r="BJ330" s="17" t="s">
        <v>141</v>
      </c>
      <c r="BK330" s="196">
        <f>ROUND(I330*H330,2)</f>
        <v>0</v>
      </c>
      <c r="BL330" s="17" t="s">
        <v>226</v>
      </c>
      <c r="BM330" s="195" t="s">
        <v>497</v>
      </c>
    </row>
    <row r="331" spans="1:65" s="13" customFormat="1" ht="11.25">
      <c r="B331" s="197"/>
      <c r="C331" s="198"/>
      <c r="D331" s="199" t="s">
        <v>143</v>
      </c>
      <c r="E331" s="200" t="s">
        <v>1</v>
      </c>
      <c r="F331" s="201" t="s">
        <v>401</v>
      </c>
      <c r="G331" s="198"/>
      <c r="H331" s="200" t="s">
        <v>1</v>
      </c>
      <c r="I331" s="202"/>
      <c r="J331" s="198"/>
      <c r="K331" s="198"/>
      <c r="L331" s="203"/>
      <c r="M331" s="204"/>
      <c r="N331" s="205"/>
      <c r="O331" s="205"/>
      <c r="P331" s="205"/>
      <c r="Q331" s="205"/>
      <c r="R331" s="205"/>
      <c r="S331" s="205"/>
      <c r="T331" s="206"/>
      <c r="AT331" s="207" t="s">
        <v>143</v>
      </c>
      <c r="AU331" s="207" t="s">
        <v>141</v>
      </c>
      <c r="AV331" s="13" t="s">
        <v>81</v>
      </c>
      <c r="AW331" s="13" t="s">
        <v>32</v>
      </c>
      <c r="AX331" s="13" t="s">
        <v>74</v>
      </c>
      <c r="AY331" s="207" t="s">
        <v>133</v>
      </c>
    </row>
    <row r="332" spans="1:65" s="14" customFormat="1" ht="11.25">
      <c r="B332" s="208"/>
      <c r="C332" s="209"/>
      <c r="D332" s="199" t="s">
        <v>143</v>
      </c>
      <c r="E332" s="210" t="s">
        <v>1</v>
      </c>
      <c r="F332" s="211" t="s">
        <v>81</v>
      </c>
      <c r="G332" s="209"/>
      <c r="H332" s="212">
        <v>1</v>
      </c>
      <c r="I332" s="213"/>
      <c r="J332" s="209"/>
      <c r="K332" s="209"/>
      <c r="L332" s="214"/>
      <c r="M332" s="215"/>
      <c r="N332" s="216"/>
      <c r="O332" s="216"/>
      <c r="P332" s="216"/>
      <c r="Q332" s="216"/>
      <c r="R332" s="216"/>
      <c r="S332" s="216"/>
      <c r="T332" s="217"/>
      <c r="AT332" s="218" t="s">
        <v>143</v>
      </c>
      <c r="AU332" s="218" t="s">
        <v>141</v>
      </c>
      <c r="AV332" s="14" t="s">
        <v>141</v>
      </c>
      <c r="AW332" s="14" t="s">
        <v>32</v>
      </c>
      <c r="AX332" s="14" t="s">
        <v>81</v>
      </c>
      <c r="AY332" s="218" t="s">
        <v>133</v>
      </c>
    </row>
    <row r="333" spans="1:65" s="2" customFormat="1" ht="24.2" customHeight="1">
      <c r="A333" s="34"/>
      <c r="B333" s="35"/>
      <c r="C333" s="183" t="s">
        <v>498</v>
      </c>
      <c r="D333" s="183" t="s">
        <v>136</v>
      </c>
      <c r="E333" s="184" t="s">
        <v>499</v>
      </c>
      <c r="F333" s="185" t="s">
        <v>500</v>
      </c>
      <c r="G333" s="186" t="s">
        <v>179</v>
      </c>
      <c r="H333" s="187">
        <v>1</v>
      </c>
      <c r="I333" s="188"/>
      <c r="J333" s="189">
        <f>ROUND(I333*H333,2)</f>
        <v>0</v>
      </c>
      <c r="K333" s="190"/>
      <c r="L333" s="39"/>
      <c r="M333" s="191" t="s">
        <v>1</v>
      </c>
      <c r="N333" s="192" t="s">
        <v>40</v>
      </c>
      <c r="O333" s="71"/>
      <c r="P333" s="193">
        <f>O333*H333</f>
        <v>0</v>
      </c>
      <c r="Q333" s="193">
        <v>4.0000000000000003E-5</v>
      </c>
      <c r="R333" s="193">
        <f>Q333*H333</f>
        <v>4.0000000000000003E-5</v>
      </c>
      <c r="S333" s="193">
        <v>0</v>
      </c>
      <c r="T333" s="194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5" t="s">
        <v>226</v>
      </c>
      <c r="AT333" s="195" t="s">
        <v>136</v>
      </c>
      <c r="AU333" s="195" t="s">
        <v>141</v>
      </c>
      <c r="AY333" s="17" t="s">
        <v>133</v>
      </c>
      <c r="BE333" s="196">
        <f>IF(N333="základní",J333,0)</f>
        <v>0</v>
      </c>
      <c r="BF333" s="196">
        <f>IF(N333="snížená",J333,0)</f>
        <v>0</v>
      </c>
      <c r="BG333" s="196">
        <f>IF(N333="zákl. přenesená",J333,0)</f>
        <v>0</v>
      </c>
      <c r="BH333" s="196">
        <f>IF(N333="sníž. přenesená",J333,0)</f>
        <v>0</v>
      </c>
      <c r="BI333" s="196">
        <f>IF(N333="nulová",J333,0)</f>
        <v>0</v>
      </c>
      <c r="BJ333" s="17" t="s">
        <v>141</v>
      </c>
      <c r="BK333" s="196">
        <f>ROUND(I333*H333,2)</f>
        <v>0</v>
      </c>
      <c r="BL333" s="17" t="s">
        <v>226</v>
      </c>
      <c r="BM333" s="195" t="s">
        <v>501</v>
      </c>
    </row>
    <row r="334" spans="1:65" s="2" customFormat="1" ht="24.2" customHeight="1">
      <c r="A334" s="34"/>
      <c r="B334" s="35"/>
      <c r="C334" s="230" t="s">
        <v>502</v>
      </c>
      <c r="D334" s="230" t="s">
        <v>296</v>
      </c>
      <c r="E334" s="231" t="s">
        <v>503</v>
      </c>
      <c r="F334" s="232" t="s">
        <v>504</v>
      </c>
      <c r="G334" s="233" t="s">
        <v>179</v>
      </c>
      <c r="H334" s="234">
        <v>1</v>
      </c>
      <c r="I334" s="235"/>
      <c r="J334" s="236">
        <f>ROUND(I334*H334,2)</f>
        <v>0</v>
      </c>
      <c r="K334" s="237"/>
      <c r="L334" s="238"/>
      <c r="M334" s="239" t="s">
        <v>1</v>
      </c>
      <c r="N334" s="240" t="s">
        <v>40</v>
      </c>
      <c r="O334" s="71"/>
      <c r="P334" s="193">
        <f>O334*H334</f>
        <v>0</v>
      </c>
      <c r="Q334" s="193">
        <v>1.1900000000000001E-3</v>
      </c>
      <c r="R334" s="193">
        <f>Q334*H334</f>
        <v>1.1900000000000001E-3</v>
      </c>
      <c r="S334" s="193">
        <v>0</v>
      </c>
      <c r="T334" s="194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5" t="s">
        <v>299</v>
      </c>
      <c r="AT334" s="195" t="s">
        <v>296</v>
      </c>
      <c r="AU334" s="195" t="s">
        <v>141</v>
      </c>
      <c r="AY334" s="17" t="s">
        <v>133</v>
      </c>
      <c r="BE334" s="196">
        <f>IF(N334="základní",J334,0)</f>
        <v>0</v>
      </c>
      <c r="BF334" s="196">
        <f>IF(N334="snížená",J334,0)</f>
        <v>0</v>
      </c>
      <c r="BG334" s="196">
        <f>IF(N334="zákl. přenesená",J334,0)</f>
        <v>0</v>
      </c>
      <c r="BH334" s="196">
        <f>IF(N334="sníž. přenesená",J334,0)</f>
        <v>0</v>
      </c>
      <c r="BI334" s="196">
        <f>IF(N334="nulová",J334,0)</f>
        <v>0</v>
      </c>
      <c r="BJ334" s="17" t="s">
        <v>141</v>
      </c>
      <c r="BK334" s="196">
        <f>ROUND(I334*H334,2)</f>
        <v>0</v>
      </c>
      <c r="BL334" s="17" t="s">
        <v>226</v>
      </c>
      <c r="BM334" s="195" t="s">
        <v>505</v>
      </c>
    </row>
    <row r="335" spans="1:65" s="2" customFormat="1" ht="24.2" customHeight="1">
      <c r="A335" s="34"/>
      <c r="B335" s="35"/>
      <c r="C335" s="183" t="s">
        <v>506</v>
      </c>
      <c r="D335" s="183" t="s">
        <v>136</v>
      </c>
      <c r="E335" s="184" t="s">
        <v>507</v>
      </c>
      <c r="F335" s="185" t="s">
        <v>508</v>
      </c>
      <c r="G335" s="186" t="s">
        <v>179</v>
      </c>
      <c r="H335" s="187">
        <v>1</v>
      </c>
      <c r="I335" s="188"/>
      <c r="J335" s="189">
        <f>ROUND(I335*H335,2)</f>
        <v>0</v>
      </c>
      <c r="K335" s="190"/>
      <c r="L335" s="39"/>
      <c r="M335" s="191" t="s">
        <v>1</v>
      </c>
      <c r="N335" s="192" t="s">
        <v>40</v>
      </c>
      <c r="O335" s="71"/>
      <c r="P335" s="193">
        <f>O335*H335</f>
        <v>0</v>
      </c>
      <c r="Q335" s="193">
        <v>1.3999999999999999E-4</v>
      </c>
      <c r="R335" s="193">
        <f>Q335*H335</f>
        <v>1.3999999999999999E-4</v>
      </c>
      <c r="S335" s="193">
        <v>0</v>
      </c>
      <c r="T335" s="194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5" t="s">
        <v>226</v>
      </c>
      <c r="AT335" s="195" t="s">
        <v>136</v>
      </c>
      <c r="AU335" s="195" t="s">
        <v>141</v>
      </c>
      <c r="AY335" s="17" t="s">
        <v>133</v>
      </c>
      <c r="BE335" s="196">
        <f>IF(N335="základní",J335,0)</f>
        <v>0</v>
      </c>
      <c r="BF335" s="196">
        <f>IF(N335="snížená",J335,0)</f>
        <v>0</v>
      </c>
      <c r="BG335" s="196">
        <f>IF(N335="zákl. přenesená",J335,0)</f>
        <v>0</v>
      </c>
      <c r="BH335" s="196">
        <f>IF(N335="sníž. přenesená",J335,0)</f>
        <v>0</v>
      </c>
      <c r="BI335" s="196">
        <f>IF(N335="nulová",J335,0)</f>
        <v>0</v>
      </c>
      <c r="BJ335" s="17" t="s">
        <v>141</v>
      </c>
      <c r="BK335" s="196">
        <f>ROUND(I335*H335,2)</f>
        <v>0</v>
      </c>
      <c r="BL335" s="17" t="s">
        <v>226</v>
      </c>
      <c r="BM335" s="195" t="s">
        <v>509</v>
      </c>
    </row>
    <row r="336" spans="1:65" s="2" customFormat="1" ht="33" customHeight="1">
      <c r="A336" s="34"/>
      <c r="B336" s="35"/>
      <c r="C336" s="230" t="s">
        <v>510</v>
      </c>
      <c r="D336" s="230" t="s">
        <v>296</v>
      </c>
      <c r="E336" s="231" t="s">
        <v>511</v>
      </c>
      <c r="F336" s="232" t="s">
        <v>512</v>
      </c>
      <c r="G336" s="233" t="s">
        <v>179</v>
      </c>
      <c r="H336" s="234">
        <v>1</v>
      </c>
      <c r="I336" s="235"/>
      <c r="J336" s="236">
        <f>ROUND(I336*H336,2)</f>
        <v>0</v>
      </c>
      <c r="K336" s="237"/>
      <c r="L336" s="238"/>
      <c r="M336" s="239" t="s">
        <v>1</v>
      </c>
      <c r="N336" s="240" t="s">
        <v>40</v>
      </c>
      <c r="O336" s="71"/>
      <c r="P336" s="193">
        <f>O336*H336</f>
        <v>0</v>
      </c>
      <c r="Q336" s="193">
        <v>1.5399999999999999E-3</v>
      </c>
      <c r="R336" s="193">
        <f>Q336*H336</f>
        <v>1.5399999999999999E-3</v>
      </c>
      <c r="S336" s="193">
        <v>0</v>
      </c>
      <c r="T336" s="194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5" t="s">
        <v>299</v>
      </c>
      <c r="AT336" s="195" t="s">
        <v>296</v>
      </c>
      <c r="AU336" s="195" t="s">
        <v>141</v>
      </c>
      <c r="AY336" s="17" t="s">
        <v>133</v>
      </c>
      <c r="BE336" s="196">
        <f>IF(N336="základní",J336,0)</f>
        <v>0</v>
      </c>
      <c r="BF336" s="196">
        <f>IF(N336="snížená",J336,0)</f>
        <v>0</v>
      </c>
      <c r="BG336" s="196">
        <f>IF(N336="zákl. přenesená",J336,0)</f>
        <v>0</v>
      </c>
      <c r="BH336" s="196">
        <f>IF(N336="sníž. přenesená",J336,0)</f>
        <v>0</v>
      </c>
      <c r="BI336" s="196">
        <f>IF(N336="nulová",J336,0)</f>
        <v>0</v>
      </c>
      <c r="BJ336" s="17" t="s">
        <v>141</v>
      </c>
      <c r="BK336" s="196">
        <f>ROUND(I336*H336,2)</f>
        <v>0</v>
      </c>
      <c r="BL336" s="17" t="s">
        <v>226</v>
      </c>
      <c r="BM336" s="195" t="s">
        <v>513</v>
      </c>
    </row>
    <row r="337" spans="1:65" s="2" customFormat="1" ht="24.2" customHeight="1">
      <c r="A337" s="34"/>
      <c r="B337" s="35"/>
      <c r="C337" s="183" t="s">
        <v>514</v>
      </c>
      <c r="D337" s="183" t="s">
        <v>136</v>
      </c>
      <c r="E337" s="184" t="s">
        <v>515</v>
      </c>
      <c r="F337" s="185" t="s">
        <v>516</v>
      </c>
      <c r="G337" s="186" t="s">
        <v>179</v>
      </c>
      <c r="H337" s="187">
        <v>1</v>
      </c>
      <c r="I337" s="188"/>
      <c r="J337" s="189">
        <f>ROUND(I337*H337,2)</f>
        <v>0</v>
      </c>
      <c r="K337" s="190"/>
      <c r="L337" s="39"/>
      <c r="M337" s="191" t="s">
        <v>1</v>
      </c>
      <c r="N337" s="192" t="s">
        <v>40</v>
      </c>
      <c r="O337" s="71"/>
      <c r="P337" s="193">
        <f>O337*H337</f>
        <v>0</v>
      </c>
      <c r="Q337" s="193">
        <v>6.0000000000000002E-5</v>
      </c>
      <c r="R337" s="193">
        <f>Q337*H337</f>
        <v>6.0000000000000002E-5</v>
      </c>
      <c r="S337" s="193">
        <v>0</v>
      </c>
      <c r="T337" s="194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5" t="s">
        <v>226</v>
      </c>
      <c r="AT337" s="195" t="s">
        <v>136</v>
      </c>
      <c r="AU337" s="195" t="s">
        <v>141</v>
      </c>
      <c r="AY337" s="17" t="s">
        <v>133</v>
      </c>
      <c r="BE337" s="196">
        <f>IF(N337="základní",J337,0)</f>
        <v>0</v>
      </c>
      <c r="BF337" s="196">
        <f>IF(N337="snížená",J337,0)</f>
        <v>0</v>
      </c>
      <c r="BG337" s="196">
        <f>IF(N337="zákl. přenesená",J337,0)</f>
        <v>0</v>
      </c>
      <c r="BH337" s="196">
        <f>IF(N337="sníž. přenesená",J337,0)</f>
        <v>0</v>
      </c>
      <c r="BI337" s="196">
        <f>IF(N337="nulová",J337,0)</f>
        <v>0</v>
      </c>
      <c r="BJ337" s="17" t="s">
        <v>141</v>
      </c>
      <c r="BK337" s="196">
        <f>ROUND(I337*H337,2)</f>
        <v>0</v>
      </c>
      <c r="BL337" s="17" t="s">
        <v>226</v>
      </c>
      <c r="BM337" s="195" t="s">
        <v>517</v>
      </c>
    </row>
    <row r="338" spans="1:65" s="13" customFormat="1" ht="11.25">
      <c r="B338" s="197"/>
      <c r="C338" s="198"/>
      <c r="D338" s="199" t="s">
        <v>143</v>
      </c>
      <c r="E338" s="200" t="s">
        <v>1</v>
      </c>
      <c r="F338" s="201" t="s">
        <v>401</v>
      </c>
      <c r="G338" s="198"/>
      <c r="H338" s="200" t="s">
        <v>1</v>
      </c>
      <c r="I338" s="202"/>
      <c r="J338" s="198"/>
      <c r="K338" s="198"/>
      <c r="L338" s="203"/>
      <c r="M338" s="204"/>
      <c r="N338" s="205"/>
      <c r="O338" s="205"/>
      <c r="P338" s="205"/>
      <c r="Q338" s="205"/>
      <c r="R338" s="205"/>
      <c r="S338" s="205"/>
      <c r="T338" s="206"/>
      <c r="AT338" s="207" t="s">
        <v>143</v>
      </c>
      <c r="AU338" s="207" t="s">
        <v>141</v>
      </c>
      <c r="AV338" s="13" t="s">
        <v>81</v>
      </c>
      <c r="AW338" s="13" t="s">
        <v>32</v>
      </c>
      <c r="AX338" s="13" t="s">
        <v>74</v>
      </c>
      <c r="AY338" s="207" t="s">
        <v>133</v>
      </c>
    </row>
    <row r="339" spans="1:65" s="14" customFormat="1" ht="11.25">
      <c r="B339" s="208"/>
      <c r="C339" s="209"/>
      <c r="D339" s="199" t="s">
        <v>143</v>
      </c>
      <c r="E339" s="210" t="s">
        <v>1</v>
      </c>
      <c r="F339" s="211" t="s">
        <v>81</v>
      </c>
      <c r="G339" s="209"/>
      <c r="H339" s="212">
        <v>1</v>
      </c>
      <c r="I339" s="213"/>
      <c r="J339" s="209"/>
      <c r="K339" s="209"/>
      <c r="L339" s="214"/>
      <c r="M339" s="215"/>
      <c r="N339" s="216"/>
      <c r="O339" s="216"/>
      <c r="P339" s="216"/>
      <c r="Q339" s="216"/>
      <c r="R339" s="216"/>
      <c r="S339" s="216"/>
      <c r="T339" s="217"/>
      <c r="AT339" s="218" t="s">
        <v>143</v>
      </c>
      <c r="AU339" s="218" t="s">
        <v>141</v>
      </c>
      <c r="AV339" s="14" t="s">
        <v>141</v>
      </c>
      <c r="AW339" s="14" t="s">
        <v>32</v>
      </c>
      <c r="AX339" s="14" t="s">
        <v>81</v>
      </c>
      <c r="AY339" s="218" t="s">
        <v>133</v>
      </c>
    </row>
    <row r="340" spans="1:65" s="2" customFormat="1" ht="24.2" customHeight="1">
      <c r="A340" s="34"/>
      <c r="B340" s="35"/>
      <c r="C340" s="230" t="s">
        <v>518</v>
      </c>
      <c r="D340" s="230" t="s">
        <v>296</v>
      </c>
      <c r="E340" s="231" t="s">
        <v>519</v>
      </c>
      <c r="F340" s="232" t="s">
        <v>520</v>
      </c>
      <c r="G340" s="233" t="s">
        <v>179</v>
      </c>
      <c r="H340" s="234">
        <v>1</v>
      </c>
      <c r="I340" s="235"/>
      <c r="J340" s="236">
        <f>ROUND(I340*H340,2)</f>
        <v>0</v>
      </c>
      <c r="K340" s="237"/>
      <c r="L340" s="238"/>
      <c r="M340" s="239" t="s">
        <v>1</v>
      </c>
      <c r="N340" s="240" t="s">
        <v>40</v>
      </c>
      <c r="O340" s="71"/>
      <c r="P340" s="193">
        <f>O340*H340</f>
        <v>0</v>
      </c>
      <c r="Q340" s="193">
        <v>1.4999999999999999E-4</v>
      </c>
      <c r="R340" s="193">
        <f>Q340*H340</f>
        <v>1.4999999999999999E-4</v>
      </c>
      <c r="S340" s="193">
        <v>0</v>
      </c>
      <c r="T340" s="194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5" t="s">
        <v>299</v>
      </c>
      <c r="AT340" s="195" t="s">
        <v>296</v>
      </c>
      <c r="AU340" s="195" t="s">
        <v>141</v>
      </c>
      <c r="AY340" s="17" t="s">
        <v>133</v>
      </c>
      <c r="BE340" s="196">
        <f>IF(N340="základní",J340,0)</f>
        <v>0</v>
      </c>
      <c r="BF340" s="196">
        <f>IF(N340="snížená",J340,0)</f>
        <v>0</v>
      </c>
      <c r="BG340" s="196">
        <f>IF(N340="zákl. přenesená",J340,0)</f>
        <v>0</v>
      </c>
      <c r="BH340" s="196">
        <f>IF(N340="sníž. přenesená",J340,0)</f>
        <v>0</v>
      </c>
      <c r="BI340" s="196">
        <f>IF(N340="nulová",J340,0)</f>
        <v>0</v>
      </c>
      <c r="BJ340" s="17" t="s">
        <v>141</v>
      </c>
      <c r="BK340" s="196">
        <f>ROUND(I340*H340,2)</f>
        <v>0</v>
      </c>
      <c r="BL340" s="17" t="s">
        <v>226</v>
      </c>
      <c r="BM340" s="195" t="s">
        <v>521</v>
      </c>
    </row>
    <row r="341" spans="1:65" s="2" customFormat="1" ht="24.2" customHeight="1">
      <c r="A341" s="34"/>
      <c r="B341" s="35"/>
      <c r="C341" s="183" t="s">
        <v>522</v>
      </c>
      <c r="D341" s="183" t="s">
        <v>136</v>
      </c>
      <c r="E341" s="184" t="s">
        <v>515</v>
      </c>
      <c r="F341" s="185" t="s">
        <v>516</v>
      </c>
      <c r="G341" s="186" t="s">
        <v>179</v>
      </c>
      <c r="H341" s="187">
        <v>1</v>
      </c>
      <c r="I341" s="188"/>
      <c r="J341" s="189">
        <f>ROUND(I341*H341,2)</f>
        <v>0</v>
      </c>
      <c r="K341" s="190"/>
      <c r="L341" s="39"/>
      <c r="M341" s="191" t="s">
        <v>1</v>
      </c>
      <c r="N341" s="192" t="s">
        <v>40</v>
      </c>
      <c r="O341" s="71"/>
      <c r="P341" s="193">
        <f>O341*H341</f>
        <v>0</v>
      </c>
      <c r="Q341" s="193">
        <v>6.0000000000000002E-5</v>
      </c>
      <c r="R341" s="193">
        <f>Q341*H341</f>
        <v>6.0000000000000002E-5</v>
      </c>
      <c r="S341" s="193">
        <v>0</v>
      </c>
      <c r="T341" s="194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5" t="s">
        <v>226</v>
      </c>
      <c r="AT341" s="195" t="s">
        <v>136</v>
      </c>
      <c r="AU341" s="195" t="s">
        <v>141</v>
      </c>
      <c r="AY341" s="17" t="s">
        <v>133</v>
      </c>
      <c r="BE341" s="196">
        <f>IF(N341="základní",J341,0)</f>
        <v>0</v>
      </c>
      <c r="BF341" s="196">
        <f>IF(N341="snížená",J341,0)</f>
        <v>0</v>
      </c>
      <c r="BG341" s="196">
        <f>IF(N341="zákl. přenesená",J341,0)</f>
        <v>0</v>
      </c>
      <c r="BH341" s="196">
        <f>IF(N341="sníž. přenesená",J341,0)</f>
        <v>0</v>
      </c>
      <c r="BI341" s="196">
        <f>IF(N341="nulová",J341,0)</f>
        <v>0</v>
      </c>
      <c r="BJ341" s="17" t="s">
        <v>141</v>
      </c>
      <c r="BK341" s="196">
        <f>ROUND(I341*H341,2)</f>
        <v>0</v>
      </c>
      <c r="BL341" s="17" t="s">
        <v>226</v>
      </c>
      <c r="BM341" s="195" t="s">
        <v>523</v>
      </c>
    </row>
    <row r="342" spans="1:65" s="2" customFormat="1" ht="24.2" customHeight="1">
      <c r="A342" s="34"/>
      <c r="B342" s="35"/>
      <c r="C342" s="230" t="s">
        <v>524</v>
      </c>
      <c r="D342" s="230" t="s">
        <v>296</v>
      </c>
      <c r="E342" s="231" t="s">
        <v>525</v>
      </c>
      <c r="F342" s="232" t="s">
        <v>526</v>
      </c>
      <c r="G342" s="233" t="s">
        <v>179</v>
      </c>
      <c r="H342" s="234">
        <v>1</v>
      </c>
      <c r="I342" s="235"/>
      <c r="J342" s="236">
        <f>ROUND(I342*H342,2)</f>
        <v>0</v>
      </c>
      <c r="K342" s="237"/>
      <c r="L342" s="238"/>
      <c r="M342" s="239" t="s">
        <v>1</v>
      </c>
      <c r="N342" s="240" t="s">
        <v>40</v>
      </c>
      <c r="O342" s="71"/>
      <c r="P342" s="193">
        <f>O342*H342</f>
        <v>0</v>
      </c>
      <c r="Q342" s="193">
        <v>1.2999999999999999E-4</v>
      </c>
      <c r="R342" s="193">
        <f>Q342*H342</f>
        <v>1.2999999999999999E-4</v>
      </c>
      <c r="S342" s="193">
        <v>0</v>
      </c>
      <c r="T342" s="194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5" t="s">
        <v>299</v>
      </c>
      <c r="AT342" s="195" t="s">
        <v>296</v>
      </c>
      <c r="AU342" s="195" t="s">
        <v>141</v>
      </c>
      <c r="AY342" s="17" t="s">
        <v>133</v>
      </c>
      <c r="BE342" s="196">
        <f>IF(N342="základní",J342,0)</f>
        <v>0</v>
      </c>
      <c r="BF342" s="196">
        <f>IF(N342="snížená",J342,0)</f>
        <v>0</v>
      </c>
      <c r="BG342" s="196">
        <f>IF(N342="zákl. přenesená",J342,0)</f>
        <v>0</v>
      </c>
      <c r="BH342" s="196">
        <f>IF(N342="sníž. přenesená",J342,0)</f>
        <v>0</v>
      </c>
      <c r="BI342" s="196">
        <f>IF(N342="nulová",J342,0)</f>
        <v>0</v>
      </c>
      <c r="BJ342" s="17" t="s">
        <v>141</v>
      </c>
      <c r="BK342" s="196">
        <f>ROUND(I342*H342,2)</f>
        <v>0</v>
      </c>
      <c r="BL342" s="17" t="s">
        <v>226</v>
      </c>
      <c r="BM342" s="195" t="s">
        <v>527</v>
      </c>
    </row>
    <row r="343" spans="1:65" s="2" customFormat="1" ht="16.5" customHeight="1">
      <c r="A343" s="34"/>
      <c r="B343" s="35"/>
      <c r="C343" s="183" t="s">
        <v>528</v>
      </c>
      <c r="D343" s="183" t="s">
        <v>136</v>
      </c>
      <c r="E343" s="184" t="s">
        <v>529</v>
      </c>
      <c r="F343" s="185" t="s">
        <v>530</v>
      </c>
      <c r="G343" s="186" t="s">
        <v>179</v>
      </c>
      <c r="H343" s="187">
        <v>2</v>
      </c>
      <c r="I343" s="188"/>
      <c r="J343" s="189">
        <f>ROUND(I343*H343,2)</f>
        <v>0</v>
      </c>
      <c r="K343" s="190"/>
      <c r="L343" s="39"/>
      <c r="M343" s="191" t="s">
        <v>1</v>
      </c>
      <c r="N343" s="192" t="s">
        <v>40</v>
      </c>
      <c r="O343" s="71"/>
      <c r="P343" s="193">
        <f>O343*H343</f>
        <v>0</v>
      </c>
      <c r="Q343" s="193">
        <v>0</v>
      </c>
      <c r="R343" s="193">
        <f>Q343*H343</f>
        <v>0</v>
      </c>
      <c r="S343" s="193">
        <v>8.4999999999999995E-4</v>
      </c>
      <c r="T343" s="194">
        <f>S343*H343</f>
        <v>1.6999999999999999E-3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95" t="s">
        <v>226</v>
      </c>
      <c r="AT343" s="195" t="s">
        <v>136</v>
      </c>
      <c r="AU343" s="195" t="s">
        <v>141</v>
      </c>
      <c r="AY343" s="17" t="s">
        <v>133</v>
      </c>
      <c r="BE343" s="196">
        <f>IF(N343="základní",J343,0)</f>
        <v>0</v>
      </c>
      <c r="BF343" s="196">
        <f>IF(N343="snížená",J343,0)</f>
        <v>0</v>
      </c>
      <c r="BG343" s="196">
        <f>IF(N343="zákl. přenesená",J343,0)</f>
        <v>0</v>
      </c>
      <c r="BH343" s="196">
        <f>IF(N343="sníž. přenesená",J343,0)</f>
        <v>0</v>
      </c>
      <c r="BI343" s="196">
        <f>IF(N343="nulová",J343,0)</f>
        <v>0</v>
      </c>
      <c r="BJ343" s="17" t="s">
        <v>141</v>
      </c>
      <c r="BK343" s="196">
        <f>ROUND(I343*H343,2)</f>
        <v>0</v>
      </c>
      <c r="BL343" s="17" t="s">
        <v>226</v>
      </c>
      <c r="BM343" s="195" t="s">
        <v>531</v>
      </c>
    </row>
    <row r="344" spans="1:65" s="13" customFormat="1" ht="11.25">
      <c r="B344" s="197"/>
      <c r="C344" s="198"/>
      <c r="D344" s="199" t="s">
        <v>143</v>
      </c>
      <c r="E344" s="200" t="s">
        <v>1</v>
      </c>
      <c r="F344" s="201" t="s">
        <v>344</v>
      </c>
      <c r="G344" s="198"/>
      <c r="H344" s="200" t="s">
        <v>1</v>
      </c>
      <c r="I344" s="202"/>
      <c r="J344" s="198"/>
      <c r="K344" s="198"/>
      <c r="L344" s="203"/>
      <c r="M344" s="204"/>
      <c r="N344" s="205"/>
      <c r="O344" s="205"/>
      <c r="P344" s="205"/>
      <c r="Q344" s="205"/>
      <c r="R344" s="205"/>
      <c r="S344" s="205"/>
      <c r="T344" s="206"/>
      <c r="AT344" s="207" t="s">
        <v>143</v>
      </c>
      <c r="AU344" s="207" t="s">
        <v>141</v>
      </c>
      <c r="AV344" s="13" t="s">
        <v>81</v>
      </c>
      <c r="AW344" s="13" t="s">
        <v>32</v>
      </c>
      <c r="AX344" s="13" t="s">
        <v>74</v>
      </c>
      <c r="AY344" s="207" t="s">
        <v>133</v>
      </c>
    </row>
    <row r="345" spans="1:65" s="14" customFormat="1" ht="11.25">
      <c r="B345" s="208"/>
      <c r="C345" s="209"/>
      <c r="D345" s="199" t="s">
        <v>143</v>
      </c>
      <c r="E345" s="210" t="s">
        <v>1</v>
      </c>
      <c r="F345" s="211" t="s">
        <v>81</v>
      </c>
      <c r="G345" s="209"/>
      <c r="H345" s="212">
        <v>1</v>
      </c>
      <c r="I345" s="213"/>
      <c r="J345" s="209"/>
      <c r="K345" s="209"/>
      <c r="L345" s="214"/>
      <c r="M345" s="215"/>
      <c r="N345" s="216"/>
      <c r="O345" s="216"/>
      <c r="P345" s="216"/>
      <c r="Q345" s="216"/>
      <c r="R345" s="216"/>
      <c r="S345" s="216"/>
      <c r="T345" s="217"/>
      <c r="AT345" s="218" t="s">
        <v>143</v>
      </c>
      <c r="AU345" s="218" t="s">
        <v>141</v>
      </c>
      <c r="AV345" s="14" t="s">
        <v>141</v>
      </c>
      <c r="AW345" s="14" t="s">
        <v>32</v>
      </c>
      <c r="AX345" s="14" t="s">
        <v>74</v>
      </c>
      <c r="AY345" s="218" t="s">
        <v>133</v>
      </c>
    </row>
    <row r="346" spans="1:65" s="13" customFormat="1" ht="11.25">
      <c r="B346" s="197"/>
      <c r="C346" s="198"/>
      <c r="D346" s="199" t="s">
        <v>143</v>
      </c>
      <c r="E346" s="200" t="s">
        <v>1</v>
      </c>
      <c r="F346" s="201" t="s">
        <v>532</v>
      </c>
      <c r="G346" s="198"/>
      <c r="H346" s="200" t="s">
        <v>1</v>
      </c>
      <c r="I346" s="202"/>
      <c r="J346" s="198"/>
      <c r="K346" s="198"/>
      <c r="L346" s="203"/>
      <c r="M346" s="204"/>
      <c r="N346" s="205"/>
      <c r="O346" s="205"/>
      <c r="P346" s="205"/>
      <c r="Q346" s="205"/>
      <c r="R346" s="205"/>
      <c r="S346" s="205"/>
      <c r="T346" s="206"/>
      <c r="AT346" s="207" t="s">
        <v>143</v>
      </c>
      <c r="AU346" s="207" t="s">
        <v>141</v>
      </c>
      <c r="AV346" s="13" t="s">
        <v>81</v>
      </c>
      <c r="AW346" s="13" t="s">
        <v>32</v>
      </c>
      <c r="AX346" s="13" t="s">
        <v>74</v>
      </c>
      <c r="AY346" s="207" t="s">
        <v>133</v>
      </c>
    </row>
    <row r="347" spans="1:65" s="14" customFormat="1" ht="11.25">
      <c r="B347" s="208"/>
      <c r="C347" s="209"/>
      <c r="D347" s="199" t="s">
        <v>143</v>
      </c>
      <c r="E347" s="210" t="s">
        <v>1</v>
      </c>
      <c r="F347" s="211" t="s">
        <v>81</v>
      </c>
      <c r="G347" s="209"/>
      <c r="H347" s="212">
        <v>1</v>
      </c>
      <c r="I347" s="213"/>
      <c r="J347" s="209"/>
      <c r="K347" s="209"/>
      <c r="L347" s="214"/>
      <c r="M347" s="215"/>
      <c r="N347" s="216"/>
      <c r="O347" s="216"/>
      <c r="P347" s="216"/>
      <c r="Q347" s="216"/>
      <c r="R347" s="216"/>
      <c r="S347" s="216"/>
      <c r="T347" s="217"/>
      <c r="AT347" s="218" t="s">
        <v>143</v>
      </c>
      <c r="AU347" s="218" t="s">
        <v>141</v>
      </c>
      <c r="AV347" s="14" t="s">
        <v>141</v>
      </c>
      <c r="AW347" s="14" t="s">
        <v>32</v>
      </c>
      <c r="AX347" s="14" t="s">
        <v>74</v>
      </c>
      <c r="AY347" s="218" t="s">
        <v>133</v>
      </c>
    </row>
    <row r="348" spans="1:65" s="15" customFormat="1" ht="11.25">
      <c r="B348" s="219"/>
      <c r="C348" s="220"/>
      <c r="D348" s="199" t="s">
        <v>143</v>
      </c>
      <c r="E348" s="221" t="s">
        <v>1</v>
      </c>
      <c r="F348" s="222" t="s">
        <v>152</v>
      </c>
      <c r="G348" s="220"/>
      <c r="H348" s="223">
        <v>2</v>
      </c>
      <c r="I348" s="224"/>
      <c r="J348" s="220"/>
      <c r="K348" s="220"/>
      <c r="L348" s="225"/>
      <c r="M348" s="226"/>
      <c r="N348" s="227"/>
      <c r="O348" s="227"/>
      <c r="P348" s="227"/>
      <c r="Q348" s="227"/>
      <c r="R348" s="227"/>
      <c r="S348" s="227"/>
      <c r="T348" s="228"/>
      <c r="AT348" s="229" t="s">
        <v>143</v>
      </c>
      <c r="AU348" s="229" t="s">
        <v>141</v>
      </c>
      <c r="AV348" s="15" t="s">
        <v>140</v>
      </c>
      <c r="AW348" s="15" t="s">
        <v>32</v>
      </c>
      <c r="AX348" s="15" t="s">
        <v>81</v>
      </c>
      <c r="AY348" s="229" t="s">
        <v>133</v>
      </c>
    </row>
    <row r="349" spans="1:65" s="2" customFormat="1" ht="21.75" customHeight="1">
      <c r="A349" s="34"/>
      <c r="B349" s="35"/>
      <c r="C349" s="183" t="s">
        <v>533</v>
      </c>
      <c r="D349" s="183" t="s">
        <v>136</v>
      </c>
      <c r="E349" s="184" t="s">
        <v>534</v>
      </c>
      <c r="F349" s="185" t="s">
        <v>535</v>
      </c>
      <c r="G349" s="186" t="s">
        <v>179</v>
      </c>
      <c r="H349" s="187">
        <v>2</v>
      </c>
      <c r="I349" s="188"/>
      <c r="J349" s="189">
        <f>ROUND(I349*H349,2)</f>
        <v>0</v>
      </c>
      <c r="K349" s="190"/>
      <c r="L349" s="39"/>
      <c r="M349" s="191" t="s">
        <v>1</v>
      </c>
      <c r="N349" s="192" t="s">
        <v>40</v>
      </c>
      <c r="O349" s="71"/>
      <c r="P349" s="193">
        <f>O349*H349</f>
        <v>0</v>
      </c>
      <c r="Q349" s="193">
        <v>1.4999999999999999E-4</v>
      </c>
      <c r="R349" s="193">
        <f>Q349*H349</f>
        <v>2.9999999999999997E-4</v>
      </c>
      <c r="S349" s="193">
        <v>0</v>
      </c>
      <c r="T349" s="194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195" t="s">
        <v>226</v>
      </c>
      <c r="AT349" s="195" t="s">
        <v>136</v>
      </c>
      <c r="AU349" s="195" t="s">
        <v>141</v>
      </c>
      <c r="AY349" s="17" t="s">
        <v>133</v>
      </c>
      <c r="BE349" s="196">
        <f>IF(N349="základní",J349,0)</f>
        <v>0</v>
      </c>
      <c r="BF349" s="196">
        <f>IF(N349="snížená",J349,0)</f>
        <v>0</v>
      </c>
      <c r="BG349" s="196">
        <f>IF(N349="zákl. přenesená",J349,0)</f>
        <v>0</v>
      </c>
      <c r="BH349" s="196">
        <f>IF(N349="sníž. přenesená",J349,0)</f>
        <v>0</v>
      </c>
      <c r="BI349" s="196">
        <f>IF(N349="nulová",J349,0)</f>
        <v>0</v>
      </c>
      <c r="BJ349" s="17" t="s">
        <v>141</v>
      </c>
      <c r="BK349" s="196">
        <f>ROUND(I349*H349,2)</f>
        <v>0</v>
      </c>
      <c r="BL349" s="17" t="s">
        <v>226</v>
      </c>
      <c r="BM349" s="195" t="s">
        <v>536</v>
      </c>
    </row>
    <row r="350" spans="1:65" s="13" customFormat="1" ht="11.25">
      <c r="B350" s="197"/>
      <c r="C350" s="198"/>
      <c r="D350" s="199" t="s">
        <v>143</v>
      </c>
      <c r="E350" s="200" t="s">
        <v>1</v>
      </c>
      <c r="F350" s="201" t="s">
        <v>401</v>
      </c>
      <c r="G350" s="198"/>
      <c r="H350" s="200" t="s">
        <v>1</v>
      </c>
      <c r="I350" s="202"/>
      <c r="J350" s="198"/>
      <c r="K350" s="198"/>
      <c r="L350" s="203"/>
      <c r="M350" s="204"/>
      <c r="N350" s="205"/>
      <c r="O350" s="205"/>
      <c r="P350" s="205"/>
      <c r="Q350" s="205"/>
      <c r="R350" s="205"/>
      <c r="S350" s="205"/>
      <c r="T350" s="206"/>
      <c r="AT350" s="207" t="s">
        <v>143</v>
      </c>
      <c r="AU350" s="207" t="s">
        <v>141</v>
      </c>
      <c r="AV350" s="13" t="s">
        <v>81</v>
      </c>
      <c r="AW350" s="13" t="s">
        <v>32</v>
      </c>
      <c r="AX350" s="13" t="s">
        <v>74</v>
      </c>
      <c r="AY350" s="207" t="s">
        <v>133</v>
      </c>
    </row>
    <row r="351" spans="1:65" s="14" customFormat="1" ht="11.25">
      <c r="B351" s="208"/>
      <c r="C351" s="209"/>
      <c r="D351" s="199" t="s">
        <v>143</v>
      </c>
      <c r="E351" s="210" t="s">
        <v>1</v>
      </c>
      <c r="F351" s="211" t="s">
        <v>81</v>
      </c>
      <c r="G351" s="209"/>
      <c r="H351" s="212">
        <v>1</v>
      </c>
      <c r="I351" s="213"/>
      <c r="J351" s="209"/>
      <c r="K351" s="209"/>
      <c r="L351" s="214"/>
      <c r="M351" s="215"/>
      <c r="N351" s="216"/>
      <c r="O351" s="216"/>
      <c r="P351" s="216"/>
      <c r="Q351" s="216"/>
      <c r="R351" s="216"/>
      <c r="S351" s="216"/>
      <c r="T351" s="217"/>
      <c r="AT351" s="218" t="s">
        <v>143</v>
      </c>
      <c r="AU351" s="218" t="s">
        <v>141</v>
      </c>
      <c r="AV351" s="14" t="s">
        <v>141</v>
      </c>
      <c r="AW351" s="14" t="s">
        <v>32</v>
      </c>
      <c r="AX351" s="14" t="s">
        <v>74</v>
      </c>
      <c r="AY351" s="218" t="s">
        <v>133</v>
      </c>
    </row>
    <row r="352" spans="1:65" s="13" customFormat="1" ht="11.25">
      <c r="B352" s="197"/>
      <c r="C352" s="198"/>
      <c r="D352" s="199" t="s">
        <v>143</v>
      </c>
      <c r="E352" s="200" t="s">
        <v>1</v>
      </c>
      <c r="F352" s="201" t="s">
        <v>361</v>
      </c>
      <c r="G352" s="198"/>
      <c r="H352" s="200" t="s">
        <v>1</v>
      </c>
      <c r="I352" s="202"/>
      <c r="J352" s="198"/>
      <c r="K352" s="198"/>
      <c r="L352" s="203"/>
      <c r="M352" s="204"/>
      <c r="N352" s="205"/>
      <c r="O352" s="205"/>
      <c r="P352" s="205"/>
      <c r="Q352" s="205"/>
      <c r="R352" s="205"/>
      <c r="S352" s="205"/>
      <c r="T352" s="206"/>
      <c r="AT352" s="207" t="s">
        <v>143</v>
      </c>
      <c r="AU352" s="207" t="s">
        <v>141</v>
      </c>
      <c r="AV352" s="13" t="s">
        <v>81</v>
      </c>
      <c r="AW352" s="13" t="s">
        <v>32</v>
      </c>
      <c r="AX352" s="13" t="s">
        <v>74</v>
      </c>
      <c r="AY352" s="207" t="s">
        <v>133</v>
      </c>
    </row>
    <row r="353" spans="1:65" s="14" customFormat="1" ht="11.25">
      <c r="B353" s="208"/>
      <c r="C353" s="209"/>
      <c r="D353" s="199" t="s">
        <v>143</v>
      </c>
      <c r="E353" s="210" t="s">
        <v>1</v>
      </c>
      <c r="F353" s="211" t="s">
        <v>81</v>
      </c>
      <c r="G353" s="209"/>
      <c r="H353" s="212">
        <v>1</v>
      </c>
      <c r="I353" s="213"/>
      <c r="J353" s="209"/>
      <c r="K353" s="209"/>
      <c r="L353" s="214"/>
      <c r="M353" s="215"/>
      <c r="N353" s="216"/>
      <c r="O353" s="216"/>
      <c r="P353" s="216"/>
      <c r="Q353" s="216"/>
      <c r="R353" s="216"/>
      <c r="S353" s="216"/>
      <c r="T353" s="217"/>
      <c r="AT353" s="218" t="s">
        <v>143</v>
      </c>
      <c r="AU353" s="218" t="s">
        <v>141</v>
      </c>
      <c r="AV353" s="14" t="s">
        <v>141</v>
      </c>
      <c r="AW353" s="14" t="s">
        <v>32</v>
      </c>
      <c r="AX353" s="14" t="s">
        <v>74</v>
      </c>
      <c r="AY353" s="218" t="s">
        <v>133</v>
      </c>
    </row>
    <row r="354" spans="1:65" s="15" customFormat="1" ht="11.25">
      <c r="B354" s="219"/>
      <c r="C354" s="220"/>
      <c r="D354" s="199" t="s">
        <v>143</v>
      </c>
      <c r="E354" s="221" t="s">
        <v>1</v>
      </c>
      <c r="F354" s="222" t="s">
        <v>152</v>
      </c>
      <c r="G354" s="220"/>
      <c r="H354" s="223">
        <v>2</v>
      </c>
      <c r="I354" s="224"/>
      <c r="J354" s="220"/>
      <c r="K354" s="220"/>
      <c r="L354" s="225"/>
      <c r="M354" s="226"/>
      <c r="N354" s="227"/>
      <c r="O354" s="227"/>
      <c r="P354" s="227"/>
      <c r="Q354" s="227"/>
      <c r="R354" s="227"/>
      <c r="S354" s="227"/>
      <c r="T354" s="228"/>
      <c r="AT354" s="229" t="s">
        <v>143</v>
      </c>
      <c r="AU354" s="229" t="s">
        <v>141</v>
      </c>
      <c r="AV354" s="15" t="s">
        <v>140</v>
      </c>
      <c r="AW354" s="15" t="s">
        <v>32</v>
      </c>
      <c r="AX354" s="15" t="s">
        <v>81</v>
      </c>
      <c r="AY354" s="229" t="s">
        <v>133</v>
      </c>
    </row>
    <row r="355" spans="1:65" s="2" customFormat="1" ht="16.5" customHeight="1">
      <c r="A355" s="34"/>
      <c r="B355" s="35"/>
      <c r="C355" s="230" t="s">
        <v>537</v>
      </c>
      <c r="D355" s="230" t="s">
        <v>296</v>
      </c>
      <c r="E355" s="231" t="s">
        <v>538</v>
      </c>
      <c r="F355" s="232" t="s">
        <v>539</v>
      </c>
      <c r="G355" s="233" t="s">
        <v>179</v>
      </c>
      <c r="H355" s="234">
        <v>1</v>
      </c>
      <c r="I355" s="235"/>
      <c r="J355" s="236">
        <f t="shared" ref="J355:J360" si="10">ROUND(I355*H355,2)</f>
        <v>0</v>
      </c>
      <c r="K355" s="237"/>
      <c r="L355" s="238"/>
      <c r="M355" s="239" t="s">
        <v>1</v>
      </c>
      <c r="N355" s="240" t="s">
        <v>40</v>
      </c>
      <c r="O355" s="71"/>
      <c r="P355" s="193">
        <f t="shared" ref="P355:P360" si="11">O355*H355</f>
        <v>0</v>
      </c>
      <c r="Q355" s="193">
        <v>1.2800000000000001E-3</v>
      </c>
      <c r="R355" s="193">
        <f t="shared" ref="R355:R360" si="12">Q355*H355</f>
        <v>1.2800000000000001E-3</v>
      </c>
      <c r="S355" s="193">
        <v>0</v>
      </c>
      <c r="T355" s="194">
        <f t="shared" ref="T355:T360" si="13"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5" t="s">
        <v>299</v>
      </c>
      <c r="AT355" s="195" t="s">
        <v>296</v>
      </c>
      <c r="AU355" s="195" t="s">
        <v>141</v>
      </c>
      <c r="AY355" s="17" t="s">
        <v>133</v>
      </c>
      <c r="BE355" s="196">
        <f t="shared" ref="BE355:BE360" si="14">IF(N355="základní",J355,0)</f>
        <v>0</v>
      </c>
      <c r="BF355" s="196">
        <f t="shared" ref="BF355:BF360" si="15">IF(N355="snížená",J355,0)</f>
        <v>0</v>
      </c>
      <c r="BG355" s="196">
        <f t="shared" ref="BG355:BG360" si="16">IF(N355="zákl. přenesená",J355,0)</f>
        <v>0</v>
      </c>
      <c r="BH355" s="196">
        <f t="shared" ref="BH355:BH360" si="17">IF(N355="sníž. přenesená",J355,0)</f>
        <v>0</v>
      </c>
      <c r="BI355" s="196">
        <f t="shared" ref="BI355:BI360" si="18">IF(N355="nulová",J355,0)</f>
        <v>0</v>
      </c>
      <c r="BJ355" s="17" t="s">
        <v>141</v>
      </c>
      <c r="BK355" s="196">
        <f t="shared" ref="BK355:BK360" si="19">ROUND(I355*H355,2)</f>
        <v>0</v>
      </c>
      <c r="BL355" s="17" t="s">
        <v>226</v>
      </c>
      <c r="BM355" s="195" t="s">
        <v>540</v>
      </c>
    </row>
    <row r="356" spans="1:65" s="2" customFormat="1" ht="24.2" customHeight="1">
      <c r="A356" s="34"/>
      <c r="B356" s="35"/>
      <c r="C356" s="230" t="s">
        <v>541</v>
      </c>
      <c r="D356" s="230" t="s">
        <v>296</v>
      </c>
      <c r="E356" s="231" t="s">
        <v>542</v>
      </c>
      <c r="F356" s="232" t="s">
        <v>543</v>
      </c>
      <c r="G356" s="233" t="s">
        <v>179</v>
      </c>
      <c r="H356" s="234">
        <v>1</v>
      </c>
      <c r="I356" s="235"/>
      <c r="J356" s="236">
        <f t="shared" si="10"/>
        <v>0</v>
      </c>
      <c r="K356" s="237"/>
      <c r="L356" s="238"/>
      <c r="M356" s="239" t="s">
        <v>1</v>
      </c>
      <c r="N356" s="240" t="s">
        <v>40</v>
      </c>
      <c r="O356" s="71"/>
      <c r="P356" s="193">
        <f t="shared" si="11"/>
        <v>0</v>
      </c>
      <c r="Q356" s="193">
        <v>4.4999999999999999E-4</v>
      </c>
      <c r="R356" s="193">
        <f t="shared" si="12"/>
        <v>4.4999999999999999E-4</v>
      </c>
      <c r="S356" s="193">
        <v>0</v>
      </c>
      <c r="T356" s="194">
        <f t="shared" si="13"/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5" t="s">
        <v>299</v>
      </c>
      <c r="AT356" s="195" t="s">
        <v>296</v>
      </c>
      <c r="AU356" s="195" t="s">
        <v>141</v>
      </c>
      <c r="AY356" s="17" t="s">
        <v>133</v>
      </c>
      <c r="BE356" s="196">
        <f t="shared" si="14"/>
        <v>0</v>
      </c>
      <c r="BF356" s="196">
        <f t="shared" si="15"/>
        <v>0</v>
      </c>
      <c r="BG356" s="196">
        <f t="shared" si="16"/>
        <v>0</v>
      </c>
      <c r="BH356" s="196">
        <f t="shared" si="17"/>
        <v>0</v>
      </c>
      <c r="BI356" s="196">
        <f t="shared" si="18"/>
        <v>0</v>
      </c>
      <c r="BJ356" s="17" t="s">
        <v>141</v>
      </c>
      <c r="BK356" s="196">
        <f t="shared" si="19"/>
        <v>0</v>
      </c>
      <c r="BL356" s="17" t="s">
        <v>226</v>
      </c>
      <c r="BM356" s="195" t="s">
        <v>544</v>
      </c>
    </row>
    <row r="357" spans="1:65" s="2" customFormat="1" ht="24.2" customHeight="1">
      <c r="A357" s="34"/>
      <c r="B357" s="35"/>
      <c r="C357" s="183" t="s">
        <v>545</v>
      </c>
      <c r="D357" s="183" t="s">
        <v>136</v>
      </c>
      <c r="E357" s="184" t="s">
        <v>546</v>
      </c>
      <c r="F357" s="185" t="s">
        <v>547</v>
      </c>
      <c r="G357" s="186" t="s">
        <v>369</v>
      </c>
      <c r="H357" s="187">
        <v>1</v>
      </c>
      <c r="I357" s="188"/>
      <c r="J357" s="189">
        <f t="shared" si="10"/>
        <v>0</v>
      </c>
      <c r="K357" s="190"/>
      <c r="L357" s="39"/>
      <c r="M357" s="191" t="s">
        <v>1</v>
      </c>
      <c r="N357" s="192" t="s">
        <v>40</v>
      </c>
      <c r="O357" s="71"/>
      <c r="P357" s="193">
        <f t="shared" si="11"/>
        <v>0</v>
      </c>
      <c r="Q357" s="193">
        <v>0</v>
      </c>
      <c r="R357" s="193">
        <f t="shared" si="12"/>
        <v>0</v>
      </c>
      <c r="S357" s="193">
        <v>0</v>
      </c>
      <c r="T357" s="194">
        <f t="shared" si="13"/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5" t="s">
        <v>226</v>
      </c>
      <c r="AT357" s="195" t="s">
        <v>136</v>
      </c>
      <c r="AU357" s="195" t="s">
        <v>141</v>
      </c>
      <c r="AY357" s="17" t="s">
        <v>133</v>
      </c>
      <c r="BE357" s="196">
        <f t="shared" si="14"/>
        <v>0</v>
      </c>
      <c r="BF357" s="196">
        <f t="shared" si="15"/>
        <v>0</v>
      </c>
      <c r="BG357" s="196">
        <f t="shared" si="16"/>
        <v>0</v>
      </c>
      <c r="BH357" s="196">
        <f t="shared" si="17"/>
        <v>0</v>
      </c>
      <c r="BI357" s="196">
        <f t="shared" si="18"/>
        <v>0</v>
      </c>
      <c r="BJ357" s="17" t="s">
        <v>141</v>
      </c>
      <c r="BK357" s="196">
        <f t="shared" si="19"/>
        <v>0</v>
      </c>
      <c r="BL357" s="17" t="s">
        <v>226</v>
      </c>
      <c r="BM357" s="195" t="s">
        <v>548</v>
      </c>
    </row>
    <row r="358" spans="1:65" s="2" customFormat="1" ht="24.2" customHeight="1">
      <c r="A358" s="34"/>
      <c r="B358" s="35"/>
      <c r="C358" s="230" t="s">
        <v>549</v>
      </c>
      <c r="D358" s="230" t="s">
        <v>296</v>
      </c>
      <c r="E358" s="231" t="s">
        <v>550</v>
      </c>
      <c r="F358" s="232" t="s">
        <v>551</v>
      </c>
      <c r="G358" s="233" t="s">
        <v>179</v>
      </c>
      <c r="H358" s="234">
        <v>1</v>
      </c>
      <c r="I358" s="235"/>
      <c r="J358" s="236">
        <f t="shared" si="10"/>
        <v>0</v>
      </c>
      <c r="K358" s="237"/>
      <c r="L358" s="238"/>
      <c r="M358" s="239" t="s">
        <v>1</v>
      </c>
      <c r="N358" s="240" t="s">
        <v>40</v>
      </c>
      <c r="O358" s="71"/>
      <c r="P358" s="193">
        <f t="shared" si="11"/>
        <v>0</v>
      </c>
      <c r="Q358" s="193">
        <v>1E-3</v>
      </c>
      <c r="R358" s="193">
        <f t="shared" si="12"/>
        <v>1E-3</v>
      </c>
      <c r="S358" s="193">
        <v>0</v>
      </c>
      <c r="T358" s="194">
        <f t="shared" si="13"/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5" t="s">
        <v>299</v>
      </c>
      <c r="AT358" s="195" t="s">
        <v>296</v>
      </c>
      <c r="AU358" s="195" t="s">
        <v>141</v>
      </c>
      <c r="AY358" s="17" t="s">
        <v>133</v>
      </c>
      <c r="BE358" s="196">
        <f t="shared" si="14"/>
        <v>0</v>
      </c>
      <c r="BF358" s="196">
        <f t="shared" si="15"/>
        <v>0</v>
      </c>
      <c r="BG358" s="196">
        <f t="shared" si="16"/>
        <v>0</v>
      </c>
      <c r="BH358" s="196">
        <f t="shared" si="17"/>
        <v>0</v>
      </c>
      <c r="BI358" s="196">
        <f t="shared" si="18"/>
        <v>0</v>
      </c>
      <c r="BJ358" s="17" t="s">
        <v>141</v>
      </c>
      <c r="BK358" s="196">
        <f t="shared" si="19"/>
        <v>0</v>
      </c>
      <c r="BL358" s="17" t="s">
        <v>226</v>
      </c>
      <c r="BM358" s="195" t="s">
        <v>552</v>
      </c>
    </row>
    <row r="359" spans="1:65" s="2" customFormat="1" ht="24.2" customHeight="1">
      <c r="A359" s="34"/>
      <c r="B359" s="35"/>
      <c r="C359" s="183" t="s">
        <v>553</v>
      </c>
      <c r="D359" s="183" t="s">
        <v>136</v>
      </c>
      <c r="E359" s="184" t="s">
        <v>554</v>
      </c>
      <c r="F359" s="185" t="s">
        <v>555</v>
      </c>
      <c r="G359" s="186" t="s">
        <v>254</v>
      </c>
      <c r="H359" s="187">
        <v>8.4000000000000005E-2</v>
      </c>
      <c r="I359" s="188"/>
      <c r="J359" s="189">
        <f t="shared" si="10"/>
        <v>0</v>
      </c>
      <c r="K359" s="190"/>
      <c r="L359" s="39"/>
      <c r="M359" s="191" t="s">
        <v>1</v>
      </c>
      <c r="N359" s="192" t="s">
        <v>40</v>
      </c>
      <c r="O359" s="71"/>
      <c r="P359" s="193">
        <f t="shared" si="11"/>
        <v>0</v>
      </c>
      <c r="Q359" s="193">
        <v>0</v>
      </c>
      <c r="R359" s="193">
        <f t="shared" si="12"/>
        <v>0</v>
      </c>
      <c r="S359" s="193">
        <v>0</v>
      </c>
      <c r="T359" s="194">
        <f t="shared" si="13"/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5" t="s">
        <v>226</v>
      </c>
      <c r="AT359" s="195" t="s">
        <v>136</v>
      </c>
      <c r="AU359" s="195" t="s">
        <v>141</v>
      </c>
      <c r="AY359" s="17" t="s">
        <v>133</v>
      </c>
      <c r="BE359" s="196">
        <f t="shared" si="14"/>
        <v>0</v>
      </c>
      <c r="BF359" s="196">
        <f t="shared" si="15"/>
        <v>0</v>
      </c>
      <c r="BG359" s="196">
        <f t="shared" si="16"/>
        <v>0</v>
      </c>
      <c r="BH359" s="196">
        <f t="shared" si="17"/>
        <v>0</v>
      </c>
      <c r="BI359" s="196">
        <f t="shared" si="18"/>
        <v>0</v>
      </c>
      <c r="BJ359" s="17" t="s">
        <v>141</v>
      </c>
      <c r="BK359" s="196">
        <f t="shared" si="19"/>
        <v>0</v>
      </c>
      <c r="BL359" s="17" t="s">
        <v>226</v>
      </c>
      <c r="BM359" s="195" t="s">
        <v>556</v>
      </c>
    </row>
    <row r="360" spans="1:65" s="2" customFormat="1" ht="33" customHeight="1">
      <c r="A360" s="34"/>
      <c r="B360" s="35"/>
      <c r="C360" s="183" t="s">
        <v>557</v>
      </c>
      <c r="D360" s="183" t="s">
        <v>136</v>
      </c>
      <c r="E360" s="184" t="s">
        <v>558</v>
      </c>
      <c r="F360" s="185" t="s">
        <v>559</v>
      </c>
      <c r="G360" s="186" t="s">
        <v>254</v>
      </c>
      <c r="H360" s="187">
        <v>8.4000000000000005E-2</v>
      </c>
      <c r="I360" s="188"/>
      <c r="J360" s="189">
        <f t="shared" si="10"/>
        <v>0</v>
      </c>
      <c r="K360" s="190"/>
      <c r="L360" s="39"/>
      <c r="M360" s="191" t="s">
        <v>1</v>
      </c>
      <c r="N360" s="192" t="s">
        <v>40</v>
      </c>
      <c r="O360" s="71"/>
      <c r="P360" s="193">
        <f t="shared" si="11"/>
        <v>0</v>
      </c>
      <c r="Q360" s="193">
        <v>0</v>
      </c>
      <c r="R360" s="193">
        <f t="shared" si="12"/>
        <v>0</v>
      </c>
      <c r="S360" s="193">
        <v>0</v>
      </c>
      <c r="T360" s="194">
        <f t="shared" si="13"/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5" t="s">
        <v>226</v>
      </c>
      <c r="AT360" s="195" t="s">
        <v>136</v>
      </c>
      <c r="AU360" s="195" t="s">
        <v>141</v>
      </c>
      <c r="AY360" s="17" t="s">
        <v>133</v>
      </c>
      <c r="BE360" s="196">
        <f t="shared" si="14"/>
        <v>0</v>
      </c>
      <c r="BF360" s="196">
        <f t="shared" si="15"/>
        <v>0</v>
      </c>
      <c r="BG360" s="196">
        <f t="shared" si="16"/>
        <v>0</v>
      </c>
      <c r="BH360" s="196">
        <f t="shared" si="17"/>
        <v>0</v>
      </c>
      <c r="BI360" s="196">
        <f t="shared" si="18"/>
        <v>0</v>
      </c>
      <c r="BJ360" s="17" t="s">
        <v>141</v>
      </c>
      <c r="BK360" s="196">
        <f t="shared" si="19"/>
        <v>0</v>
      </c>
      <c r="BL360" s="17" t="s">
        <v>226</v>
      </c>
      <c r="BM360" s="195" t="s">
        <v>560</v>
      </c>
    </row>
    <row r="361" spans="1:65" s="12" customFormat="1" ht="22.9" customHeight="1">
      <c r="B361" s="167"/>
      <c r="C361" s="168"/>
      <c r="D361" s="169" t="s">
        <v>73</v>
      </c>
      <c r="E361" s="181" t="s">
        <v>561</v>
      </c>
      <c r="F361" s="181" t="s">
        <v>562</v>
      </c>
      <c r="G361" s="168"/>
      <c r="H361" s="168"/>
      <c r="I361" s="171"/>
      <c r="J361" s="182">
        <f>BK361</f>
        <v>0</v>
      </c>
      <c r="K361" s="168"/>
      <c r="L361" s="173"/>
      <c r="M361" s="174"/>
      <c r="N361" s="175"/>
      <c r="O361" s="175"/>
      <c r="P361" s="176">
        <f>P362</f>
        <v>0</v>
      </c>
      <c r="Q361" s="175"/>
      <c r="R361" s="176">
        <f>R362</f>
        <v>3.0519999999999999E-2</v>
      </c>
      <c r="S361" s="175"/>
      <c r="T361" s="177">
        <f>T362</f>
        <v>0</v>
      </c>
      <c r="AR361" s="178" t="s">
        <v>141</v>
      </c>
      <c r="AT361" s="179" t="s">
        <v>73</v>
      </c>
      <c r="AU361" s="179" t="s">
        <v>81</v>
      </c>
      <c r="AY361" s="178" t="s">
        <v>133</v>
      </c>
      <c r="BK361" s="180">
        <f>BK362</f>
        <v>0</v>
      </c>
    </row>
    <row r="362" spans="1:65" s="2" customFormat="1" ht="24.2" customHeight="1">
      <c r="A362" s="34"/>
      <c r="B362" s="35"/>
      <c r="C362" s="183" t="s">
        <v>563</v>
      </c>
      <c r="D362" s="183" t="s">
        <v>136</v>
      </c>
      <c r="E362" s="184" t="s">
        <v>564</v>
      </c>
      <c r="F362" s="185" t="s">
        <v>565</v>
      </c>
      <c r="G362" s="186" t="s">
        <v>369</v>
      </c>
      <c r="H362" s="187">
        <v>1</v>
      </c>
      <c r="I362" s="188"/>
      <c r="J362" s="189">
        <f>ROUND(I362*H362,2)</f>
        <v>0</v>
      </c>
      <c r="K362" s="190"/>
      <c r="L362" s="39"/>
      <c r="M362" s="191" t="s">
        <v>1</v>
      </c>
      <c r="N362" s="192" t="s">
        <v>40</v>
      </c>
      <c r="O362" s="71"/>
      <c r="P362" s="193">
        <f>O362*H362</f>
        <v>0</v>
      </c>
      <c r="Q362" s="193">
        <v>3.0519999999999999E-2</v>
      </c>
      <c r="R362" s="193">
        <f>Q362*H362</f>
        <v>3.0519999999999999E-2</v>
      </c>
      <c r="S362" s="193">
        <v>0</v>
      </c>
      <c r="T362" s="194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5" t="s">
        <v>226</v>
      </c>
      <c r="AT362" s="195" t="s">
        <v>136</v>
      </c>
      <c r="AU362" s="195" t="s">
        <v>141</v>
      </c>
      <c r="AY362" s="17" t="s">
        <v>133</v>
      </c>
      <c r="BE362" s="196">
        <f>IF(N362="základní",J362,0)</f>
        <v>0</v>
      </c>
      <c r="BF362" s="196">
        <f>IF(N362="snížená",J362,0)</f>
        <v>0</v>
      </c>
      <c r="BG362" s="196">
        <f>IF(N362="zákl. přenesená",J362,0)</f>
        <v>0</v>
      </c>
      <c r="BH362" s="196">
        <f>IF(N362="sníž. přenesená",J362,0)</f>
        <v>0</v>
      </c>
      <c r="BI362" s="196">
        <f>IF(N362="nulová",J362,0)</f>
        <v>0</v>
      </c>
      <c r="BJ362" s="17" t="s">
        <v>141</v>
      </c>
      <c r="BK362" s="196">
        <f>ROUND(I362*H362,2)</f>
        <v>0</v>
      </c>
      <c r="BL362" s="17" t="s">
        <v>226</v>
      </c>
      <c r="BM362" s="195" t="s">
        <v>566</v>
      </c>
    </row>
    <row r="363" spans="1:65" s="12" customFormat="1" ht="22.9" customHeight="1">
      <c r="B363" s="167"/>
      <c r="C363" s="168"/>
      <c r="D363" s="169" t="s">
        <v>73</v>
      </c>
      <c r="E363" s="181" t="s">
        <v>567</v>
      </c>
      <c r="F363" s="181" t="s">
        <v>568</v>
      </c>
      <c r="G363" s="168"/>
      <c r="H363" s="168"/>
      <c r="I363" s="171"/>
      <c r="J363" s="182">
        <f>BK363</f>
        <v>0</v>
      </c>
      <c r="K363" s="168"/>
      <c r="L363" s="173"/>
      <c r="M363" s="174"/>
      <c r="N363" s="175"/>
      <c r="O363" s="175"/>
      <c r="P363" s="176">
        <f>SUM(P364:P369)</f>
        <v>0</v>
      </c>
      <c r="Q363" s="175"/>
      <c r="R363" s="176">
        <f>SUM(R364:R369)</f>
        <v>2E-3</v>
      </c>
      <c r="S363" s="175"/>
      <c r="T363" s="177">
        <f>SUM(T364:T369)</f>
        <v>0</v>
      </c>
      <c r="AR363" s="178" t="s">
        <v>141</v>
      </c>
      <c r="AT363" s="179" t="s">
        <v>73</v>
      </c>
      <c r="AU363" s="179" t="s">
        <v>81</v>
      </c>
      <c r="AY363" s="178" t="s">
        <v>133</v>
      </c>
      <c r="BK363" s="180">
        <f>SUM(BK364:BK369)</f>
        <v>0</v>
      </c>
    </row>
    <row r="364" spans="1:65" s="2" customFormat="1" ht="24.2" customHeight="1">
      <c r="A364" s="34"/>
      <c r="B364" s="35"/>
      <c r="C364" s="183" t="s">
        <v>569</v>
      </c>
      <c r="D364" s="183" t="s">
        <v>136</v>
      </c>
      <c r="E364" s="184" t="s">
        <v>570</v>
      </c>
      <c r="F364" s="185" t="s">
        <v>571</v>
      </c>
      <c r="G364" s="186" t="s">
        <v>179</v>
      </c>
      <c r="H364" s="187">
        <v>2</v>
      </c>
      <c r="I364" s="188"/>
      <c r="J364" s="189">
        <f>ROUND(I364*H364,2)</f>
        <v>0</v>
      </c>
      <c r="K364" s="190"/>
      <c r="L364" s="39"/>
      <c r="M364" s="191" t="s">
        <v>1</v>
      </c>
      <c r="N364" s="192" t="s">
        <v>40</v>
      </c>
      <c r="O364" s="71"/>
      <c r="P364" s="193">
        <f>O364*H364</f>
        <v>0</v>
      </c>
      <c r="Q364" s="193">
        <v>1.3999999999999999E-4</v>
      </c>
      <c r="R364" s="193">
        <f>Q364*H364</f>
        <v>2.7999999999999998E-4</v>
      </c>
      <c r="S364" s="193">
        <v>0</v>
      </c>
      <c r="T364" s="194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95" t="s">
        <v>226</v>
      </c>
      <c r="AT364" s="195" t="s">
        <v>136</v>
      </c>
      <c r="AU364" s="195" t="s">
        <v>141</v>
      </c>
      <c r="AY364" s="17" t="s">
        <v>133</v>
      </c>
      <c r="BE364" s="196">
        <f>IF(N364="základní",J364,0)</f>
        <v>0</v>
      </c>
      <c r="BF364" s="196">
        <f>IF(N364="snížená",J364,0)</f>
        <v>0</v>
      </c>
      <c r="BG364" s="196">
        <f>IF(N364="zákl. přenesená",J364,0)</f>
        <v>0</v>
      </c>
      <c r="BH364" s="196">
        <f>IF(N364="sníž. přenesená",J364,0)</f>
        <v>0</v>
      </c>
      <c r="BI364" s="196">
        <f>IF(N364="nulová",J364,0)</f>
        <v>0</v>
      </c>
      <c r="BJ364" s="17" t="s">
        <v>141</v>
      </c>
      <c r="BK364" s="196">
        <f>ROUND(I364*H364,2)</f>
        <v>0</v>
      </c>
      <c r="BL364" s="17" t="s">
        <v>226</v>
      </c>
      <c r="BM364" s="195" t="s">
        <v>572</v>
      </c>
    </row>
    <row r="365" spans="1:65" s="13" customFormat="1" ht="11.25">
      <c r="B365" s="197"/>
      <c r="C365" s="198"/>
      <c r="D365" s="199" t="s">
        <v>143</v>
      </c>
      <c r="E365" s="200" t="s">
        <v>1</v>
      </c>
      <c r="F365" s="201" t="s">
        <v>573</v>
      </c>
      <c r="G365" s="198"/>
      <c r="H365" s="200" t="s">
        <v>1</v>
      </c>
      <c r="I365" s="202"/>
      <c r="J365" s="198"/>
      <c r="K365" s="198"/>
      <c r="L365" s="203"/>
      <c r="M365" s="204"/>
      <c r="N365" s="205"/>
      <c r="O365" s="205"/>
      <c r="P365" s="205"/>
      <c r="Q365" s="205"/>
      <c r="R365" s="205"/>
      <c r="S365" s="205"/>
      <c r="T365" s="206"/>
      <c r="AT365" s="207" t="s">
        <v>143</v>
      </c>
      <c r="AU365" s="207" t="s">
        <v>141</v>
      </c>
      <c r="AV365" s="13" t="s">
        <v>81</v>
      </c>
      <c r="AW365" s="13" t="s">
        <v>32</v>
      </c>
      <c r="AX365" s="13" t="s">
        <v>74</v>
      </c>
      <c r="AY365" s="207" t="s">
        <v>133</v>
      </c>
    </row>
    <row r="366" spans="1:65" s="14" customFormat="1" ht="11.25">
      <c r="B366" s="208"/>
      <c r="C366" s="209"/>
      <c r="D366" s="199" t="s">
        <v>143</v>
      </c>
      <c r="E366" s="210" t="s">
        <v>1</v>
      </c>
      <c r="F366" s="211" t="s">
        <v>407</v>
      </c>
      <c r="G366" s="209"/>
      <c r="H366" s="212">
        <v>2</v>
      </c>
      <c r="I366" s="213"/>
      <c r="J366" s="209"/>
      <c r="K366" s="209"/>
      <c r="L366" s="214"/>
      <c r="M366" s="215"/>
      <c r="N366" s="216"/>
      <c r="O366" s="216"/>
      <c r="P366" s="216"/>
      <c r="Q366" s="216"/>
      <c r="R366" s="216"/>
      <c r="S366" s="216"/>
      <c r="T366" s="217"/>
      <c r="AT366" s="218" t="s">
        <v>143</v>
      </c>
      <c r="AU366" s="218" t="s">
        <v>141</v>
      </c>
      <c r="AV366" s="14" t="s">
        <v>141</v>
      </c>
      <c r="AW366" s="14" t="s">
        <v>32</v>
      </c>
      <c r="AX366" s="14" t="s">
        <v>81</v>
      </c>
      <c r="AY366" s="218" t="s">
        <v>133</v>
      </c>
    </row>
    <row r="367" spans="1:65" s="2" customFormat="1" ht="24.2" customHeight="1">
      <c r="A367" s="34"/>
      <c r="B367" s="35"/>
      <c r="C367" s="183" t="s">
        <v>574</v>
      </c>
      <c r="D367" s="183" t="s">
        <v>136</v>
      </c>
      <c r="E367" s="184" t="s">
        <v>575</v>
      </c>
      <c r="F367" s="185" t="s">
        <v>576</v>
      </c>
      <c r="G367" s="186" t="s">
        <v>179</v>
      </c>
      <c r="H367" s="187">
        <v>2</v>
      </c>
      <c r="I367" s="188"/>
      <c r="J367" s="189">
        <f>ROUND(I367*H367,2)</f>
        <v>0</v>
      </c>
      <c r="K367" s="190"/>
      <c r="L367" s="39"/>
      <c r="M367" s="191" t="s">
        <v>1</v>
      </c>
      <c r="N367" s="192" t="s">
        <v>40</v>
      </c>
      <c r="O367" s="71"/>
      <c r="P367" s="193">
        <f>O367*H367</f>
        <v>0</v>
      </c>
      <c r="Q367" s="193">
        <v>8.5999999999999998E-4</v>
      </c>
      <c r="R367" s="193">
        <f>Q367*H367</f>
        <v>1.72E-3</v>
      </c>
      <c r="S367" s="193">
        <v>0</v>
      </c>
      <c r="T367" s="194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95" t="s">
        <v>226</v>
      </c>
      <c r="AT367" s="195" t="s">
        <v>136</v>
      </c>
      <c r="AU367" s="195" t="s">
        <v>141</v>
      </c>
      <c r="AY367" s="17" t="s">
        <v>133</v>
      </c>
      <c r="BE367" s="196">
        <f>IF(N367="základní",J367,0)</f>
        <v>0</v>
      </c>
      <c r="BF367" s="196">
        <f>IF(N367="snížená",J367,0)</f>
        <v>0</v>
      </c>
      <c r="BG367" s="196">
        <f>IF(N367="zákl. přenesená",J367,0)</f>
        <v>0</v>
      </c>
      <c r="BH367" s="196">
        <f>IF(N367="sníž. přenesená",J367,0)</f>
        <v>0</v>
      </c>
      <c r="BI367" s="196">
        <f>IF(N367="nulová",J367,0)</f>
        <v>0</v>
      </c>
      <c r="BJ367" s="17" t="s">
        <v>141</v>
      </c>
      <c r="BK367" s="196">
        <f>ROUND(I367*H367,2)</f>
        <v>0</v>
      </c>
      <c r="BL367" s="17" t="s">
        <v>226</v>
      </c>
      <c r="BM367" s="195" t="s">
        <v>577</v>
      </c>
    </row>
    <row r="368" spans="1:65" s="2" customFormat="1" ht="24.2" customHeight="1">
      <c r="A368" s="34"/>
      <c r="B368" s="35"/>
      <c r="C368" s="183" t="s">
        <v>578</v>
      </c>
      <c r="D368" s="183" t="s">
        <v>136</v>
      </c>
      <c r="E368" s="184" t="s">
        <v>579</v>
      </c>
      <c r="F368" s="185" t="s">
        <v>580</v>
      </c>
      <c r="G368" s="186" t="s">
        <v>254</v>
      </c>
      <c r="H368" s="187">
        <v>2E-3</v>
      </c>
      <c r="I368" s="188"/>
      <c r="J368" s="189">
        <f>ROUND(I368*H368,2)</f>
        <v>0</v>
      </c>
      <c r="K368" s="190"/>
      <c r="L368" s="39"/>
      <c r="M368" s="191" t="s">
        <v>1</v>
      </c>
      <c r="N368" s="192" t="s">
        <v>40</v>
      </c>
      <c r="O368" s="71"/>
      <c r="P368" s="193">
        <f>O368*H368</f>
        <v>0</v>
      </c>
      <c r="Q368" s="193">
        <v>0</v>
      </c>
      <c r="R368" s="193">
        <f>Q368*H368</f>
        <v>0</v>
      </c>
      <c r="S368" s="193">
        <v>0</v>
      </c>
      <c r="T368" s="194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5" t="s">
        <v>226</v>
      </c>
      <c r="AT368" s="195" t="s">
        <v>136</v>
      </c>
      <c r="AU368" s="195" t="s">
        <v>141</v>
      </c>
      <c r="AY368" s="17" t="s">
        <v>133</v>
      </c>
      <c r="BE368" s="196">
        <f>IF(N368="základní",J368,0)</f>
        <v>0</v>
      </c>
      <c r="BF368" s="196">
        <f>IF(N368="snížená",J368,0)</f>
        <v>0</v>
      </c>
      <c r="BG368" s="196">
        <f>IF(N368="zákl. přenesená",J368,0)</f>
        <v>0</v>
      </c>
      <c r="BH368" s="196">
        <f>IF(N368="sníž. přenesená",J368,0)</f>
        <v>0</v>
      </c>
      <c r="BI368" s="196">
        <f>IF(N368="nulová",J368,0)</f>
        <v>0</v>
      </c>
      <c r="BJ368" s="17" t="s">
        <v>141</v>
      </c>
      <c r="BK368" s="196">
        <f>ROUND(I368*H368,2)</f>
        <v>0</v>
      </c>
      <c r="BL368" s="17" t="s">
        <v>226</v>
      </c>
      <c r="BM368" s="195" t="s">
        <v>581</v>
      </c>
    </row>
    <row r="369" spans="1:65" s="2" customFormat="1" ht="24.2" customHeight="1">
      <c r="A369" s="34"/>
      <c r="B369" s="35"/>
      <c r="C369" s="183" t="s">
        <v>582</v>
      </c>
      <c r="D369" s="183" t="s">
        <v>136</v>
      </c>
      <c r="E369" s="184" t="s">
        <v>583</v>
      </c>
      <c r="F369" s="185" t="s">
        <v>584</v>
      </c>
      <c r="G369" s="186" t="s">
        <v>254</v>
      </c>
      <c r="H369" s="187">
        <v>2E-3</v>
      </c>
      <c r="I369" s="188"/>
      <c r="J369" s="189">
        <f>ROUND(I369*H369,2)</f>
        <v>0</v>
      </c>
      <c r="K369" s="190"/>
      <c r="L369" s="39"/>
      <c r="M369" s="191" t="s">
        <v>1</v>
      </c>
      <c r="N369" s="192" t="s">
        <v>40</v>
      </c>
      <c r="O369" s="71"/>
      <c r="P369" s="193">
        <f>O369*H369</f>
        <v>0</v>
      </c>
      <c r="Q369" s="193">
        <v>0</v>
      </c>
      <c r="R369" s="193">
        <f>Q369*H369</f>
        <v>0</v>
      </c>
      <c r="S369" s="193">
        <v>0</v>
      </c>
      <c r="T369" s="194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95" t="s">
        <v>226</v>
      </c>
      <c r="AT369" s="195" t="s">
        <v>136</v>
      </c>
      <c r="AU369" s="195" t="s">
        <v>141</v>
      </c>
      <c r="AY369" s="17" t="s">
        <v>133</v>
      </c>
      <c r="BE369" s="196">
        <f>IF(N369="základní",J369,0)</f>
        <v>0</v>
      </c>
      <c r="BF369" s="196">
        <f>IF(N369="snížená",J369,0)</f>
        <v>0</v>
      </c>
      <c r="BG369" s="196">
        <f>IF(N369="zákl. přenesená",J369,0)</f>
        <v>0</v>
      </c>
      <c r="BH369" s="196">
        <f>IF(N369="sníž. přenesená",J369,0)</f>
        <v>0</v>
      </c>
      <c r="BI369" s="196">
        <f>IF(N369="nulová",J369,0)</f>
        <v>0</v>
      </c>
      <c r="BJ369" s="17" t="s">
        <v>141</v>
      </c>
      <c r="BK369" s="196">
        <f>ROUND(I369*H369,2)</f>
        <v>0</v>
      </c>
      <c r="BL369" s="17" t="s">
        <v>226</v>
      </c>
      <c r="BM369" s="195" t="s">
        <v>585</v>
      </c>
    </row>
    <row r="370" spans="1:65" s="12" customFormat="1" ht="22.9" customHeight="1">
      <c r="B370" s="167"/>
      <c r="C370" s="168"/>
      <c r="D370" s="169" t="s">
        <v>73</v>
      </c>
      <c r="E370" s="181" t="s">
        <v>586</v>
      </c>
      <c r="F370" s="181" t="s">
        <v>587</v>
      </c>
      <c r="G370" s="168"/>
      <c r="H370" s="168"/>
      <c r="I370" s="171"/>
      <c r="J370" s="182">
        <f>BK370</f>
        <v>0</v>
      </c>
      <c r="K370" s="168"/>
      <c r="L370" s="173"/>
      <c r="M370" s="174"/>
      <c r="N370" s="175"/>
      <c r="O370" s="175"/>
      <c r="P370" s="176">
        <f>SUM(P371:P393)</f>
        <v>0</v>
      </c>
      <c r="Q370" s="175"/>
      <c r="R370" s="176">
        <f>SUM(R371:R393)</f>
        <v>9.6629999999999994E-2</v>
      </c>
      <c r="S370" s="175"/>
      <c r="T370" s="177">
        <f>SUM(T371:T393)</f>
        <v>0.107</v>
      </c>
      <c r="AR370" s="178" t="s">
        <v>141</v>
      </c>
      <c r="AT370" s="179" t="s">
        <v>73</v>
      </c>
      <c r="AU370" s="179" t="s">
        <v>81</v>
      </c>
      <c r="AY370" s="178" t="s">
        <v>133</v>
      </c>
      <c r="BK370" s="180">
        <f>SUM(BK371:BK393)</f>
        <v>0</v>
      </c>
    </row>
    <row r="371" spans="1:65" s="2" customFormat="1" ht="24.2" customHeight="1">
      <c r="A371" s="34"/>
      <c r="B371" s="35"/>
      <c r="C371" s="183" t="s">
        <v>588</v>
      </c>
      <c r="D371" s="183" t="s">
        <v>136</v>
      </c>
      <c r="E371" s="184" t="s">
        <v>589</v>
      </c>
      <c r="F371" s="185" t="s">
        <v>590</v>
      </c>
      <c r="G371" s="186" t="s">
        <v>179</v>
      </c>
      <c r="H371" s="187">
        <v>3</v>
      </c>
      <c r="I371" s="188"/>
      <c r="J371" s="189">
        <f>ROUND(I371*H371,2)</f>
        <v>0</v>
      </c>
      <c r="K371" s="190"/>
      <c r="L371" s="39"/>
      <c r="M371" s="191" t="s">
        <v>1</v>
      </c>
      <c r="N371" s="192" t="s">
        <v>40</v>
      </c>
      <c r="O371" s="71"/>
      <c r="P371" s="193">
        <f>O371*H371</f>
        <v>0</v>
      </c>
      <c r="Q371" s="193">
        <v>0</v>
      </c>
      <c r="R371" s="193">
        <f>Q371*H371</f>
        <v>0</v>
      </c>
      <c r="S371" s="193">
        <v>0</v>
      </c>
      <c r="T371" s="194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95" t="s">
        <v>226</v>
      </c>
      <c r="AT371" s="195" t="s">
        <v>136</v>
      </c>
      <c r="AU371" s="195" t="s">
        <v>141</v>
      </c>
      <c r="AY371" s="17" t="s">
        <v>133</v>
      </c>
      <c r="BE371" s="196">
        <f>IF(N371="základní",J371,0)</f>
        <v>0</v>
      </c>
      <c r="BF371" s="196">
        <f>IF(N371="snížená",J371,0)</f>
        <v>0</v>
      </c>
      <c r="BG371" s="196">
        <f>IF(N371="zákl. přenesená",J371,0)</f>
        <v>0</v>
      </c>
      <c r="BH371" s="196">
        <f>IF(N371="sníž. přenesená",J371,0)</f>
        <v>0</v>
      </c>
      <c r="BI371" s="196">
        <f>IF(N371="nulová",J371,0)</f>
        <v>0</v>
      </c>
      <c r="BJ371" s="17" t="s">
        <v>141</v>
      </c>
      <c r="BK371" s="196">
        <f>ROUND(I371*H371,2)</f>
        <v>0</v>
      </c>
      <c r="BL371" s="17" t="s">
        <v>226</v>
      </c>
      <c r="BM371" s="195" t="s">
        <v>591</v>
      </c>
    </row>
    <row r="372" spans="1:65" s="2" customFormat="1" ht="24.2" customHeight="1">
      <c r="A372" s="34"/>
      <c r="B372" s="35"/>
      <c r="C372" s="183" t="s">
        <v>592</v>
      </c>
      <c r="D372" s="183" t="s">
        <v>136</v>
      </c>
      <c r="E372" s="184" t="s">
        <v>593</v>
      </c>
      <c r="F372" s="185" t="s">
        <v>594</v>
      </c>
      <c r="G372" s="186" t="s">
        <v>179</v>
      </c>
      <c r="H372" s="187">
        <v>3</v>
      </c>
      <c r="I372" s="188"/>
      <c r="J372" s="189">
        <f>ROUND(I372*H372,2)</f>
        <v>0</v>
      </c>
      <c r="K372" s="190"/>
      <c r="L372" s="39"/>
      <c r="M372" s="191" t="s">
        <v>1</v>
      </c>
      <c r="N372" s="192" t="s">
        <v>40</v>
      </c>
      <c r="O372" s="71"/>
      <c r="P372" s="193">
        <f>O372*H372</f>
        <v>0</v>
      </c>
      <c r="Q372" s="193">
        <v>0</v>
      </c>
      <c r="R372" s="193">
        <f>Q372*H372</f>
        <v>0</v>
      </c>
      <c r="S372" s="193">
        <v>0</v>
      </c>
      <c r="T372" s="194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195" t="s">
        <v>226</v>
      </c>
      <c r="AT372" s="195" t="s">
        <v>136</v>
      </c>
      <c r="AU372" s="195" t="s">
        <v>141</v>
      </c>
      <c r="AY372" s="17" t="s">
        <v>133</v>
      </c>
      <c r="BE372" s="196">
        <f>IF(N372="základní",J372,0)</f>
        <v>0</v>
      </c>
      <c r="BF372" s="196">
        <f>IF(N372="snížená",J372,0)</f>
        <v>0</v>
      </c>
      <c r="BG372" s="196">
        <f>IF(N372="zákl. přenesená",J372,0)</f>
        <v>0</v>
      </c>
      <c r="BH372" s="196">
        <f>IF(N372="sníž. přenesená",J372,0)</f>
        <v>0</v>
      </c>
      <c r="BI372" s="196">
        <f>IF(N372="nulová",J372,0)</f>
        <v>0</v>
      </c>
      <c r="BJ372" s="17" t="s">
        <v>141</v>
      </c>
      <c r="BK372" s="196">
        <f>ROUND(I372*H372,2)</f>
        <v>0</v>
      </c>
      <c r="BL372" s="17" t="s">
        <v>226</v>
      </c>
      <c r="BM372" s="195" t="s">
        <v>595</v>
      </c>
    </row>
    <row r="373" spans="1:65" s="2" customFormat="1" ht="24.2" customHeight="1">
      <c r="A373" s="34"/>
      <c r="B373" s="35"/>
      <c r="C373" s="183" t="s">
        <v>596</v>
      </c>
      <c r="D373" s="183" t="s">
        <v>136</v>
      </c>
      <c r="E373" s="184" t="s">
        <v>597</v>
      </c>
      <c r="F373" s="185" t="s">
        <v>598</v>
      </c>
      <c r="G373" s="186" t="s">
        <v>179</v>
      </c>
      <c r="H373" s="187">
        <v>2</v>
      </c>
      <c r="I373" s="188"/>
      <c r="J373" s="189">
        <f>ROUND(I373*H373,2)</f>
        <v>0</v>
      </c>
      <c r="K373" s="190"/>
      <c r="L373" s="39"/>
      <c r="M373" s="191" t="s">
        <v>1</v>
      </c>
      <c r="N373" s="192" t="s">
        <v>40</v>
      </c>
      <c r="O373" s="71"/>
      <c r="P373" s="193">
        <f>O373*H373</f>
        <v>0</v>
      </c>
      <c r="Q373" s="193">
        <v>8.0000000000000007E-5</v>
      </c>
      <c r="R373" s="193">
        <f>Q373*H373</f>
        <v>1.6000000000000001E-4</v>
      </c>
      <c r="S373" s="193">
        <v>4.675E-2</v>
      </c>
      <c r="T373" s="194">
        <f>S373*H373</f>
        <v>9.35E-2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95" t="s">
        <v>226</v>
      </c>
      <c r="AT373" s="195" t="s">
        <v>136</v>
      </c>
      <c r="AU373" s="195" t="s">
        <v>141</v>
      </c>
      <c r="AY373" s="17" t="s">
        <v>133</v>
      </c>
      <c r="BE373" s="196">
        <f>IF(N373="základní",J373,0)</f>
        <v>0</v>
      </c>
      <c r="BF373" s="196">
        <f>IF(N373="snížená",J373,0)</f>
        <v>0</v>
      </c>
      <c r="BG373" s="196">
        <f>IF(N373="zákl. přenesená",J373,0)</f>
        <v>0</v>
      </c>
      <c r="BH373" s="196">
        <f>IF(N373="sníž. přenesená",J373,0)</f>
        <v>0</v>
      </c>
      <c r="BI373" s="196">
        <f>IF(N373="nulová",J373,0)</f>
        <v>0</v>
      </c>
      <c r="BJ373" s="17" t="s">
        <v>141</v>
      </c>
      <c r="BK373" s="196">
        <f>ROUND(I373*H373,2)</f>
        <v>0</v>
      </c>
      <c r="BL373" s="17" t="s">
        <v>226</v>
      </c>
      <c r="BM373" s="195" t="s">
        <v>599</v>
      </c>
    </row>
    <row r="374" spans="1:65" s="2" customFormat="1" ht="37.9" customHeight="1">
      <c r="A374" s="34"/>
      <c r="B374" s="35"/>
      <c r="C374" s="183" t="s">
        <v>600</v>
      </c>
      <c r="D374" s="183" t="s">
        <v>136</v>
      </c>
      <c r="E374" s="184" t="s">
        <v>601</v>
      </c>
      <c r="F374" s="185" t="s">
        <v>602</v>
      </c>
      <c r="G374" s="186" t="s">
        <v>179</v>
      </c>
      <c r="H374" s="187">
        <v>1</v>
      </c>
      <c r="I374" s="188"/>
      <c r="J374" s="189">
        <f>ROUND(I374*H374,2)</f>
        <v>0</v>
      </c>
      <c r="K374" s="190"/>
      <c r="L374" s="39"/>
      <c r="M374" s="191" t="s">
        <v>1</v>
      </c>
      <c r="N374" s="192" t="s">
        <v>40</v>
      </c>
      <c r="O374" s="71"/>
      <c r="P374" s="193">
        <f>O374*H374</f>
        <v>0</v>
      </c>
      <c r="Q374" s="193">
        <v>4.1880000000000001E-2</v>
      </c>
      <c r="R374" s="193">
        <f>Q374*H374</f>
        <v>4.1880000000000001E-2</v>
      </c>
      <c r="S374" s="193">
        <v>0</v>
      </c>
      <c r="T374" s="194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5" t="s">
        <v>226</v>
      </c>
      <c r="AT374" s="195" t="s">
        <v>136</v>
      </c>
      <c r="AU374" s="195" t="s">
        <v>141</v>
      </c>
      <c r="AY374" s="17" t="s">
        <v>133</v>
      </c>
      <c r="BE374" s="196">
        <f>IF(N374="základní",J374,0)</f>
        <v>0</v>
      </c>
      <c r="BF374" s="196">
        <f>IF(N374="snížená",J374,0)</f>
        <v>0</v>
      </c>
      <c r="BG374" s="196">
        <f>IF(N374="zákl. přenesená",J374,0)</f>
        <v>0</v>
      </c>
      <c r="BH374" s="196">
        <f>IF(N374="sníž. přenesená",J374,0)</f>
        <v>0</v>
      </c>
      <c r="BI374" s="196">
        <f>IF(N374="nulová",J374,0)</f>
        <v>0</v>
      </c>
      <c r="BJ374" s="17" t="s">
        <v>141</v>
      </c>
      <c r="BK374" s="196">
        <f>ROUND(I374*H374,2)</f>
        <v>0</v>
      </c>
      <c r="BL374" s="17" t="s">
        <v>226</v>
      </c>
      <c r="BM374" s="195" t="s">
        <v>603</v>
      </c>
    </row>
    <row r="375" spans="1:65" s="13" customFormat="1" ht="11.25">
      <c r="B375" s="197"/>
      <c r="C375" s="198"/>
      <c r="D375" s="199" t="s">
        <v>143</v>
      </c>
      <c r="E375" s="200" t="s">
        <v>1</v>
      </c>
      <c r="F375" s="201" t="s">
        <v>150</v>
      </c>
      <c r="G375" s="198"/>
      <c r="H375" s="200" t="s">
        <v>1</v>
      </c>
      <c r="I375" s="202"/>
      <c r="J375" s="198"/>
      <c r="K375" s="198"/>
      <c r="L375" s="203"/>
      <c r="M375" s="204"/>
      <c r="N375" s="205"/>
      <c r="O375" s="205"/>
      <c r="P375" s="205"/>
      <c r="Q375" s="205"/>
      <c r="R375" s="205"/>
      <c r="S375" s="205"/>
      <c r="T375" s="206"/>
      <c r="AT375" s="207" t="s">
        <v>143</v>
      </c>
      <c r="AU375" s="207" t="s">
        <v>141</v>
      </c>
      <c r="AV375" s="13" t="s">
        <v>81</v>
      </c>
      <c r="AW375" s="13" t="s">
        <v>32</v>
      </c>
      <c r="AX375" s="13" t="s">
        <v>74</v>
      </c>
      <c r="AY375" s="207" t="s">
        <v>133</v>
      </c>
    </row>
    <row r="376" spans="1:65" s="14" customFormat="1" ht="11.25">
      <c r="B376" s="208"/>
      <c r="C376" s="209"/>
      <c r="D376" s="199" t="s">
        <v>143</v>
      </c>
      <c r="E376" s="210" t="s">
        <v>1</v>
      </c>
      <c r="F376" s="211" t="s">
        <v>81</v>
      </c>
      <c r="G376" s="209"/>
      <c r="H376" s="212">
        <v>1</v>
      </c>
      <c r="I376" s="213"/>
      <c r="J376" s="209"/>
      <c r="K376" s="209"/>
      <c r="L376" s="214"/>
      <c r="M376" s="215"/>
      <c r="N376" s="216"/>
      <c r="O376" s="216"/>
      <c r="P376" s="216"/>
      <c r="Q376" s="216"/>
      <c r="R376" s="216"/>
      <c r="S376" s="216"/>
      <c r="T376" s="217"/>
      <c r="AT376" s="218" t="s">
        <v>143</v>
      </c>
      <c r="AU376" s="218" t="s">
        <v>141</v>
      </c>
      <c r="AV376" s="14" t="s">
        <v>141</v>
      </c>
      <c r="AW376" s="14" t="s">
        <v>32</v>
      </c>
      <c r="AX376" s="14" t="s">
        <v>81</v>
      </c>
      <c r="AY376" s="218" t="s">
        <v>133</v>
      </c>
    </row>
    <row r="377" spans="1:65" s="2" customFormat="1" ht="37.9" customHeight="1">
      <c r="A377" s="34"/>
      <c r="B377" s="35"/>
      <c r="C377" s="183" t="s">
        <v>604</v>
      </c>
      <c r="D377" s="183" t="s">
        <v>136</v>
      </c>
      <c r="E377" s="184" t="s">
        <v>605</v>
      </c>
      <c r="F377" s="185" t="s">
        <v>606</v>
      </c>
      <c r="G377" s="186" t="s">
        <v>179</v>
      </c>
      <c r="H377" s="187">
        <v>1</v>
      </c>
      <c r="I377" s="188"/>
      <c r="J377" s="189">
        <f>ROUND(I377*H377,2)</f>
        <v>0</v>
      </c>
      <c r="K377" s="190"/>
      <c r="L377" s="39"/>
      <c r="M377" s="191" t="s">
        <v>1</v>
      </c>
      <c r="N377" s="192" t="s">
        <v>40</v>
      </c>
      <c r="O377" s="71"/>
      <c r="P377" s="193">
        <f>O377*H377</f>
        <v>0</v>
      </c>
      <c r="Q377" s="193">
        <v>5.2900000000000003E-2</v>
      </c>
      <c r="R377" s="193">
        <f>Q377*H377</f>
        <v>5.2900000000000003E-2</v>
      </c>
      <c r="S377" s="193">
        <v>0</v>
      </c>
      <c r="T377" s="194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5" t="s">
        <v>226</v>
      </c>
      <c r="AT377" s="195" t="s">
        <v>136</v>
      </c>
      <c r="AU377" s="195" t="s">
        <v>141</v>
      </c>
      <c r="AY377" s="17" t="s">
        <v>133</v>
      </c>
      <c r="BE377" s="196">
        <f>IF(N377="základní",J377,0)</f>
        <v>0</v>
      </c>
      <c r="BF377" s="196">
        <f>IF(N377="snížená",J377,0)</f>
        <v>0</v>
      </c>
      <c r="BG377" s="196">
        <f>IF(N377="zákl. přenesená",J377,0)</f>
        <v>0</v>
      </c>
      <c r="BH377" s="196">
        <f>IF(N377="sníž. přenesená",J377,0)</f>
        <v>0</v>
      </c>
      <c r="BI377" s="196">
        <f>IF(N377="nulová",J377,0)</f>
        <v>0</v>
      </c>
      <c r="BJ377" s="17" t="s">
        <v>141</v>
      </c>
      <c r="BK377" s="196">
        <f>ROUND(I377*H377,2)</f>
        <v>0</v>
      </c>
      <c r="BL377" s="17" t="s">
        <v>226</v>
      </c>
      <c r="BM377" s="195" t="s">
        <v>607</v>
      </c>
    </row>
    <row r="378" spans="1:65" s="13" customFormat="1" ht="11.25">
      <c r="B378" s="197"/>
      <c r="C378" s="198"/>
      <c r="D378" s="199" t="s">
        <v>143</v>
      </c>
      <c r="E378" s="200" t="s">
        <v>1</v>
      </c>
      <c r="F378" s="201" t="s">
        <v>148</v>
      </c>
      <c r="G378" s="198"/>
      <c r="H378" s="200" t="s">
        <v>1</v>
      </c>
      <c r="I378" s="202"/>
      <c r="J378" s="198"/>
      <c r="K378" s="198"/>
      <c r="L378" s="203"/>
      <c r="M378" s="204"/>
      <c r="N378" s="205"/>
      <c r="O378" s="205"/>
      <c r="P378" s="205"/>
      <c r="Q378" s="205"/>
      <c r="R378" s="205"/>
      <c r="S378" s="205"/>
      <c r="T378" s="206"/>
      <c r="AT378" s="207" t="s">
        <v>143</v>
      </c>
      <c r="AU378" s="207" t="s">
        <v>141</v>
      </c>
      <c r="AV378" s="13" t="s">
        <v>81</v>
      </c>
      <c r="AW378" s="13" t="s">
        <v>32</v>
      </c>
      <c r="AX378" s="13" t="s">
        <v>74</v>
      </c>
      <c r="AY378" s="207" t="s">
        <v>133</v>
      </c>
    </row>
    <row r="379" spans="1:65" s="14" customFormat="1" ht="11.25">
      <c r="B379" s="208"/>
      <c r="C379" s="209"/>
      <c r="D379" s="199" t="s">
        <v>143</v>
      </c>
      <c r="E379" s="210" t="s">
        <v>1</v>
      </c>
      <c r="F379" s="211" t="s">
        <v>81</v>
      </c>
      <c r="G379" s="209"/>
      <c r="H379" s="212">
        <v>1</v>
      </c>
      <c r="I379" s="213"/>
      <c r="J379" s="209"/>
      <c r="K379" s="209"/>
      <c r="L379" s="214"/>
      <c r="M379" s="215"/>
      <c r="N379" s="216"/>
      <c r="O379" s="216"/>
      <c r="P379" s="216"/>
      <c r="Q379" s="216"/>
      <c r="R379" s="216"/>
      <c r="S379" s="216"/>
      <c r="T379" s="217"/>
      <c r="AT379" s="218" t="s">
        <v>143</v>
      </c>
      <c r="AU379" s="218" t="s">
        <v>141</v>
      </c>
      <c r="AV379" s="14" t="s">
        <v>141</v>
      </c>
      <c r="AW379" s="14" t="s">
        <v>32</v>
      </c>
      <c r="AX379" s="14" t="s">
        <v>81</v>
      </c>
      <c r="AY379" s="218" t="s">
        <v>133</v>
      </c>
    </row>
    <row r="380" spans="1:65" s="2" customFormat="1" ht="24.2" customHeight="1">
      <c r="A380" s="34"/>
      <c r="B380" s="35"/>
      <c r="C380" s="183" t="s">
        <v>608</v>
      </c>
      <c r="D380" s="183" t="s">
        <v>136</v>
      </c>
      <c r="E380" s="184" t="s">
        <v>609</v>
      </c>
      <c r="F380" s="185" t="s">
        <v>610</v>
      </c>
      <c r="G380" s="186" t="s">
        <v>179</v>
      </c>
      <c r="H380" s="187">
        <v>1</v>
      </c>
      <c r="I380" s="188"/>
      <c r="J380" s="189">
        <f>ROUND(I380*H380,2)</f>
        <v>0</v>
      </c>
      <c r="K380" s="190"/>
      <c r="L380" s="39"/>
      <c r="M380" s="191" t="s">
        <v>1</v>
      </c>
      <c r="N380" s="192" t="s">
        <v>40</v>
      </c>
      <c r="O380" s="71"/>
      <c r="P380" s="193">
        <f>O380*H380</f>
        <v>0</v>
      </c>
      <c r="Q380" s="193">
        <v>8.0000000000000007E-5</v>
      </c>
      <c r="R380" s="193">
        <f>Q380*H380</f>
        <v>8.0000000000000007E-5</v>
      </c>
      <c r="S380" s="193">
        <v>1.35E-2</v>
      </c>
      <c r="T380" s="194">
        <f>S380*H380</f>
        <v>1.35E-2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95" t="s">
        <v>226</v>
      </c>
      <c r="AT380" s="195" t="s">
        <v>136</v>
      </c>
      <c r="AU380" s="195" t="s">
        <v>141</v>
      </c>
      <c r="AY380" s="17" t="s">
        <v>133</v>
      </c>
      <c r="BE380" s="196">
        <f>IF(N380="základní",J380,0)</f>
        <v>0</v>
      </c>
      <c r="BF380" s="196">
        <f>IF(N380="snížená",J380,0)</f>
        <v>0</v>
      </c>
      <c r="BG380" s="196">
        <f>IF(N380="zákl. přenesená",J380,0)</f>
        <v>0</v>
      </c>
      <c r="BH380" s="196">
        <f>IF(N380="sníž. přenesená",J380,0)</f>
        <v>0</v>
      </c>
      <c r="BI380" s="196">
        <f>IF(N380="nulová",J380,0)</f>
        <v>0</v>
      </c>
      <c r="BJ380" s="17" t="s">
        <v>141</v>
      </c>
      <c r="BK380" s="196">
        <f>ROUND(I380*H380,2)</f>
        <v>0</v>
      </c>
      <c r="BL380" s="17" t="s">
        <v>226</v>
      </c>
      <c r="BM380" s="195" t="s">
        <v>611</v>
      </c>
    </row>
    <row r="381" spans="1:65" s="2" customFormat="1" ht="24.2" customHeight="1">
      <c r="A381" s="34"/>
      <c r="B381" s="35"/>
      <c r="C381" s="183" t="s">
        <v>612</v>
      </c>
      <c r="D381" s="183" t="s">
        <v>136</v>
      </c>
      <c r="E381" s="184" t="s">
        <v>613</v>
      </c>
      <c r="F381" s="185" t="s">
        <v>614</v>
      </c>
      <c r="G381" s="186" t="s">
        <v>179</v>
      </c>
      <c r="H381" s="187">
        <v>1</v>
      </c>
      <c r="I381" s="188"/>
      <c r="J381" s="189">
        <f>ROUND(I381*H381,2)</f>
        <v>0</v>
      </c>
      <c r="K381" s="190"/>
      <c r="L381" s="39"/>
      <c r="M381" s="191" t="s">
        <v>1</v>
      </c>
      <c r="N381" s="192" t="s">
        <v>40</v>
      </c>
      <c r="O381" s="71"/>
      <c r="P381" s="193">
        <f>O381*H381</f>
        <v>0</v>
      </c>
      <c r="Q381" s="193">
        <v>0</v>
      </c>
      <c r="R381" s="193">
        <f>Q381*H381</f>
        <v>0</v>
      </c>
      <c r="S381" s="193">
        <v>0</v>
      </c>
      <c r="T381" s="194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95" t="s">
        <v>226</v>
      </c>
      <c r="AT381" s="195" t="s">
        <v>136</v>
      </c>
      <c r="AU381" s="195" t="s">
        <v>141</v>
      </c>
      <c r="AY381" s="17" t="s">
        <v>133</v>
      </c>
      <c r="BE381" s="196">
        <f>IF(N381="základní",J381,0)</f>
        <v>0</v>
      </c>
      <c r="BF381" s="196">
        <f>IF(N381="snížená",J381,0)</f>
        <v>0</v>
      </c>
      <c r="BG381" s="196">
        <f>IF(N381="zákl. přenesená",J381,0)</f>
        <v>0</v>
      </c>
      <c r="BH381" s="196">
        <f>IF(N381="sníž. přenesená",J381,0)</f>
        <v>0</v>
      </c>
      <c r="BI381" s="196">
        <f>IF(N381="nulová",J381,0)</f>
        <v>0</v>
      </c>
      <c r="BJ381" s="17" t="s">
        <v>141</v>
      </c>
      <c r="BK381" s="196">
        <f>ROUND(I381*H381,2)</f>
        <v>0</v>
      </c>
      <c r="BL381" s="17" t="s">
        <v>226</v>
      </c>
      <c r="BM381" s="195" t="s">
        <v>615</v>
      </c>
    </row>
    <row r="382" spans="1:65" s="13" customFormat="1" ht="11.25">
      <c r="B382" s="197"/>
      <c r="C382" s="198"/>
      <c r="D382" s="199" t="s">
        <v>143</v>
      </c>
      <c r="E382" s="200" t="s">
        <v>1</v>
      </c>
      <c r="F382" s="201" t="s">
        <v>146</v>
      </c>
      <c r="G382" s="198"/>
      <c r="H382" s="200" t="s">
        <v>1</v>
      </c>
      <c r="I382" s="202"/>
      <c r="J382" s="198"/>
      <c r="K382" s="198"/>
      <c r="L382" s="203"/>
      <c r="M382" s="204"/>
      <c r="N382" s="205"/>
      <c r="O382" s="205"/>
      <c r="P382" s="205"/>
      <c r="Q382" s="205"/>
      <c r="R382" s="205"/>
      <c r="S382" s="205"/>
      <c r="T382" s="206"/>
      <c r="AT382" s="207" t="s">
        <v>143</v>
      </c>
      <c r="AU382" s="207" t="s">
        <v>141</v>
      </c>
      <c r="AV382" s="13" t="s">
        <v>81</v>
      </c>
      <c r="AW382" s="13" t="s">
        <v>32</v>
      </c>
      <c r="AX382" s="13" t="s">
        <v>74</v>
      </c>
      <c r="AY382" s="207" t="s">
        <v>133</v>
      </c>
    </row>
    <row r="383" spans="1:65" s="14" customFormat="1" ht="11.25">
      <c r="B383" s="208"/>
      <c r="C383" s="209"/>
      <c r="D383" s="199" t="s">
        <v>143</v>
      </c>
      <c r="E383" s="210" t="s">
        <v>1</v>
      </c>
      <c r="F383" s="211" t="s">
        <v>81</v>
      </c>
      <c r="G383" s="209"/>
      <c r="H383" s="212">
        <v>1</v>
      </c>
      <c r="I383" s="213"/>
      <c r="J383" s="209"/>
      <c r="K383" s="209"/>
      <c r="L383" s="214"/>
      <c r="M383" s="215"/>
      <c r="N383" s="216"/>
      <c r="O383" s="216"/>
      <c r="P383" s="216"/>
      <c r="Q383" s="216"/>
      <c r="R383" s="216"/>
      <c r="S383" s="216"/>
      <c r="T383" s="217"/>
      <c r="AT383" s="218" t="s">
        <v>143</v>
      </c>
      <c r="AU383" s="218" t="s">
        <v>141</v>
      </c>
      <c r="AV383" s="14" t="s">
        <v>141</v>
      </c>
      <c r="AW383" s="14" t="s">
        <v>32</v>
      </c>
      <c r="AX383" s="14" t="s">
        <v>81</v>
      </c>
      <c r="AY383" s="218" t="s">
        <v>133</v>
      </c>
    </row>
    <row r="384" spans="1:65" s="2" customFormat="1" ht="16.5" customHeight="1">
      <c r="A384" s="34"/>
      <c r="B384" s="35"/>
      <c r="C384" s="230" t="s">
        <v>616</v>
      </c>
      <c r="D384" s="230" t="s">
        <v>296</v>
      </c>
      <c r="E384" s="231" t="s">
        <v>617</v>
      </c>
      <c r="F384" s="232" t="s">
        <v>618</v>
      </c>
      <c r="G384" s="233" t="s">
        <v>179</v>
      </c>
      <c r="H384" s="234">
        <v>1</v>
      </c>
      <c r="I384" s="235"/>
      <c r="J384" s="236">
        <f t="shared" ref="J384:J389" si="20">ROUND(I384*H384,2)</f>
        <v>0</v>
      </c>
      <c r="K384" s="237"/>
      <c r="L384" s="238"/>
      <c r="M384" s="239" t="s">
        <v>1</v>
      </c>
      <c r="N384" s="240" t="s">
        <v>40</v>
      </c>
      <c r="O384" s="71"/>
      <c r="P384" s="193">
        <f t="shared" ref="P384:P389" si="21">O384*H384</f>
        <v>0</v>
      </c>
      <c r="Q384" s="193">
        <v>0</v>
      </c>
      <c r="R384" s="193">
        <f t="shared" ref="R384:R389" si="22">Q384*H384</f>
        <v>0</v>
      </c>
      <c r="S384" s="193">
        <v>0</v>
      </c>
      <c r="T384" s="194">
        <f t="shared" ref="T384:T389" si="23"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95" t="s">
        <v>299</v>
      </c>
      <c r="AT384" s="195" t="s">
        <v>296</v>
      </c>
      <c r="AU384" s="195" t="s">
        <v>141</v>
      </c>
      <c r="AY384" s="17" t="s">
        <v>133</v>
      </c>
      <c r="BE384" s="196">
        <f t="shared" ref="BE384:BE389" si="24">IF(N384="základní",J384,0)</f>
        <v>0</v>
      </c>
      <c r="BF384" s="196">
        <f t="shared" ref="BF384:BF389" si="25">IF(N384="snížená",J384,0)</f>
        <v>0</v>
      </c>
      <c r="BG384" s="196">
        <f t="shared" ref="BG384:BG389" si="26">IF(N384="zákl. přenesená",J384,0)</f>
        <v>0</v>
      </c>
      <c r="BH384" s="196">
        <f t="shared" ref="BH384:BH389" si="27">IF(N384="sníž. přenesená",J384,0)</f>
        <v>0</v>
      </c>
      <c r="BI384" s="196">
        <f t="shared" ref="BI384:BI389" si="28">IF(N384="nulová",J384,0)</f>
        <v>0</v>
      </c>
      <c r="BJ384" s="17" t="s">
        <v>141</v>
      </c>
      <c r="BK384" s="196">
        <f t="shared" ref="BK384:BK389" si="29">ROUND(I384*H384,2)</f>
        <v>0</v>
      </c>
      <c r="BL384" s="17" t="s">
        <v>226</v>
      </c>
      <c r="BM384" s="195" t="s">
        <v>619</v>
      </c>
    </row>
    <row r="385" spans="1:65" s="2" customFormat="1" ht="33" customHeight="1">
      <c r="A385" s="34"/>
      <c r="B385" s="35"/>
      <c r="C385" s="230" t="s">
        <v>620</v>
      </c>
      <c r="D385" s="230" t="s">
        <v>296</v>
      </c>
      <c r="E385" s="231" t="s">
        <v>621</v>
      </c>
      <c r="F385" s="232" t="s">
        <v>622</v>
      </c>
      <c r="G385" s="233" t="s">
        <v>179</v>
      </c>
      <c r="H385" s="234">
        <v>1</v>
      </c>
      <c r="I385" s="235"/>
      <c r="J385" s="236">
        <f t="shared" si="20"/>
        <v>0</v>
      </c>
      <c r="K385" s="237"/>
      <c r="L385" s="238"/>
      <c r="M385" s="239" t="s">
        <v>1</v>
      </c>
      <c r="N385" s="240" t="s">
        <v>40</v>
      </c>
      <c r="O385" s="71"/>
      <c r="P385" s="193">
        <f t="shared" si="21"/>
        <v>0</v>
      </c>
      <c r="Q385" s="193">
        <v>1E-3</v>
      </c>
      <c r="R385" s="193">
        <f t="shared" si="22"/>
        <v>1E-3</v>
      </c>
      <c r="S385" s="193">
        <v>0</v>
      </c>
      <c r="T385" s="194">
        <f t="shared" si="23"/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5" t="s">
        <v>299</v>
      </c>
      <c r="AT385" s="195" t="s">
        <v>296</v>
      </c>
      <c r="AU385" s="195" t="s">
        <v>141</v>
      </c>
      <c r="AY385" s="17" t="s">
        <v>133</v>
      </c>
      <c r="BE385" s="196">
        <f t="shared" si="24"/>
        <v>0</v>
      </c>
      <c r="BF385" s="196">
        <f t="shared" si="25"/>
        <v>0</v>
      </c>
      <c r="BG385" s="196">
        <f t="shared" si="26"/>
        <v>0</v>
      </c>
      <c r="BH385" s="196">
        <f t="shared" si="27"/>
        <v>0</v>
      </c>
      <c r="BI385" s="196">
        <f t="shared" si="28"/>
        <v>0</v>
      </c>
      <c r="BJ385" s="17" t="s">
        <v>141</v>
      </c>
      <c r="BK385" s="196">
        <f t="shared" si="29"/>
        <v>0</v>
      </c>
      <c r="BL385" s="17" t="s">
        <v>226</v>
      </c>
      <c r="BM385" s="195" t="s">
        <v>623</v>
      </c>
    </row>
    <row r="386" spans="1:65" s="2" customFormat="1" ht="33" customHeight="1">
      <c r="A386" s="34"/>
      <c r="B386" s="35"/>
      <c r="C386" s="230" t="s">
        <v>624</v>
      </c>
      <c r="D386" s="230" t="s">
        <v>296</v>
      </c>
      <c r="E386" s="231" t="s">
        <v>625</v>
      </c>
      <c r="F386" s="232" t="s">
        <v>626</v>
      </c>
      <c r="G386" s="233" t="s">
        <v>179</v>
      </c>
      <c r="H386" s="234">
        <v>1</v>
      </c>
      <c r="I386" s="235"/>
      <c r="J386" s="236">
        <f t="shared" si="20"/>
        <v>0</v>
      </c>
      <c r="K386" s="237"/>
      <c r="L386" s="238"/>
      <c r="M386" s="239" t="s">
        <v>1</v>
      </c>
      <c r="N386" s="240" t="s">
        <v>40</v>
      </c>
      <c r="O386" s="71"/>
      <c r="P386" s="193">
        <f t="shared" si="21"/>
        <v>0</v>
      </c>
      <c r="Q386" s="193">
        <v>3.1E-4</v>
      </c>
      <c r="R386" s="193">
        <f t="shared" si="22"/>
        <v>3.1E-4</v>
      </c>
      <c r="S386" s="193">
        <v>0</v>
      </c>
      <c r="T386" s="194">
        <f t="shared" si="23"/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195" t="s">
        <v>299</v>
      </c>
      <c r="AT386" s="195" t="s">
        <v>296</v>
      </c>
      <c r="AU386" s="195" t="s">
        <v>141</v>
      </c>
      <c r="AY386" s="17" t="s">
        <v>133</v>
      </c>
      <c r="BE386" s="196">
        <f t="shared" si="24"/>
        <v>0</v>
      </c>
      <c r="BF386" s="196">
        <f t="shared" si="25"/>
        <v>0</v>
      </c>
      <c r="BG386" s="196">
        <f t="shared" si="26"/>
        <v>0</v>
      </c>
      <c r="BH386" s="196">
        <f t="shared" si="27"/>
        <v>0</v>
      </c>
      <c r="BI386" s="196">
        <f t="shared" si="28"/>
        <v>0</v>
      </c>
      <c r="BJ386" s="17" t="s">
        <v>141</v>
      </c>
      <c r="BK386" s="196">
        <f t="shared" si="29"/>
        <v>0</v>
      </c>
      <c r="BL386" s="17" t="s">
        <v>226</v>
      </c>
      <c r="BM386" s="195" t="s">
        <v>627</v>
      </c>
    </row>
    <row r="387" spans="1:65" s="2" customFormat="1" ht="16.5" customHeight="1">
      <c r="A387" s="34"/>
      <c r="B387" s="35"/>
      <c r="C387" s="230" t="s">
        <v>628</v>
      </c>
      <c r="D387" s="230" t="s">
        <v>296</v>
      </c>
      <c r="E387" s="231" t="s">
        <v>629</v>
      </c>
      <c r="F387" s="232" t="s">
        <v>630</v>
      </c>
      <c r="G387" s="233" t="s">
        <v>179</v>
      </c>
      <c r="H387" s="234">
        <v>1</v>
      </c>
      <c r="I387" s="235"/>
      <c r="J387" s="236">
        <f t="shared" si="20"/>
        <v>0</v>
      </c>
      <c r="K387" s="237"/>
      <c r="L387" s="238"/>
      <c r="M387" s="239" t="s">
        <v>1</v>
      </c>
      <c r="N387" s="240" t="s">
        <v>40</v>
      </c>
      <c r="O387" s="71"/>
      <c r="P387" s="193">
        <f t="shared" si="21"/>
        <v>0</v>
      </c>
      <c r="Q387" s="193">
        <v>2.9999999999999997E-4</v>
      </c>
      <c r="R387" s="193">
        <f t="shared" si="22"/>
        <v>2.9999999999999997E-4</v>
      </c>
      <c r="S387" s="193">
        <v>0</v>
      </c>
      <c r="T387" s="194">
        <f t="shared" si="23"/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95" t="s">
        <v>299</v>
      </c>
      <c r="AT387" s="195" t="s">
        <v>296</v>
      </c>
      <c r="AU387" s="195" t="s">
        <v>141</v>
      </c>
      <c r="AY387" s="17" t="s">
        <v>133</v>
      </c>
      <c r="BE387" s="196">
        <f t="shared" si="24"/>
        <v>0</v>
      </c>
      <c r="BF387" s="196">
        <f t="shared" si="25"/>
        <v>0</v>
      </c>
      <c r="BG387" s="196">
        <f t="shared" si="26"/>
        <v>0</v>
      </c>
      <c r="BH387" s="196">
        <f t="shared" si="27"/>
        <v>0</v>
      </c>
      <c r="BI387" s="196">
        <f t="shared" si="28"/>
        <v>0</v>
      </c>
      <c r="BJ387" s="17" t="s">
        <v>141</v>
      </c>
      <c r="BK387" s="196">
        <f t="shared" si="29"/>
        <v>0</v>
      </c>
      <c r="BL387" s="17" t="s">
        <v>226</v>
      </c>
      <c r="BM387" s="195" t="s">
        <v>631</v>
      </c>
    </row>
    <row r="388" spans="1:65" s="2" customFormat="1" ht="16.5" customHeight="1">
      <c r="A388" s="34"/>
      <c r="B388" s="35"/>
      <c r="C388" s="183" t="s">
        <v>632</v>
      </c>
      <c r="D388" s="183" t="s">
        <v>136</v>
      </c>
      <c r="E388" s="184" t="s">
        <v>633</v>
      </c>
      <c r="F388" s="185" t="s">
        <v>634</v>
      </c>
      <c r="G388" s="186" t="s">
        <v>179</v>
      </c>
      <c r="H388" s="187">
        <v>3</v>
      </c>
      <c r="I388" s="188"/>
      <c r="J388" s="189">
        <f t="shared" si="20"/>
        <v>0</v>
      </c>
      <c r="K388" s="190"/>
      <c r="L388" s="39"/>
      <c r="M388" s="191" t="s">
        <v>1</v>
      </c>
      <c r="N388" s="192" t="s">
        <v>40</v>
      </c>
      <c r="O388" s="71"/>
      <c r="P388" s="193">
        <f t="shared" si="21"/>
        <v>0</v>
      </c>
      <c r="Q388" s="193">
        <v>0</v>
      </c>
      <c r="R388" s="193">
        <f t="shared" si="22"/>
        <v>0</v>
      </c>
      <c r="S388" s="193">
        <v>0</v>
      </c>
      <c r="T388" s="194">
        <f t="shared" si="23"/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195" t="s">
        <v>226</v>
      </c>
      <c r="AT388" s="195" t="s">
        <v>136</v>
      </c>
      <c r="AU388" s="195" t="s">
        <v>141</v>
      </c>
      <c r="AY388" s="17" t="s">
        <v>133</v>
      </c>
      <c r="BE388" s="196">
        <f t="shared" si="24"/>
        <v>0</v>
      </c>
      <c r="BF388" s="196">
        <f t="shared" si="25"/>
        <v>0</v>
      </c>
      <c r="BG388" s="196">
        <f t="shared" si="26"/>
        <v>0</v>
      </c>
      <c r="BH388" s="196">
        <f t="shared" si="27"/>
        <v>0</v>
      </c>
      <c r="BI388" s="196">
        <f t="shared" si="28"/>
        <v>0</v>
      </c>
      <c r="BJ388" s="17" t="s">
        <v>141</v>
      </c>
      <c r="BK388" s="196">
        <f t="shared" si="29"/>
        <v>0</v>
      </c>
      <c r="BL388" s="17" t="s">
        <v>226</v>
      </c>
      <c r="BM388" s="195" t="s">
        <v>635</v>
      </c>
    </row>
    <row r="389" spans="1:65" s="2" customFormat="1" ht="16.5" customHeight="1">
      <c r="A389" s="34"/>
      <c r="B389" s="35"/>
      <c r="C389" s="183" t="s">
        <v>636</v>
      </c>
      <c r="D389" s="183" t="s">
        <v>136</v>
      </c>
      <c r="E389" s="184" t="s">
        <v>637</v>
      </c>
      <c r="F389" s="185" t="s">
        <v>638</v>
      </c>
      <c r="G389" s="186" t="s">
        <v>139</v>
      </c>
      <c r="H389" s="187">
        <v>5.7839999999999998</v>
      </c>
      <c r="I389" s="188"/>
      <c r="J389" s="189">
        <f t="shared" si="20"/>
        <v>0</v>
      </c>
      <c r="K389" s="190"/>
      <c r="L389" s="39"/>
      <c r="M389" s="191" t="s">
        <v>1</v>
      </c>
      <c r="N389" s="192" t="s">
        <v>40</v>
      </c>
      <c r="O389" s="71"/>
      <c r="P389" s="193">
        <f t="shared" si="21"/>
        <v>0</v>
      </c>
      <c r="Q389" s="193">
        <v>0</v>
      </c>
      <c r="R389" s="193">
        <f t="shared" si="22"/>
        <v>0</v>
      </c>
      <c r="S389" s="193">
        <v>0</v>
      </c>
      <c r="T389" s="194">
        <f t="shared" si="23"/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195" t="s">
        <v>226</v>
      </c>
      <c r="AT389" s="195" t="s">
        <v>136</v>
      </c>
      <c r="AU389" s="195" t="s">
        <v>141</v>
      </c>
      <c r="AY389" s="17" t="s">
        <v>133</v>
      </c>
      <c r="BE389" s="196">
        <f t="shared" si="24"/>
        <v>0</v>
      </c>
      <c r="BF389" s="196">
        <f t="shared" si="25"/>
        <v>0</v>
      </c>
      <c r="BG389" s="196">
        <f t="shared" si="26"/>
        <v>0</v>
      </c>
      <c r="BH389" s="196">
        <f t="shared" si="27"/>
        <v>0</v>
      </c>
      <c r="BI389" s="196">
        <f t="shared" si="28"/>
        <v>0</v>
      </c>
      <c r="BJ389" s="17" t="s">
        <v>141</v>
      </c>
      <c r="BK389" s="196">
        <f t="shared" si="29"/>
        <v>0</v>
      </c>
      <c r="BL389" s="17" t="s">
        <v>226</v>
      </c>
      <c r="BM389" s="195" t="s">
        <v>639</v>
      </c>
    </row>
    <row r="390" spans="1:65" s="14" customFormat="1" ht="11.25">
      <c r="B390" s="208"/>
      <c r="C390" s="209"/>
      <c r="D390" s="199" t="s">
        <v>143</v>
      </c>
      <c r="E390" s="210" t="s">
        <v>1</v>
      </c>
      <c r="F390" s="211" t="s">
        <v>640</v>
      </c>
      <c r="G390" s="209"/>
      <c r="H390" s="212">
        <v>5.7839999999999998</v>
      </c>
      <c r="I390" s="213"/>
      <c r="J390" s="209"/>
      <c r="K390" s="209"/>
      <c r="L390" s="214"/>
      <c r="M390" s="215"/>
      <c r="N390" s="216"/>
      <c r="O390" s="216"/>
      <c r="P390" s="216"/>
      <c r="Q390" s="216"/>
      <c r="R390" s="216"/>
      <c r="S390" s="216"/>
      <c r="T390" s="217"/>
      <c r="AT390" s="218" t="s">
        <v>143</v>
      </c>
      <c r="AU390" s="218" t="s">
        <v>141</v>
      </c>
      <c r="AV390" s="14" t="s">
        <v>141</v>
      </c>
      <c r="AW390" s="14" t="s">
        <v>32</v>
      </c>
      <c r="AX390" s="14" t="s">
        <v>81</v>
      </c>
      <c r="AY390" s="218" t="s">
        <v>133</v>
      </c>
    </row>
    <row r="391" spans="1:65" s="2" customFormat="1" ht="16.5" customHeight="1">
      <c r="A391" s="34"/>
      <c r="B391" s="35"/>
      <c r="C391" s="183" t="s">
        <v>641</v>
      </c>
      <c r="D391" s="183" t="s">
        <v>136</v>
      </c>
      <c r="E391" s="184" t="s">
        <v>642</v>
      </c>
      <c r="F391" s="185" t="s">
        <v>643</v>
      </c>
      <c r="G391" s="186" t="s">
        <v>139</v>
      </c>
      <c r="H391" s="187">
        <v>5.7839999999999998</v>
      </c>
      <c r="I391" s="188"/>
      <c r="J391" s="189">
        <f>ROUND(I391*H391,2)</f>
        <v>0</v>
      </c>
      <c r="K391" s="190"/>
      <c r="L391" s="39"/>
      <c r="M391" s="191" t="s">
        <v>1</v>
      </c>
      <c r="N391" s="192" t="s">
        <v>40</v>
      </c>
      <c r="O391" s="71"/>
      <c r="P391" s="193">
        <f>O391*H391</f>
        <v>0</v>
      </c>
      <c r="Q391" s="193">
        <v>0</v>
      </c>
      <c r="R391" s="193">
        <f>Q391*H391</f>
        <v>0</v>
      </c>
      <c r="S391" s="193">
        <v>0</v>
      </c>
      <c r="T391" s="194">
        <f>S391*H391</f>
        <v>0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95" t="s">
        <v>226</v>
      </c>
      <c r="AT391" s="195" t="s">
        <v>136</v>
      </c>
      <c r="AU391" s="195" t="s">
        <v>141</v>
      </c>
      <c r="AY391" s="17" t="s">
        <v>133</v>
      </c>
      <c r="BE391" s="196">
        <f>IF(N391="základní",J391,0)</f>
        <v>0</v>
      </c>
      <c r="BF391" s="196">
        <f>IF(N391="snížená",J391,0)</f>
        <v>0</v>
      </c>
      <c r="BG391" s="196">
        <f>IF(N391="zákl. přenesená",J391,0)</f>
        <v>0</v>
      </c>
      <c r="BH391" s="196">
        <f>IF(N391="sníž. přenesená",J391,0)</f>
        <v>0</v>
      </c>
      <c r="BI391" s="196">
        <f>IF(N391="nulová",J391,0)</f>
        <v>0</v>
      </c>
      <c r="BJ391" s="17" t="s">
        <v>141</v>
      </c>
      <c r="BK391" s="196">
        <f>ROUND(I391*H391,2)</f>
        <v>0</v>
      </c>
      <c r="BL391" s="17" t="s">
        <v>226</v>
      </c>
      <c r="BM391" s="195" t="s">
        <v>644</v>
      </c>
    </row>
    <row r="392" spans="1:65" s="2" customFormat="1" ht="24.2" customHeight="1">
      <c r="A392" s="34"/>
      <c r="B392" s="35"/>
      <c r="C392" s="183" t="s">
        <v>645</v>
      </c>
      <c r="D392" s="183" t="s">
        <v>136</v>
      </c>
      <c r="E392" s="184" t="s">
        <v>646</v>
      </c>
      <c r="F392" s="185" t="s">
        <v>647</v>
      </c>
      <c r="G392" s="186" t="s">
        <v>254</v>
      </c>
      <c r="H392" s="187">
        <v>9.7000000000000003E-2</v>
      </c>
      <c r="I392" s="188"/>
      <c r="J392" s="189">
        <f>ROUND(I392*H392,2)</f>
        <v>0</v>
      </c>
      <c r="K392" s="190"/>
      <c r="L392" s="39"/>
      <c r="M392" s="191" t="s">
        <v>1</v>
      </c>
      <c r="N392" s="192" t="s">
        <v>40</v>
      </c>
      <c r="O392" s="71"/>
      <c r="P392" s="193">
        <f>O392*H392</f>
        <v>0</v>
      </c>
      <c r="Q392" s="193">
        <v>0</v>
      </c>
      <c r="R392" s="193">
        <f>Q392*H392</f>
        <v>0</v>
      </c>
      <c r="S392" s="193">
        <v>0</v>
      </c>
      <c r="T392" s="194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195" t="s">
        <v>226</v>
      </c>
      <c r="AT392" s="195" t="s">
        <v>136</v>
      </c>
      <c r="AU392" s="195" t="s">
        <v>141</v>
      </c>
      <c r="AY392" s="17" t="s">
        <v>133</v>
      </c>
      <c r="BE392" s="196">
        <f>IF(N392="základní",J392,0)</f>
        <v>0</v>
      </c>
      <c r="BF392" s="196">
        <f>IF(N392="snížená",J392,0)</f>
        <v>0</v>
      </c>
      <c r="BG392" s="196">
        <f>IF(N392="zákl. přenesená",J392,0)</f>
        <v>0</v>
      </c>
      <c r="BH392" s="196">
        <f>IF(N392="sníž. přenesená",J392,0)</f>
        <v>0</v>
      </c>
      <c r="BI392" s="196">
        <f>IF(N392="nulová",J392,0)</f>
        <v>0</v>
      </c>
      <c r="BJ392" s="17" t="s">
        <v>141</v>
      </c>
      <c r="BK392" s="196">
        <f>ROUND(I392*H392,2)</f>
        <v>0</v>
      </c>
      <c r="BL392" s="17" t="s">
        <v>226</v>
      </c>
      <c r="BM392" s="195" t="s">
        <v>648</v>
      </c>
    </row>
    <row r="393" spans="1:65" s="2" customFormat="1" ht="24.2" customHeight="1">
      <c r="A393" s="34"/>
      <c r="B393" s="35"/>
      <c r="C393" s="183" t="s">
        <v>649</v>
      </c>
      <c r="D393" s="183" t="s">
        <v>136</v>
      </c>
      <c r="E393" s="184" t="s">
        <v>650</v>
      </c>
      <c r="F393" s="185" t="s">
        <v>651</v>
      </c>
      <c r="G393" s="186" t="s">
        <v>254</v>
      </c>
      <c r="H393" s="187">
        <v>9.7000000000000003E-2</v>
      </c>
      <c r="I393" s="188"/>
      <c r="J393" s="189">
        <f>ROUND(I393*H393,2)</f>
        <v>0</v>
      </c>
      <c r="K393" s="190"/>
      <c r="L393" s="39"/>
      <c r="M393" s="191" t="s">
        <v>1</v>
      </c>
      <c r="N393" s="192" t="s">
        <v>40</v>
      </c>
      <c r="O393" s="71"/>
      <c r="P393" s="193">
        <f>O393*H393</f>
        <v>0</v>
      </c>
      <c r="Q393" s="193">
        <v>0</v>
      </c>
      <c r="R393" s="193">
        <f>Q393*H393</f>
        <v>0</v>
      </c>
      <c r="S393" s="193">
        <v>0</v>
      </c>
      <c r="T393" s="194">
        <f>S393*H393</f>
        <v>0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95" t="s">
        <v>226</v>
      </c>
      <c r="AT393" s="195" t="s">
        <v>136</v>
      </c>
      <c r="AU393" s="195" t="s">
        <v>141</v>
      </c>
      <c r="AY393" s="17" t="s">
        <v>133</v>
      </c>
      <c r="BE393" s="196">
        <f>IF(N393="základní",J393,0)</f>
        <v>0</v>
      </c>
      <c r="BF393" s="196">
        <f>IF(N393="snížená",J393,0)</f>
        <v>0</v>
      </c>
      <c r="BG393" s="196">
        <f>IF(N393="zákl. přenesená",J393,0)</f>
        <v>0</v>
      </c>
      <c r="BH393" s="196">
        <f>IF(N393="sníž. přenesená",J393,0)</f>
        <v>0</v>
      </c>
      <c r="BI393" s="196">
        <f>IF(N393="nulová",J393,0)</f>
        <v>0</v>
      </c>
      <c r="BJ393" s="17" t="s">
        <v>141</v>
      </c>
      <c r="BK393" s="196">
        <f>ROUND(I393*H393,2)</f>
        <v>0</v>
      </c>
      <c r="BL393" s="17" t="s">
        <v>226</v>
      </c>
      <c r="BM393" s="195" t="s">
        <v>652</v>
      </c>
    </row>
    <row r="394" spans="1:65" s="12" customFormat="1" ht="22.9" customHeight="1">
      <c r="B394" s="167"/>
      <c r="C394" s="168"/>
      <c r="D394" s="169" t="s">
        <v>73</v>
      </c>
      <c r="E394" s="181" t="s">
        <v>653</v>
      </c>
      <c r="F394" s="181" t="s">
        <v>654</v>
      </c>
      <c r="G394" s="168"/>
      <c r="H394" s="168"/>
      <c r="I394" s="171"/>
      <c r="J394" s="182">
        <f>BK394</f>
        <v>0</v>
      </c>
      <c r="K394" s="168"/>
      <c r="L394" s="173"/>
      <c r="M394" s="174"/>
      <c r="N394" s="175"/>
      <c r="O394" s="175"/>
      <c r="P394" s="176">
        <f>SUM(P395:P427)</f>
        <v>0</v>
      </c>
      <c r="Q394" s="175"/>
      <c r="R394" s="176">
        <f>SUM(R395:R427)</f>
        <v>3.7499999999999999E-3</v>
      </c>
      <c r="S394" s="175"/>
      <c r="T394" s="177">
        <f>SUM(T395:T427)</f>
        <v>6.9500000000000004E-3</v>
      </c>
      <c r="AR394" s="178" t="s">
        <v>141</v>
      </c>
      <c r="AT394" s="179" t="s">
        <v>73</v>
      </c>
      <c r="AU394" s="179" t="s">
        <v>81</v>
      </c>
      <c r="AY394" s="178" t="s">
        <v>133</v>
      </c>
      <c r="BK394" s="180">
        <f>SUM(BK395:BK427)</f>
        <v>0</v>
      </c>
    </row>
    <row r="395" spans="1:65" s="2" customFormat="1" ht="24.2" customHeight="1">
      <c r="A395" s="34"/>
      <c r="B395" s="35"/>
      <c r="C395" s="183" t="s">
        <v>655</v>
      </c>
      <c r="D395" s="183" t="s">
        <v>136</v>
      </c>
      <c r="E395" s="184" t="s">
        <v>656</v>
      </c>
      <c r="F395" s="185" t="s">
        <v>657</v>
      </c>
      <c r="G395" s="186" t="s">
        <v>179</v>
      </c>
      <c r="H395" s="187">
        <v>6</v>
      </c>
      <c r="I395" s="188"/>
      <c r="J395" s="189">
        <f>ROUND(I395*H395,2)</f>
        <v>0</v>
      </c>
      <c r="K395" s="190"/>
      <c r="L395" s="39"/>
      <c r="M395" s="191" t="s">
        <v>1</v>
      </c>
      <c r="N395" s="192" t="s">
        <v>40</v>
      </c>
      <c r="O395" s="71"/>
      <c r="P395" s="193">
        <f>O395*H395</f>
        <v>0</v>
      </c>
      <c r="Q395" s="193">
        <v>0</v>
      </c>
      <c r="R395" s="193">
        <f>Q395*H395</f>
        <v>0</v>
      </c>
      <c r="S395" s="193">
        <v>0</v>
      </c>
      <c r="T395" s="194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95" t="s">
        <v>226</v>
      </c>
      <c r="AT395" s="195" t="s">
        <v>136</v>
      </c>
      <c r="AU395" s="195" t="s">
        <v>141</v>
      </c>
      <c r="AY395" s="17" t="s">
        <v>133</v>
      </c>
      <c r="BE395" s="196">
        <f>IF(N395="základní",J395,0)</f>
        <v>0</v>
      </c>
      <c r="BF395" s="196">
        <f>IF(N395="snížená",J395,0)</f>
        <v>0</v>
      </c>
      <c r="BG395" s="196">
        <f>IF(N395="zákl. přenesená",J395,0)</f>
        <v>0</v>
      </c>
      <c r="BH395" s="196">
        <f>IF(N395="sníž. přenesená",J395,0)</f>
        <v>0</v>
      </c>
      <c r="BI395" s="196">
        <f>IF(N395="nulová",J395,0)</f>
        <v>0</v>
      </c>
      <c r="BJ395" s="17" t="s">
        <v>141</v>
      </c>
      <c r="BK395" s="196">
        <f>ROUND(I395*H395,2)</f>
        <v>0</v>
      </c>
      <c r="BL395" s="17" t="s">
        <v>226</v>
      </c>
      <c r="BM395" s="195" t="s">
        <v>658</v>
      </c>
    </row>
    <row r="396" spans="1:65" s="13" customFormat="1" ht="11.25">
      <c r="B396" s="197"/>
      <c r="C396" s="198"/>
      <c r="D396" s="199" t="s">
        <v>143</v>
      </c>
      <c r="E396" s="200" t="s">
        <v>1</v>
      </c>
      <c r="F396" s="201" t="s">
        <v>659</v>
      </c>
      <c r="G396" s="198"/>
      <c r="H396" s="200" t="s">
        <v>1</v>
      </c>
      <c r="I396" s="202"/>
      <c r="J396" s="198"/>
      <c r="K396" s="198"/>
      <c r="L396" s="203"/>
      <c r="M396" s="204"/>
      <c r="N396" s="205"/>
      <c r="O396" s="205"/>
      <c r="P396" s="205"/>
      <c r="Q396" s="205"/>
      <c r="R396" s="205"/>
      <c r="S396" s="205"/>
      <c r="T396" s="206"/>
      <c r="AT396" s="207" t="s">
        <v>143</v>
      </c>
      <c r="AU396" s="207" t="s">
        <v>141</v>
      </c>
      <c r="AV396" s="13" t="s">
        <v>81</v>
      </c>
      <c r="AW396" s="13" t="s">
        <v>32</v>
      </c>
      <c r="AX396" s="13" t="s">
        <v>74</v>
      </c>
      <c r="AY396" s="207" t="s">
        <v>133</v>
      </c>
    </row>
    <row r="397" spans="1:65" s="14" customFormat="1" ht="11.25">
      <c r="B397" s="208"/>
      <c r="C397" s="209"/>
      <c r="D397" s="199" t="s">
        <v>143</v>
      </c>
      <c r="E397" s="210" t="s">
        <v>1</v>
      </c>
      <c r="F397" s="211" t="s">
        <v>660</v>
      </c>
      <c r="G397" s="209"/>
      <c r="H397" s="212">
        <v>6</v>
      </c>
      <c r="I397" s="213"/>
      <c r="J397" s="209"/>
      <c r="K397" s="209"/>
      <c r="L397" s="214"/>
      <c r="M397" s="215"/>
      <c r="N397" s="216"/>
      <c r="O397" s="216"/>
      <c r="P397" s="216"/>
      <c r="Q397" s="216"/>
      <c r="R397" s="216"/>
      <c r="S397" s="216"/>
      <c r="T397" s="217"/>
      <c r="AT397" s="218" t="s">
        <v>143</v>
      </c>
      <c r="AU397" s="218" t="s">
        <v>141</v>
      </c>
      <c r="AV397" s="14" t="s">
        <v>141</v>
      </c>
      <c r="AW397" s="14" t="s">
        <v>32</v>
      </c>
      <c r="AX397" s="14" t="s">
        <v>81</v>
      </c>
      <c r="AY397" s="218" t="s">
        <v>133</v>
      </c>
    </row>
    <row r="398" spans="1:65" s="2" customFormat="1" ht="24.2" customHeight="1">
      <c r="A398" s="34"/>
      <c r="B398" s="35"/>
      <c r="C398" s="230" t="s">
        <v>661</v>
      </c>
      <c r="D398" s="230" t="s">
        <v>296</v>
      </c>
      <c r="E398" s="231" t="s">
        <v>662</v>
      </c>
      <c r="F398" s="232" t="s">
        <v>663</v>
      </c>
      <c r="G398" s="233" t="s">
        <v>179</v>
      </c>
      <c r="H398" s="234">
        <v>6</v>
      </c>
      <c r="I398" s="235"/>
      <c r="J398" s="236">
        <f>ROUND(I398*H398,2)</f>
        <v>0</v>
      </c>
      <c r="K398" s="237"/>
      <c r="L398" s="238"/>
      <c r="M398" s="239" t="s">
        <v>1</v>
      </c>
      <c r="N398" s="240" t="s">
        <v>40</v>
      </c>
      <c r="O398" s="71"/>
      <c r="P398" s="193">
        <f>O398*H398</f>
        <v>0</v>
      </c>
      <c r="Q398" s="193">
        <v>4.0000000000000003E-5</v>
      </c>
      <c r="R398" s="193">
        <f>Q398*H398</f>
        <v>2.4000000000000003E-4</v>
      </c>
      <c r="S398" s="193">
        <v>0</v>
      </c>
      <c r="T398" s="194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195" t="s">
        <v>299</v>
      </c>
      <c r="AT398" s="195" t="s">
        <v>296</v>
      </c>
      <c r="AU398" s="195" t="s">
        <v>141</v>
      </c>
      <c r="AY398" s="17" t="s">
        <v>133</v>
      </c>
      <c r="BE398" s="196">
        <f>IF(N398="základní",J398,0)</f>
        <v>0</v>
      </c>
      <c r="BF398" s="196">
        <f>IF(N398="snížená",J398,0)</f>
        <v>0</v>
      </c>
      <c r="BG398" s="196">
        <f>IF(N398="zákl. přenesená",J398,0)</f>
        <v>0</v>
      </c>
      <c r="BH398" s="196">
        <f>IF(N398="sníž. přenesená",J398,0)</f>
        <v>0</v>
      </c>
      <c r="BI398" s="196">
        <f>IF(N398="nulová",J398,0)</f>
        <v>0</v>
      </c>
      <c r="BJ398" s="17" t="s">
        <v>141</v>
      </c>
      <c r="BK398" s="196">
        <f>ROUND(I398*H398,2)</f>
        <v>0</v>
      </c>
      <c r="BL398" s="17" t="s">
        <v>226</v>
      </c>
      <c r="BM398" s="195" t="s">
        <v>664</v>
      </c>
    </row>
    <row r="399" spans="1:65" s="2" customFormat="1" ht="24.2" customHeight="1">
      <c r="A399" s="34"/>
      <c r="B399" s="35"/>
      <c r="C399" s="230" t="s">
        <v>665</v>
      </c>
      <c r="D399" s="230" t="s">
        <v>296</v>
      </c>
      <c r="E399" s="231" t="s">
        <v>666</v>
      </c>
      <c r="F399" s="232" t="s">
        <v>667</v>
      </c>
      <c r="G399" s="233" t="s">
        <v>179</v>
      </c>
      <c r="H399" s="234">
        <v>6</v>
      </c>
      <c r="I399" s="235"/>
      <c r="J399" s="236">
        <f>ROUND(I399*H399,2)</f>
        <v>0</v>
      </c>
      <c r="K399" s="237"/>
      <c r="L399" s="238"/>
      <c r="M399" s="239" t="s">
        <v>1</v>
      </c>
      <c r="N399" s="240" t="s">
        <v>40</v>
      </c>
      <c r="O399" s="71"/>
      <c r="P399" s="193">
        <f>O399*H399</f>
        <v>0</v>
      </c>
      <c r="Q399" s="193">
        <v>4.0000000000000003E-5</v>
      </c>
      <c r="R399" s="193">
        <f>Q399*H399</f>
        <v>2.4000000000000003E-4</v>
      </c>
      <c r="S399" s="193">
        <v>0</v>
      </c>
      <c r="T399" s="194">
        <f>S399*H399</f>
        <v>0</v>
      </c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R399" s="195" t="s">
        <v>299</v>
      </c>
      <c r="AT399" s="195" t="s">
        <v>296</v>
      </c>
      <c r="AU399" s="195" t="s">
        <v>141</v>
      </c>
      <c r="AY399" s="17" t="s">
        <v>133</v>
      </c>
      <c r="BE399" s="196">
        <f>IF(N399="základní",J399,0)</f>
        <v>0</v>
      </c>
      <c r="BF399" s="196">
        <f>IF(N399="snížená",J399,0)</f>
        <v>0</v>
      </c>
      <c r="BG399" s="196">
        <f>IF(N399="zákl. přenesená",J399,0)</f>
        <v>0</v>
      </c>
      <c r="BH399" s="196">
        <f>IF(N399="sníž. přenesená",J399,0)</f>
        <v>0</v>
      </c>
      <c r="BI399" s="196">
        <f>IF(N399="nulová",J399,0)</f>
        <v>0</v>
      </c>
      <c r="BJ399" s="17" t="s">
        <v>141</v>
      </c>
      <c r="BK399" s="196">
        <f>ROUND(I399*H399,2)</f>
        <v>0</v>
      </c>
      <c r="BL399" s="17" t="s">
        <v>226</v>
      </c>
      <c r="BM399" s="195" t="s">
        <v>668</v>
      </c>
    </row>
    <row r="400" spans="1:65" s="2" customFormat="1" ht="16.5" customHeight="1">
      <c r="A400" s="34"/>
      <c r="B400" s="35"/>
      <c r="C400" s="230" t="s">
        <v>669</v>
      </c>
      <c r="D400" s="230" t="s">
        <v>296</v>
      </c>
      <c r="E400" s="231" t="s">
        <v>670</v>
      </c>
      <c r="F400" s="232" t="s">
        <v>671</v>
      </c>
      <c r="G400" s="233" t="s">
        <v>179</v>
      </c>
      <c r="H400" s="234">
        <v>9</v>
      </c>
      <c r="I400" s="235"/>
      <c r="J400" s="236">
        <f>ROUND(I400*H400,2)</f>
        <v>0</v>
      </c>
      <c r="K400" s="237"/>
      <c r="L400" s="238"/>
      <c r="M400" s="239" t="s">
        <v>1</v>
      </c>
      <c r="N400" s="240" t="s">
        <v>40</v>
      </c>
      <c r="O400" s="71"/>
      <c r="P400" s="193">
        <f>O400*H400</f>
        <v>0</v>
      </c>
      <c r="Q400" s="193">
        <v>1.0000000000000001E-5</v>
      </c>
      <c r="R400" s="193">
        <f>Q400*H400</f>
        <v>9.0000000000000006E-5</v>
      </c>
      <c r="S400" s="193">
        <v>0</v>
      </c>
      <c r="T400" s="194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195" t="s">
        <v>299</v>
      </c>
      <c r="AT400" s="195" t="s">
        <v>296</v>
      </c>
      <c r="AU400" s="195" t="s">
        <v>141</v>
      </c>
      <c r="AY400" s="17" t="s">
        <v>133</v>
      </c>
      <c r="BE400" s="196">
        <f>IF(N400="základní",J400,0)</f>
        <v>0</v>
      </c>
      <c r="BF400" s="196">
        <f>IF(N400="snížená",J400,0)</f>
        <v>0</v>
      </c>
      <c r="BG400" s="196">
        <f>IF(N400="zákl. přenesená",J400,0)</f>
        <v>0</v>
      </c>
      <c r="BH400" s="196">
        <f>IF(N400="sníž. přenesená",J400,0)</f>
        <v>0</v>
      </c>
      <c r="BI400" s="196">
        <f>IF(N400="nulová",J400,0)</f>
        <v>0</v>
      </c>
      <c r="BJ400" s="17" t="s">
        <v>141</v>
      </c>
      <c r="BK400" s="196">
        <f>ROUND(I400*H400,2)</f>
        <v>0</v>
      </c>
      <c r="BL400" s="17" t="s">
        <v>226</v>
      </c>
      <c r="BM400" s="195" t="s">
        <v>672</v>
      </c>
    </row>
    <row r="401" spans="1:65" s="2" customFormat="1" ht="16.5" customHeight="1">
      <c r="A401" s="34"/>
      <c r="B401" s="35"/>
      <c r="C401" s="230" t="s">
        <v>673</v>
      </c>
      <c r="D401" s="230" t="s">
        <v>296</v>
      </c>
      <c r="E401" s="231" t="s">
        <v>674</v>
      </c>
      <c r="F401" s="232" t="s">
        <v>675</v>
      </c>
      <c r="G401" s="233" t="s">
        <v>179</v>
      </c>
      <c r="H401" s="234">
        <v>13</v>
      </c>
      <c r="I401" s="235"/>
      <c r="J401" s="236">
        <f>ROUND(I401*H401,2)</f>
        <v>0</v>
      </c>
      <c r="K401" s="237"/>
      <c r="L401" s="238"/>
      <c r="M401" s="239" t="s">
        <v>1</v>
      </c>
      <c r="N401" s="240" t="s">
        <v>40</v>
      </c>
      <c r="O401" s="71"/>
      <c r="P401" s="193">
        <f>O401*H401</f>
        <v>0</v>
      </c>
      <c r="Q401" s="193">
        <v>2.0000000000000002E-5</v>
      </c>
      <c r="R401" s="193">
        <f>Q401*H401</f>
        <v>2.6000000000000003E-4</v>
      </c>
      <c r="S401" s="193">
        <v>0</v>
      </c>
      <c r="T401" s="194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195" t="s">
        <v>299</v>
      </c>
      <c r="AT401" s="195" t="s">
        <v>296</v>
      </c>
      <c r="AU401" s="195" t="s">
        <v>141</v>
      </c>
      <c r="AY401" s="17" t="s">
        <v>133</v>
      </c>
      <c r="BE401" s="196">
        <f>IF(N401="základní",J401,0)</f>
        <v>0</v>
      </c>
      <c r="BF401" s="196">
        <f>IF(N401="snížená",J401,0)</f>
        <v>0</v>
      </c>
      <c r="BG401" s="196">
        <f>IF(N401="zákl. přenesená",J401,0)</f>
        <v>0</v>
      </c>
      <c r="BH401" s="196">
        <f>IF(N401="sníž. přenesená",J401,0)</f>
        <v>0</v>
      </c>
      <c r="BI401" s="196">
        <f>IF(N401="nulová",J401,0)</f>
        <v>0</v>
      </c>
      <c r="BJ401" s="17" t="s">
        <v>141</v>
      </c>
      <c r="BK401" s="196">
        <f>ROUND(I401*H401,2)</f>
        <v>0</v>
      </c>
      <c r="BL401" s="17" t="s">
        <v>226</v>
      </c>
      <c r="BM401" s="195" t="s">
        <v>676</v>
      </c>
    </row>
    <row r="402" spans="1:65" s="2" customFormat="1" ht="24.2" customHeight="1">
      <c r="A402" s="34"/>
      <c r="B402" s="35"/>
      <c r="C402" s="183" t="s">
        <v>677</v>
      </c>
      <c r="D402" s="183" t="s">
        <v>136</v>
      </c>
      <c r="E402" s="184" t="s">
        <v>678</v>
      </c>
      <c r="F402" s="185" t="s">
        <v>679</v>
      </c>
      <c r="G402" s="186" t="s">
        <v>179</v>
      </c>
      <c r="H402" s="187">
        <v>3</v>
      </c>
      <c r="I402" s="188"/>
      <c r="J402" s="189">
        <f>ROUND(I402*H402,2)</f>
        <v>0</v>
      </c>
      <c r="K402" s="190"/>
      <c r="L402" s="39"/>
      <c r="M402" s="191" t="s">
        <v>1</v>
      </c>
      <c r="N402" s="192" t="s">
        <v>40</v>
      </c>
      <c r="O402" s="71"/>
      <c r="P402" s="193">
        <f>O402*H402</f>
        <v>0</v>
      </c>
      <c r="Q402" s="193">
        <v>0</v>
      </c>
      <c r="R402" s="193">
        <f>Q402*H402</f>
        <v>0</v>
      </c>
      <c r="S402" s="193">
        <v>0</v>
      </c>
      <c r="T402" s="194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195" t="s">
        <v>226</v>
      </c>
      <c r="AT402" s="195" t="s">
        <v>136</v>
      </c>
      <c r="AU402" s="195" t="s">
        <v>141</v>
      </c>
      <c r="AY402" s="17" t="s">
        <v>133</v>
      </c>
      <c r="BE402" s="196">
        <f>IF(N402="základní",J402,0)</f>
        <v>0</v>
      </c>
      <c r="BF402" s="196">
        <f>IF(N402="snížená",J402,0)</f>
        <v>0</v>
      </c>
      <c r="BG402" s="196">
        <f>IF(N402="zákl. přenesená",J402,0)</f>
        <v>0</v>
      </c>
      <c r="BH402" s="196">
        <f>IF(N402="sníž. přenesená",J402,0)</f>
        <v>0</v>
      </c>
      <c r="BI402" s="196">
        <f>IF(N402="nulová",J402,0)</f>
        <v>0</v>
      </c>
      <c r="BJ402" s="17" t="s">
        <v>141</v>
      </c>
      <c r="BK402" s="196">
        <f>ROUND(I402*H402,2)</f>
        <v>0</v>
      </c>
      <c r="BL402" s="17" t="s">
        <v>226</v>
      </c>
      <c r="BM402" s="195" t="s">
        <v>680</v>
      </c>
    </row>
    <row r="403" spans="1:65" s="13" customFormat="1" ht="11.25">
      <c r="B403" s="197"/>
      <c r="C403" s="198"/>
      <c r="D403" s="199" t="s">
        <v>143</v>
      </c>
      <c r="E403" s="200" t="s">
        <v>1</v>
      </c>
      <c r="F403" s="201" t="s">
        <v>659</v>
      </c>
      <c r="G403" s="198"/>
      <c r="H403" s="200" t="s">
        <v>1</v>
      </c>
      <c r="I403" s="202"/>
      <c r="J403" s="198"/>
      <c r="K403" s="198"/>
      <c r="L403" s="203"/>
      <c r="M403" s="204"/>
      <c r="N403" s="205"/>
      <c r="O403" s="205"/>
      <c r="P403" s="205"/>
      <c r="Q403" s="205"/>
      <c r="R403" s="205"/>
      <c r="S403" s="205"/>
      <c r="T403" s="206"/>
      <c r="AT403" s="207" t="s">
        <v>143</v>
      </c>
      <c r="AU403" s="207" t="s">
        <v>141</v>
      </c>
      <c r="AV403" s="13" t="s">
        <v>81</v>
      </c>
      <c r="AW403" s="13" t="s">
        <v>32</v>
      </c>
      <c r="AX403" s="13" t="s">
        <v>74</v>
      </c>
      <c r="AY403" s="207" t="s">
        <v>133</v>
      </c>
    </row>
    <row r="404" spans="1:65" s="14" customFormat="1" ht="11.25">
      <c r="B404" s="208"/>
      <c r="C404" s="209"/>
      <c r="D404" s="199" t="s">
        <v>143</v>
      </c>
      <c r="E404" s="210" t="s">
        <v>1</v>
      </c>
      <c r="F404" s="211" t="s">
        <v>156</v>
      </c>
      <c r="G404" s="209"/>
      <c r="H404" s="212">
        <v>3</v>
      </c>
      <c r="I404" s="213"/>
      <c r="J404" s="209"/>
      <c r="K404" s="209"/>
      <c r="L404" s="214"/>
      <c r="M404" s="215"/>
      <c r="N404" s="216"/>
      <c r="O404" s="216"/>
      <c r="P404" s="216"/>
      <c r="Q404" s="216"/>
      <c r="R404" s="216"/>
      <c r="S404" s="216"/>
      <c r="T404" s="217"/>
      <c r="AT404" s="218" t="s">
        <v>143</v>
      </c>
      <c r="AU404" s="218" t="s">
        <v>141</v>
      </c>
      <c r="AV404" s="14" t="s">
        <v>141</v>
      </c>
      <c r="AW404" s="14" t="s">
        <v>32</v>
      </c>
      <c r="AX404" s="14" t="s">
        <v>81</v>
      </c>
      <c r="AY404" s="218" t="s">
        <v>133</v>
      </c>
    </row>
    <row r="405" spans="1:65" s="2" customFormat="1" ht="16.5" customHeight="1">
      <c r="A405" s="34"/>
      <c r="B405" s="35"/>
      <c r="C405" s="230" t="s">
        <v>681</v>
      </c>
      <c r="D405" s="230" t="s">
        <v>296</v>
      </c>
      <c r="E405" s="231" t="s">
        <v>682</v>
      </c>
      <c r="F405" s="232" t="s">
        <v>683</v>
      </c>
      <c r="G405" s="233" t="s">
        <v>179</v>
      </c>
      <c r="H405" s="234">
        <v>3</v>
      </c>
      <c r="I405" s="235"/>
      <c r="J405" s="236">
        <f>ROUND(I405*H405,2)</f>
        <v>0</v>
      </c>
      <c r="K405" s="237"/>
      <c r="L405" s="238"/>
      <c r="M405" s="239" t="s">
        <v>1</v>
      </c>
      <c r="N405" s="240" t="s">
        <v>40</v>
      </c>
      <c r="O405" s="71"/>
      <c r="P405" s="193">
        <f>O405*H405</f>
        <v>0</v>
      </c>
      <c r="Q405" s="193">
        <v>6.9999999999999994E-5</v>
      </c>
      <c r="R405" s="193">
        <f>Q405*H405</f>
        <v>2.0999999999999998E-4</v>
      </c>
      <c r="S405" s="193">
        <v>0</v>
      </c>
      <c r="T405" s="194">
        <f>S405*H405</f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5" t="s">
        <v>299</v>
      </c>
      <c r="AT405" s="195" t="s">
        <v>296</v>
      </c>
      <c r="AU405" s="195" t="s">
        <v>141</v>
      </c>
      <c r="AY405" s="17" t="s">
        <v>133</v>
      </c>
      <c r="BE405" s="196">
        <f>IF(N405="základní",J405,0)</f>
        <v>0</v>
      </c>
      <c r="BF405" s="196">
        <f>IF(N405="snížená",J405,0)</f>
        <v>0</v>
      </c>
      <c r="BG405" s="196">
        <f>IF(N405="zákl. přenesená",J405,0)</f>
        <v>0</v>
      </c>
      <c r="BH405" s="196">
        <f>IF(N405="sníž. přenesená",J405,0)</f>
        <v>0</v>
      </c>
      <c r="BI405" s="196">
        <f>IF(N405="nulová",J405,0)</f>
        <v>0</v>
      </c>
      <c r="BJ405" s="17" t="s">
        <v>141</v>
      </c>
      <c r="BK405" s="196">
        <f>ROUND(I405*H405,2)</f>
        <v>0</v>
      </c>
      <c r="BL405" s="17" t="s">
        <v>226</v>
      </c>
      <c r="BM405" s="195" t="s">
        <v>684</v>
      </c>
    </row>
    <row r="406" spans="1:65" s="2" customFormat="1" ht="33" customHeight="1">
      <c r="A406" s="34"/>
      <c r="B406" s="35"/>
      <c r="C406" s="183" t="s">
        <v>685</v>
      </c>
      <c r="D406" s="183" t="s">
        <v>136</v>
      </c>
      <c r="E406" s="184" t="s">
        <v>686</v>
      </c>
      <c r="F406" s="185" t="s">
        <v>687</v>
      </c>
      <c r="G406" s="186" t="s">
        <v>179</v>
      </c>
      <c r="H406" s="187">
        <v>13</v>
      </c>
      <c r="I406" s="188"/>
      <c r="J406" s="189">
        <f>ROUND(I406*H406,2)</f>
        <v>0</v>
      </c>
      <c r="K406" s="190"/>
      <c r="L406" s="39"/>
      <c r="M406" s="191" t="s">
        <v>1</v>
      </c>
      <c r="N406" s="192" t="s">
        <v>40</v>
      </c>
      <c r="O406" s="71"/>
      <c r="P406" s="193">
        <f>O406*H406</f>
        <v>0</v>
      </c>
      <c r="Q406" s="193">
        <v>0</v>
      </c>
      <c r="R406" s="193">
        <f>Q406*H406</f>
        <v>0</v>
      </c>
      <c r="S406" s="193">
        <v>0</v>
      </c>
      <c r="T406" s="194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95" t="s">
        <v>226</v>
      </c>
      <c r="AT406" s="195" t="s">
        <v>136</v>
      </c>
      <c r="AU406" s="195" t="s">
        <v>141</v>
      </c>
      <c r="AY406" s="17" t="s">
        <v>133</v>
      </c>
      <c r="BE406" s="196">
        <f>IF(N406="základní",J406,0)</f>
        <v>0</v>
      </c>
      <c r="BF406" s="196">
        <f>IF(N406="snížená",J406,0)</f>
        <v>0</v>
      </c>
      <c r="BG406" s="196">
        <f>IF(N406="zákl. přenesená",J406,0)</f>
        <v>0</v>
      </c>
      <c r="BH406" s="196">
        <f>IF(N406="sníž. přenesená",J406,0)</f>
        <v>0</v>
      </c>
      <c r="BI406" s="196">
        <f>IF(N406="nulová",J406,0)</f>
        <v>0</v>
      </c>
      <c r="BJ406" s="17" t="s">
        <v>141</v>
      </c>
      <c r="BK406" s="196">
        <f>ROUND(I406*H406,2)</f>
        <v>0</v>
      </c>
      <c r="BL406" s="17" t="s">
        <v>226</v>
      </c>
      <c r="BM406" s="195" t="s">
        <v>688</v>
      </c>
    </row>
    <row r="407" spans="1:65" s="13" customFormat="1" ht="11.25">
      <c r="B407" s="197"/>
      <c r="C407" s="198"/>
      <c r="D407" s="199" t="s">
        <v>143</v>
      </c>
      <c r="E407" s="200" t="s">
        <v>1</v>
      </c>
      <c r="F407" s="201" t="s">
        <v>659</v>
      </c>
      <c r="G407" s="198"/>
      <c r="H407" s="200" t="s">
        <v>1</v>
      </c>
      <c r="I407" s="202"/>
      <c r="J407" s="198"/>
      <c r="K407" s="198"/>
      <c r="L407" s="203"/>
      <c r="M407" s="204"/>
      <c r="N407" s="205"/>
      <c r="O407" s="205"/>
      <c r="P407" s="205"/>
      <c r="Q407" s="205"/>
      <c r="R407" s="205"/>
      <c r="S407" s="205"/>
      <c r="T407" s="206"/>
      <c r="AT407" s="207" t="s">
        <v>143</v>
      </c>
      <c r="AU407" s="207" t="s">
        <v>141</v>
      </c>
      <c r="AV407" s="13" t="s">
        <v>81</v>
      </c>
      <c r="AW407" s="13" t="s">
        <v>32</v>
      </c>
      <c r="AX407" s="13" t="s">
        <v>74</v>
      </c>
      <c r="AY407" s="207" t="s">
        <v>133</v>
      </c>
    </row>
    <row r="408" spans="1:65" s="14" customFormat="1" ht="11.25">
      <c r="B408" s="208"/>
      <c r="C408" s="209"/>
      <c r="D408" s="199" t="s">
        <v>143</v>
      </c>
      <c r="E408" s="210" t="s">
        <v>1</v>
      </c>
      <c r="F408" s="211" t="s">
        <v>214</v>
      </c>
      <c r="G408" s="209"/>
      <c r="H408" s="212">
        <v>13</v>
      </c>
      <c r="I408" s="213"/>
      <c r="J408" s="209"/>
      <c r="K408" s="209"/>
      <c r="L408" s="214"/>
      <c r="M408" s="215"/>
      <c r="N408" s="216"/>
      <c r="O408" s="216"/>
      <c r="P408" s="216"/>
      <c r="Q408" s="216"/>
      <c r="R408" s="216"/>
      <c r="S408" s="216"/>
      <c r="T408" s="217"/>
      <c r="AT408" s="218" t="s">
        <v>143</v>
      </c>
      <c r="AU408" s="218" t="s">
        <v>141</v>
      </c>
      <c r="AV408" s="14" t="s">
        <v>141</v>
      </c>
      <c r="AW408" s="14" t="s">
        <v>32</v>
      </c>
      <c r="AX408" s="14" t="s">
        <v>81</v>
      </c>
      <c r="AY408" s="218" t="s">
        <v>133</v>
      </c>
    </row>
    <row r="409" spans="1:65" s="2" customFormat="1" ht="24.2" customHeight="1">
      <c r="A409" s="34"/>
      <c r="B409" s="35"/>
      <c r="C409" s="230" t="s">
        <v>689</v>
      </c>
      <c r="D409" s="230" t="s">
        <v>296</v>
      </c>
      <c r="E409" s="231" t="s">
        <v>690</v>
      </c>
      <c r="F409" s="232" t="s">
        <v>691</v>
      </c>
      <c r="G409" s="233" t="s">
        <v>179</v>
      </c>
      <c r="H409" s="234">
        <v>16</v>
      </c>
      <c r="I409" s="235"/>
      <c r="J409" s="236">
        <f t="shared" ref="J409:J414" si="30">ROUND(I409*H409,2)</f>
        <v>0</v>
      </c>
      <c r="K409" s="237"/>
      <c r="L409" s="238"/>
      <c r="M409" s="239" t="s">
        <v>1</v>
      </c>
      <c r="N409" s="240" t="s">
        <v>40</v>
      </c>
      <c r="O409" s="71"/>
      <c r="P409" s="193">
        <f t="shared" ref="P409:P414" si="31">O409*H409</f>
        <v>0</v>
      </c>
      <c r="Q409" s="193">
        <v>6.0000000000000002E-5</v>
      </c>
      <c r="R409" s="193">
        <f t="shared" ref="R409:R414" si="32">Q409*H409</f>
        <v>9.6000000000000002E-4</v>
      </c>
      <c r="S409" s="193">
        <v>0</v>
      </c>
      <c r="T409" s="194">
        <f t="shared" ref="T409:T414" si="33">S409*H409</f>
        <v>0</v>
      </c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R409" s="195" t="s">
        <v>299</v>
      </c>
      <c r="AT409" s="195" t="s">
        <v>296</v>
      </c>
      <c r="AU409" s="195" t="s">
        <v>141</v>
      </c>
      <c r="AY409" s="17" t="s">
        <v>133</v>
      </c>
      <c r="BE409" s="196">
        <f t="shared" ref="BE409:BE414" si="34">IF(N409="základní",J409,0)</f>
        <v>0</v>
      </c>
      <c r="BF409" s="196">
        <f t="shared" ref="BF409:BF414" si="35">IF(N409="snížená",J409,0)</f>
        <v>0</v>
      </c>
      <c r="BG409" s="196">
        <f t="shared" ref="BG409:BG414" si="36">IF(N409="zákl. přenesená",J409,0)</f>
        <v>0</v>
      </c>
      <c r="BH409" s="196">
        <f t="shared" ref="BH409:BH414" si="37">IF(N409="sníž. přenesená",J409,0)</f>
        <v>0</v>
      </c>
      <c r="BI409" s="196">
        <f t="shared" ref="BI409:BI414" si="38">IF(N409="nulová",J409,0)</f>
        <v>0</v>
      </c>
      <c r="BJ409" s="17" t="s">
        <v>141</v>
      </c>
      <c r="BK409" s="196">
        <f t="shared" ref="BK409:BK414" si="39">ROUND(I409*H409,2)</f>
        <v>0</v>
      </c>
      <c r="BL409" s="17" t="s">
        <v>226</v>
      </c>
      <c r="BM409" s="195" t="s">
        <v>692</v>
      </c>
    </row>
    <row r="410" spans="1:65" s="2" customFormat="1" ht="24.2" customHeight="1">
      <c r="A410" s="34"/>
      <c r="B410" s="35"/>
      <c r="C410" s="230" t="s">
        <v>693</v>
      </c>
      <c r="D410" s="230" t="s">
        <v>296</v>
      </c>
      <c r="E410" s="231" t="s">
        <v>694</v>
      </c>
      <c r="F410" s="232" t="s">
        <v>695</v>
      </c>
      <c r="G410" s="233" t="s">
        <v>179</v>
      </c>
      <c r="H410" s="234">
        <v>13</v>
      </c>
      <c r="I410" s="235"/>
      <c r="J410" s="236">
        <f t="shared" si="30"/>
        <v>0</v>
      </c>
      <c r="K410" s="237"/>
      <c r="L410" s="238"/>
      <c r="M410" s="239" t="s">
        <v>1</v>
      </c>
      <c r="N410" s="240" t="s">
        <v>40</v>
      </c>
      <c r="O410" s="71"/>
      <c r="P410" s="193">
        <f t="shared" si="31"/>
        <v>0</v>
      </c>
      <c r="Q410" s="193">
        <v>9.0000000000000006E-5</v>
      </c>
      <c r="R410" s="193">
        <f t="shared" si="32"/>
        <v>1.17E-3</v>
      </c>
      <c r="S410" s="193">
        <v>0</v>
      </c>
      <c r="T410" s="194">
        <f t="shared" si="33"/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95" t="s">
        <v>299</v>
      </c>
      <c r="AT410" s="195" t="s">
        <v>296</v>
      </c>
      <c r="AU410" s="195" t="s">
        <v>141</v>
      </c>
      <c r="AY410" s="17" t="s">
        <v>133</v>
      </c>
      <c r="BE410" s="196">
        <f t="shared" si="34"/>
        <v>0</v>
      </c>
      <c r="BF410" s="196">
        <f t="shared" si="35"/>
        <v>0</v>
      </c>
      <c r="BG410" s="196">
        <f t="shared" si="36"/>
        <v>0</v>
      </c>
      <c r="BH410" s="196">
        <f t="shared" si="37"/>
        <v>0</v>
      </c>
      <c r="BI410" s="196">
        <f t="shared" si="38"/>
        <v>0</v>
      </c>
      <c r="BJ410" s="17" t="s">
        <v>141</v>
      </c>
      <c r="BK410" s="196">
        <f t="shared" si="39"/>
        <v>0</v>
      </c>
      <c r="BL410" s="17" t="s">
        <v>226</v>
      </c>
      <c r="BM410" s="195" t="s">
        <v>696</v>
      </c>
    </row>
    <row r="411" spans="1:65" s="2" customFormat="1" ht="33" customHeight="1">
      <c r="A411" s="34"/>
      <c r="B411" s="35"/>
      <c r="C411" s="183" t="s">
        <v>697</v>
      </c>
      <c r="D411" s="183" t="s">
        <v>136</v>
      </c>
      <c r="E411" s="184" t="s">
        <v>698</v>
      </c>
      <c r="F411" s="185" t="s">
        <v>699</v>
      </c>
      <c r="G411" s="186" t="s">
        <v>179</v>
      </c>
      <c r="H411" s="187">
        <v>6</v>
      </c>
      <c r="I411" s="188"/>
      <c r="J411" s="189">
        <f t="shared" si="30"/>
        <v>0</v>
      </c>
      <c r="K411" s="190"/>
      <c r="L411" s="39"/>
      <c r="M411" s="191" t="s">
        <v>1</v>
      </c>
      <c r="N411" s="192" t="s">
        <v>40</v>
      </c>
      <c r="O411" s="71"/>
      <c r="P411" s="193">
        <f t="shared" si="31"/>
        <v>0</v>
      </c>
      <c r="Q411" s="193">
        <v>0</v>
      </c>
      <c r="R411" s="193">
        <f t="shared" si="32"/>
        <v>0</v>
      </c>
      <c r="S411" s="193">
        <v>0</v>
      </c>
      <c r="T411" s="194">
        <f t="shared" si="33"/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95" t="s">
        <v>226</v>
      </c>
      <c r="AT411" s="195" t="s">
        <v>136</v>
      </c>
      <c r="AU411" s="195" t="s">
        <v>141</v>
      </c>
      <c r="AY411" s="17" t="s">
        <v>133</v>
      </c>
      <c r="BE411" s="196">
        <f t="shared" si="34"/>
        <v>0</v>
      </c>
      <c r="BF411" s="196">
        <f t="shared" si="35"/>
        <v>0</v>
      </c>
      <c r="BG411" s="196">
        <f t="shared" si="36"/>
        <v>0</v>
      </c>
      <c r="BH411" s="196">
        <f t="shared" si="37"/>
        <v>0</v>
      </c>
      <c r="BI411" s="196">
        <f t="shared" si="38"/>
        <v>0</v>
      </c>
      <c r="BJ411" s="17" t="s">
        <v>141</v>
      </c>
      <c r="BK411" s="196">
        <f t="shared" si="39"/>
        <v>0</v>
      </c>
      <c r="BL411" s="17" t="s">
        <v>226</v>
      </c>
      <c r="BM411" s="195" t="s">
        <v>700</v>
      </c>
    </row>
    <row r="412" spans="1:65" s="2" customFormat="1" ht="37.9" customHeight="1">
      <c r="A412" s="34"/>
      <c r="B412" s="35"/>
      <c r="C412" s="183" t="s">
        <v>701</v>
      </c>
      <c r="D412" s="183" t="s">
        <v>136</v>
      </c>
      <c r="E412" s="184" t="s">
        <v>702</v>
      </c>
      <c r="F412" s="185" t="s">
        <v>703</v>
      </c>
      <c r="G412" s="186" t="s">
        <v>179</v>
      </c>
      <c r="H412" s="187">
        <v>3</v>
      </c>
      <c r="I412" s="188"/>
      <c r="J412" s="189">
        <f t="shared" si="30"/>
        <v>0</v>
      </c>
      <c r="K412" s="190"/>
      <c r="L412" s="39"/>
      <c r="M412" s="191" t="s">
        <v>1</v>
      </c>
      <c r="N412" s="192" t="s">
        <v>40</v>
      </c>
      <c r="O412" s="71"/>
      <c r="P412" s="193">
        <f t="shared" si="31"/>
        <v>0</v>
      </c>
      <c r="Q412" s="193">
        <v>0</v>
      </c>
      <c r="R412" s="193">
        <f t="shared" si="32"/>
        <v>0</v>
      </c>
      <c r="S412" s="193">
        <v>5.0000000000000002E-5</v>
      </c>
      <c r="T412" s="194">
        <f t="shared" si="33"/>
        <v>1.5000000000000001E-4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195" t="s">
        <v>226</v>
      </c>
      <c r="AT412" s="195" t="s">
        <v>136</v>
      </c>
      <c r="AU412" s="195" t="s">
        <v>141</v>
      </c>
      <c r="AY412" s="17" t="s">
        <v>133</v>
      </c>
      <c r="BE412" s="196">
        <f t="shared" si="34"/>
        <v>0</v>
      </c>
      <c r="BF412" s="196">
        <f t="shared" si="35"/>
        <v>0</v>
      </c>
      <c r="BG412" s="196">
        <f t="shared" si="36"/>
        <v>0</v>
      </c>
      <c r="BH412" s="196">
        <f t="shared" si="37"/>
        <v>0</v>
      </c>
      <c r="BI412" s="196">
        <f t="shared" si="38"/>
        <v>0</v>
      </c>
      <c r="BJ412" s="17" t="s">
        <v>141</v>
      </c>
      <c r="BK412" s="196">
        <f t="shared" si="39"/>
        <v>0</v>
      </c>
      <c r="BL412" s="17" t="s">
        <v>226</v>
      </c>
      <c r="BM412" s="195" t="s">
        <v>704</v>
      </c>
    </row>
    <row r="413" spans="1:65" s="2" customFormat="1" ht="37.9" customHeight="1">
      <c r="A413" s="34"/>
      <c r="B413" s="35"/>
      <c r="C413" s="183" t="s">
        <v>705</v>
      </c>
      <c r="D413" s="183" t="s">
        <v>136</v>
      </c>
      <c r="E413" s="184" t="s">
        <v>706</v>
      </c>
      <c r="F413" s="185" t="s">
        <v>707</v>
      </c>
      <c r="G413" s="186" t="s">
        <v>179</v>
      </c>
      <c r="H413" s="187">
        <v>13</v>
      </c>
      <c r="I413" s="188"/>
      <c r="J413" s="189">
        <f t="shared" si="30"/>
        <v>0</v>
      </c>
      <c r="K413" s="190"/>
      <c r="L413" s="39"/>
      <c r="M413" s="191" t="s">
        <v>1</v>
      </c>
      <c r="N413" s="192" t="s">
        <v>40</v>
      </c>
      <c r="O413" s="71"/>
      <c r="P413" s="193">
        <f t="shared" si="31"/>
        <v>0</v>
      </c>
      <c r="Q413" s="193">
        <v>0</v>
      </c>
      <c r="R413" s="193">
        <f t="shared" si="32"/>
        <v>0</v>
      </c>
      <c r="S413" s="193">
        <v>0</v>
      </c>
      <c r="T413" s="194">
        <f t="shared" si="33"/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5" t="s">
        <v>226</v>
      </c>
      <c r="AT413" s="195" t="s">
        <v>136</v>
      </c>
      <c r="AU413" s="195" t="s">
        <v>141</v>
      </c>
      <c r="AY413" s="17" t="s">
        <v>133</v>
      </c>
      <c r="BE413" s="196">
        <f t="shared" si="34"/>
        <v>0</v>
      </c>
      <c r="BF413" s="196">
        <f t="shared" si="35"/>
        <v>0</v>
      </c>
      <c r="BG413" s="196">
        <f t="shared" si="36"/>
        <v>0</v>
      </c>
      <c r="BH413" s="196">
        <f t="shared" si="37"/>
        <v>0</v>
      </c>
      <c r="BI413" s="196">
        <f t="shared" si="38"/>
        <v>0</v>
      </c>
      <c r="BJ413" s="17" t="s">
        <v>141</v>
      </c>
      <c r="BK413" s="196">
        <f t="shared" si="39"/>
        <v>0</v>
      </c>
      <c r="BL413" s="17" t="s">
        <v>226</v>
      </c>
      <c r="BM413" s="195" t="s">
        <v>708</v>
      </c>
    </row>
    <row r="414" spans="1:65" s="2" customFormat="1" ht="16.5" customHeight="1">
      <c r="A414" s="34"/>
      <c r="B414" s="35"/>
      <c r="C414" s="183" t="s">
        <v>709</v>
      </c>
      <c r="D414" s="183" t="s">
        <v>136</v>
      </c>
      <c r="E414" s="184" t="s">
        <v>710</v>
      </c>
      <c r="F414" s="185" t="s">
        <v>711</v>
      </c>
      <c r="G414" s="186" t="s">
        <v>179</v>
      </c>
      <c r="H414" s="187">
        <v>2</v>
      </c>
      <c r="I414" s="188"/>
      <c r="J414" s="189">
        <f t="shared" si="30"/>
        <v>0</v>
      </c>
      <c r="K414" s="190"/>
      <c r="L414" s="39"/>
      <c r="M414" s="191" t="s">
        <v>1</v>
      </c>
      <c r="N414" s="192" t="s">
        <v>40</v>
      </c>
      <c r="O414" s="71"/>
      <c r="P414" s="193">
        <f t="shared" si="31"/>
        <v>0</v>
      </c>
      <c r="Q414" s="193">
        <v>0</v>
      </c>
      <c r="R414" s="193">
        <f t="shared" si="32"/>
        <v>0</v>
      </c>
      <c r="S414" s="193">
        <v>0</v>
      </c>
      <c r="T414" s="194">
        <f t="shared" si="33"/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95" t="s">
        <v>226</v>
      </c>
      <c r="AT414" s="195" t="s">
        <v>136</v>
      </c>
      <c r="AU414" s="195" t="s">
        <v>141</v>
      </c>
      <c r="AY414" s="17" t="s">
        <v>133</v>
      </c>
      <c r="BE414" s="196">
        <f t="shared" si="34"/>
        <v>0</v>
      </c>
      <c r="BF414" s="196">
        <f t="shared" si="35"/>
        <v>0</v>
      </c>
      <c r="BG414" s="196">
        <f t="shared" si="36"/>
        <v>0</v>
      </c>
      <c r="BH414" s="196">
        <f t="shared" si="37"/>
        <v>0</v>
      </c>
      <c r="BI414" s="196">
        <f t="shared" si="38"/>
        <v>0</v>
      </c>
      <c r="BJ414" s="17" t="s">
        <v>141</v>
      </c>
      <c r="BK414" s="196">
        <f t="shared" si="39"/>
        <v>0</v>
      </c>
      <c r="BL414" s="17" t="s">
        <v>226</v>
      </c>
      <c r="BM414" s="195" t="s">
        <v>712</v>
      </c>
    </row>
    <row r="415" spans="1:65" s="13" customFormat="1" ht="11.25">
      <c r="B415" s="197"/>
      <c r="C415" s="198"/>
      <c r="D415" s="199" t="s">
        <v>143</v>
      </c>
      <c r="E415" s="200" t="s">
        <v>1</v>
      </c>
      <c r="F415" s="201" t="s">
        <v>150</v>
      </c>
      <c r="G415" s="198"/>
      <c r="H415" s="200" t="s">
        <v>1</v>
      </c>
      <c r="I415" s="202"/>
      <c r="J415" s="198"/>
      <c r="K415" s="198"/>
      <c r="L415" s="203"/>
      <c r="M415" s="204"/>
      <c r="N415" s="205"/>
      <c r="O415" s="205"/>
      <c r="P415" s="205"/>
      <c r="Q415" s="205"/>
      <c r="R415" s="205"/>
      <c r="S415" s="205"/>
      <c r="T415" s="206"/>
      <c r="AT415" s="207" t="s">
        <v>143</v>
      </c>
      <c r="AU415" s="207" t="s">
        <v>141</v>
      </c>
      <c r="AV415" s="13" t="s">
        <v>81</v>
      </c>
      <c r="AW415" s="13" t="s">
        <v>32</v>
      </c>
      <c r="AX415" s="13" t="s">
        <v>74</v>
      </c>
      <c r="AY415" s="207" t="s">
        <v>133</v>
      </c>
    </row>
    <row r="416" spans="1:65" s="14" customFormat="1" ht="11.25">
      <c r="B416" s="208"/>
      <c r="C416" s="209"/>
      <c r="D416" s="199" t="s">
        <v>143</v>
      </c>
      <c r="E416" s="210" t="s">
        <v>1</v>
      </c>
      <c r="F416" s="211" t="s">
        <v>81</v>
      </c>
      <c r="G416" s="209"/>
      <c r="H416" s="212">
        <v>1</v>
      </c>
      <c r="I416" s="213"/>
      <c r="J416" s="209"/>
      <c r="K416" s="209"/>
      <c r="L416" s="214"/>
      <c r="M416" s="215"/>
      <c r="N416" s="216"/>
      <c r="O416" s="216"/>
      <c r="P416" s="216"/>
      <c r="Q416" s="216"/>
      <c r="R416" s="216"/>
      <c r="S416" s="216"/>
      <c r="T416" s="217"/>
      <c r="AT416" s="218" t="s">
        <v>143</v>
      </c>
      <c r="AU416" s="218" t="s">
        <v>141</v>
      </c>
      <c r="AV416" s="14" t="s">
        <v>141</v>
      </c>
      <c r="AW416" s="14" t="s">
        <v>32</v>
      </c>
      <c r="AX416" s="14" t="s">
        <v>74</v>
      </c>
      <c r="AY416" s="218" t="s">
        <v>133</v>
      </c>
    </row>
    <row r="417" spans="1:65" s="13" customFormat="1" ht="11.25">
      <c r="B417" s="197"/>
      <c r="C417" s="198"/>
      <c r="D417" s="199" t="s">
        <v>143</v>
      </c>
      <c r="E417" s="200" t="s">
        <v>1</v>
      </c>
      <c r="F417" s="201" t="s">
        <v>148</v>
      </c>
      <c r="G417" s="198"/>
      <c r="H417" s="200" t="s">
        <v>1</v>
      </c>
      <c r="I417" s="202"/>
      <c r="J417" s="198"/>
      <c r="K417" s="198"/>
      <c r="L417" s="203"/>
      <c r="M417" s="204"/>
      <c r="N417" s="205"/>
      <c r="O417" s="205"/>
      <c r="P417" s="205"/>
      <c r="Q417" s="205"/>
      <c r="R417" s="205"/>
      <c r="S417" s="205"/>
      <c r="T417" s="206"/>
      <c r="AT417" s="207" t="s">
        <v>143</v>
      </c>
      <c r="AU417" s="207" t="s">
        <v>141</v>
      </c>
      <c r="AV417" s="13" t="s">
        <v>81</v>
      </c>
      <c r="AW417" s="13" t="s">
        <v>32</v>
      </c>
      <c r="AX417" s="13" t="s">
        <v>74</v>
      </c>
      <c r="AY417" s="207" t="s">
        <v>133</v>
      </c>
    </row>
    <row r="418" spans="1:65" s="14" customFormat="1" ht="11.25">
      <c r="B418" s="208"/>
      <c r="C418" s="209"/>
      <c r="D418" s="199" t="s">
        <v>143</v>
      </c>
      <c r="E418" s="210" t="s">
        <v>1</v>
      </c>
      <c r="F418" s="211" t="s">
        <v>81</v>
      </c>
      <c r="G418" s="209"/>
      <c r="H418" s="212">
        <v>1</v>
      </c>
      <c r="I418" s="213"/>
      <c r="J418" s="209"/>
      <c r="K418" s="209"/>
      <c r="L418" s="214"/>
      <c r="M418" s="215"/>
      <c r="N418" s="216"/>
      <c r="O418" s="216"/>
      <c r="P418" s="216"/>
      <c r="Q418" s="216"/>
      <c r="R418" s="216"/>
      <c r="S418" s="216"/>
      <c r="T418" s="217"/>
      <c r="AT418" s="218" t="s">
        <v>143</v>
      </c>
      <c r="AU418" s="218" t="s">
        <v>141</v>
      </c>
      <c r="AV418" s="14" t="s">
        <v>141</v>
      </c>
      <c r="AW418" s="14" t="s">
        <v>32</v>
      </c>
      <c r="AX418" s="14" t="s">
        <v>74</v>
      </c>
      <c r="AY418" s="218" t="s">
        <v>133</v>
      </c>
    </row>
    <row r="419" spans="1:65" s="15" customFormat="1" ht="11.25">
      <c r="B419" s="219"/>
      <c r="C419" s="220"/>
      <c r="D419" s="199" t="s">
        <v>143</v>
      </c>
      <c r="E419" s="221" t="s">
        <v>1</v>
      </c>
      <c r="F419" s="222" t="s">
        <v>152</v>
      </c>
      <c r="G419" s="220"/>
      <c r="H419" s="223">
        <v>2</v>
      </c>
      <c r="I419" s="224"/>
      <c r="J419" s="220"/>
      <c r="K419" s="220"/>
      <c r="L419" s="225"/>
      <c r="M419" s="226"/>
      <c r="N419" s="227"/>
      <c r="O419" s="227"/>
      <c r="P419" s="227"/>
      <c r="Q419" s="227"/>
      <c r="R419" s="227"/>
      <c r="S419" s="227"/>
      <c r="T419" s="228"/>
      <c r="AT419" s="229" t="s">
        <v>143</v>
      </c>
      <c r="AU419" s="229" t="s">
        <v>141</v>
      </c>
      <c r="AV419" s="15" t="s">
        <v>140</v>
      </c>
      <c r="AW419" s="15" t="s">
        <v>32</v>
      </c>
      <c r="AX419" s="15" t="s">
        <v>81</v>
      </c>
      <c r="AY419" s="229" t="s">
        <v>133</v>
      </c>
    </row>
    <row r="420" spans="1:65" s="2" customFormat="1" ht="24.2" customHeight="1">
      <c r="A420" s="34"/>
      <c r="B420" s="35"/>
      <c r="C420" s="230" t="s">
        <v>713</v>
      </c>
      <c r="D420" s="230" t="s">
        <v>296</v>
      </c>
      <c r="E420" s="231" t="s">
        <v>714</v>
      </c>
      <c r="F420" s="232" t="s">
        <v>715</v>
      </c>
      <c r="G420" s="233" t="s">
        <v>179</v>
      </c>
      <c r="H420" s="234">
        <v>2</v>
      </c>
      <c r="I420" s="235"/>
      <c r="J420" s="236">
        <f>ROUND(I420*H420,2)</f>
        <v>0</v>
      </c>
      <c r="K420" s="237"/>
      <c r="L420" s="238"/>
      <c r="M420" s="239" t="s">
        <v>1</v>
      </c>
      <c r="N420" s="240" t="s">
        <v>40</v>
      </c>
      <c r="O420" s="71"/>
      <c r="P420" s="193">
        <f>O420*H420</f>
        <v>0</v>
      </c>
      <c r="Q420" s="193">
        <v>2.0000000000000002E-5</v>
      </c>
      <c r="R420" s="193">
        <f>Q420*H420</f>
        <v>4.0000000000000003E-5</v>
      </c>
      <c r="S420" s="193">
        <v>0</v>
      </c>
      <c r="T420" s="194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195" t="s">
        <v>299</v>
      </c>
      <c r="AT420" s="195" t="s">
        <v>296</v>
      </c>
      <c r="AU420" s="195" t="s">
        <v>141</v>
      </c>
      <c r="AY420" s="17" t="s">
        <v>133</v>
      </c>
      <c r="BE420" s="196">
        <f>IF(N420="základní",J420,0)</f>
        <v>0</v>
      </c>
      <c r="BF420" s="196">
        <f>IF(N420="snížená",J420,0)</f>
        <v>0</v>
      </c>
      <c r="BG420" s="196">
        <f>IF(N420="zákl. přenesená",J420,0)</f>
        <v>0</v>
      </c>
      <c r="BH420" s="196">
        <f>IF(N420="sníž. přenesená",J420,0)</f>
        <v>0</v>
      </c>
      <c r="BI420" s="196">
        <f>IF(N420="nulová",J420,0)</f>
        <v>0</v>
      </c>
      <c r="BJ420" s="17" t="s">
        <v>141</v>
      </c>
      <c r="BK420" s="196">
        <f>ROUND(I420*H420,2)</f>
        <v>0</v>
      </c>
      <c r="BL420" s="17" t="s">
        <v>226</v>
      </c>
      <c r="BM420" s="195" t="s">
        <v>716</v>
      </c>
    </row>
    <row r="421" spans="1:65" s="2" customFormat="1" ht="16.5" customHeight="1">
      <c r="A421" s="34"/>
      <c r="B421" s="35"/>
      <c r="C421" s="230" t="s">
        <v>717</v>
      </c>
      <c r="D421" s="230" t="s">
        <v>296</v>
      </c>
      <c r="E421" s="231" t="s">
        <v>718</v>
      </c>
      <c r="F421" s="232" t="s">
        <v>719</v>
      </c>
      <c r="G421" s="233" t="s">
        <v>179</v>
      </c>
      <c r="H421" s="234">
        <v>2</v>
      </c>
      <c r="I421" s="235"/>
      <c r="J421" s="236">
        <f>ROUND(I421*H421,2)</f>
        <v>0</v>
      </c>
      <c r="K421" s="237"/>
      <c r="L421" s="238"/>
      <c r="M421" s="239" t="s">
        <v>1</v>
      </c>
      <c r="N421" s="240" t="s">
        <v>40</v>
      </c>
      <c r="O421" s="71"/>
      <c r="P421" s="193">
        <f>O421*H421</f>
        <v>0</v>
      </c>
      <c r="Q421" s="193">
        <v>5.0000000000000002E-5</v>
      </c>
      <c r="R421" s="193">
        <f>Q421*H421</f>
        <v>1E-4</v>
      </c>
      <c r="S421" s="193">
        <v>0</v>
      </c>
      <c r="T421" s="194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195" t="s">
        <v>299</v>
      </c>
      <c r="AT421" s="195" t="s">
        <v>296</v>
      </c>
      <c r="AU421" s="195" t="s">
        <v>141</v>
      </c>
      <c r="AY421" s="17" t="s">
        <v>133</v>
      </c>
      <c r="BE421" s="196">
        <f>IF(N421="základní",J421,0)</f>
        <v>0</v>
      </c>
      <c r="BF421" s="196">
        <f>IF(N421="snížená",J421,0)</f>
        <v>0</v>
      </c>
      <c r="BG421" s="196">
        <f>IF(N421="zákl. přenesená",J421,0)</f>
        <v>0</v>
      </c>
      <c r="BH421" s="196">
        <f>IF(N421="sníž. přenesená",J421,0)</f>
        <v>0</v>
      </c>
      <c r="BI421" s="196">
        <f>IF(N421="nulová",J421,0)</f>
        <v>0</v>
      </c>
      <c r="BJ421" s="17" t="s">
        <v>141</v>
      </c>
      <c r="BK421" s="196">
        <f>ROUND(I421*H421,2)</f>
        <v>0</v>
      </c>
      <c r="BL421" s="17" t="s">
        <v>226</v>
      </c>
      <c r="BM421" s="195" t="s">
        <v>720</v>
      </c>
    </row>
    <row r="422" spans="1:65" s="2" customFormat="1" ht="37.9" customHeight="1">
      <c r="A422" s="34"/>
      <c r="B422" s="35"/>
      <c r="C422" s="183" t="s">
        <v>721</v>
      </c>
      <c r="D422" s="183" t="s">
        <v>136</v>
      </c>
      <c r="E422" s="184" t="s">
        <v>722</v>
      </c>
      <c r="F422" s="185" t="s">
        <v>723</v>
      </c>
      <c r="G422" s="186" t="s">
        <v>179</v>
      </c>
      <c r="H422" s="187">
        <v>1</v>
      </c>
      <c r="I422" s="188"/>
      <c r="J422" s="189">
        <f>ROUND(I422*H422,2)</f>
        <v>0</v>
      </c>
      <c r="K422" s="190"/>
      <c r="L422" s="39"/>
      <c r="M422" s="191" t="s">
        <v>1</v>
      </c>
      <c r="N422" s="192" t="s">
        <v>40</v>
      </c>
      <c r="O422" s="71"/>
      <c r="P422" s="193">
        <f>O422*H422</f>
        <v>0</v>
      </c>
      <c r="Q422" s="193">
        <v>0</v>
      </c>
      <c r="R422" s="193">
        <f>Q422*H422</f>
        <v>0</v>
      </c>
      <c r="S422" s="193">
        <v>8.0000000000000004E-4</v>
      </c>
      <c r="T422" s="194">
        <f>S422*H422</f>
        <v>8.0000000000000004E-4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195" t="s">
        <v>226</v>
      </c>
      <c r="AT422" s="195" t="s">
        <v>136</v>
      </c>
      <c r="AU422" s="195" t="s">
        <v>141</v>
      </c>
      <c r="AY422" s="17" t="s">
        <v>133</v>
      </c>
      <c r="BE422" s="196">
        <f>IF(N422="základní",J422,0)</f>
        <v>0</v>
      </c>
      <c r="BF422" s="196">
        <f>IF(N422="snížená",J422,0)</f>
        <v>0</v>
      </c>
      <c r="BG422" s="196">
        <f>IF(N422="zákl. přenesená",J422,0)</f>
        <v>0</v>
      </c>
      <c r="BH422" s="196">
        <f>IF(N422="sníž. přenesená",J422,0)</f>
        <v>0</v>
      </c>
      <c r="BI422" s="196">
        <f>IF(N422="nulová",J422,0)</f>
        <v>0</v>
      </c>
      <c r="BJ422" s="17" t="s">
        <v>141</v>
      </c>
      <c r="BK422" s="196">
        <f>ROUND(I422*H422,2)</f>
        <v>0</v>
      </c>
      <c r="BL422" s="17" t="s">
        <v>226</v>
      </c>
      <c r="BM422" s="195" t="s">
        <v>724</v>
      </c>
    </row>
    <row r="423" spans="1:65" s="2" customFormat="1" ht="33" customHeight="1">
      <c r="A423" s="34"/>
      <c r="B423" s="35"/>
      <c r="C423" s="183" t="s">
        <v>725</v>
      </c>
      <c r="D423" s="183" t="s">
        <v>136</v>
      </c>
      <c r="E423" s="184" t="s">
        <v>726</v>
      </c>
      <c r="F423" s="185" t="s">
        <v>727</v>
      </c>
      <c r="G423" s="186" t="s">
        <v>179</v>
      </c>
      <c r="H423" s="187">
        <v>2</v>
      </c>
      <c r="I423" s="188"/>
      <c r="J423" s="189">
        <f>ROUND(I423*H423,2)</f>
        <v>0</v>
      </c>
      <c r="K423" s="190"/>
      <c r="L423" s="39"/>
      <c r="M423" s="191" t="s">
        <v>1</v>
      </c>
      <c r="N423" s="192" t="s">
        <v>40</v>
      </c>
      <c r="O423" s="71"/>
      <c r="P423" s="193">
        <f>O423*H423</f>
        <v>0</v>
      </c>
      <c r="Q423" s="193">
        <v>0</v>
      </c>
      <c r="R423" s="193">
        <f>Q423*H423</f>
        <v>0</v>
      </c>
      <c r="S423" s="193">
        <v>3.0000000000000001E-3</v>
      </c>
      <c r="T423" s="194">
        <f>S423*H423</f>
        <v>6.0000000000000001E-3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195" t="s">
        <v>226</v>
      </c>
      <c r="AT423" s="195" t="s">
        <v>136</v>
      </c>
      <c r="AU423" s="195" t="s">
        <v>141</v>
      </c>
      <c r="AY423" s="17" t="s">
        <v>133</v>
      </c>
      <c r="BE423" s="196">
        <f>IF(N423="základní",J423,0)</f>
        <v>0</v>
      </c>
      <c r="BF423" s="196">
        <f>IF(N423="snížená",J423,0)</f>
        <v>0</v>
      </c>
      <c r="BG423" s="196">
        <f>IF(N423="zákl. přenesená",J423,0)</f>
        <v>0</v>
      </c>
      <c r="BH423" s="196">
        <f>IF(N423="sníž. přenesená",J423,0)</f>
        <v>0</v>
      </c>
      <c r="BI423" s="196">
        <f>IF(N423="nulová",J423,0)</f>
        <v>0</v>
      </c>
      <c r="BJ423" s="17" t="s">
        <v>141</v>
      </c>
      <c r="BK423" s="196">
        <f>ROUND(I423*H423,2)</f>
        <v>0</v>
      </c>
      <c r="BL423" s="17" t="s">
        <v>226</v>
      </c>
      <c r="BM423" s="195" t="s">
        <v>728</v>
      </c>
    </row>
    <row r="424" spans="1:65" s="2" customFormat="1" ht="33" customHeight="1">
      <c r="A424" s="34"/>
      <c r="B424" s="35"/>
      <c r="C424" s="183" t="s">
        <v>729</v>
      </c>
      <c r="D424" s="183" t="s">
        <v>136</v>
      </c>
      <c r="E424" s="184" t="s">
        <v>730</v>
      </c>
      <c r="F424" s="185" t="s">
        <v>731</v>
      </c>
      <c r="G424" s="186" t="s">
        <v>179</v>
      </c>
      <c r="H424" s="187">
        <v>1</v>
      </c>
      <c r="I424" s="188"/>
      <c r="J424" s="189">
        <f>ROUND(I424*H424,2)</f>
        <v>0</v>
      </c>
      <c r="K424" s="190"/>
      <c r="L424" s="39"/>
      <c r="M424" s="191" t="s">
        <v>1</v>
      </c>
      <c r="N424" s="192" t="s">
        <v>40</v>
      </c>
      <c r="O424" s="71"/>
      <c r="P424" s="193">
        <f>O424*H424</f>
        <v>0</v>
      </c>
      <c r="Q424" s="193">
        <v>0</v>
      </c>
      <c r="R424" s="193">
        <f>Q424*H424</f>
        <v>0</v>
      </c>
      <c r="S424" s="193">
        <v>0</v>
      </c>
      <c r="T424" s="194">
        <f>S424*H424</f>
        <v>0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195" t="s">
        <v>226</v>
      </c>
      <c r="AT424" s="195" t="s">
        <v>136</v>
      </c>
      <c r="AU424" s="195" t="s">
        <v>141</v>
      </c>
      <c r="AY424" s="17" t="s">
        <v>133</v>
      </c>
      <c r="BE424" s="196">
        <f>IF(N424="základní",J424,0)</f>
        <v>0</v>
      </c>
      <c r="BF424" s="196">
        <f>IF(N424="snížená",J424,0)</f>
        <v>0</v>
      </c>
      <c r="BG424" s="196">
        <f>IF(N424="zákl. přenesená",J424,0)</f>
        <v>0</v>
      </c>
      <c r="BH424" s="196">
        <f>IF(N424="sníž. přenesená",J424,0)</f>
        <v>0</v>
      </c>
      <c r="BI424" s="196">
        <f>IF(N424="nulová",J424,0)</f>
        <v>0</v>
      </c>
      <c r="BJ424" s="17" t="s">
        <v>141</v>
      </c>
      <c r="BK424" s="196">
        <f>ROUND(I424*H424,2)</f>
        <v>0</v>
      </c>
      <c r="BL424" s="17" t="s">
        <v>226</v>
      </c>
      <c r="BM424" s="195" t="s">
        <v>732</v>
      </c>
    </row>
    <row r="425" spans="1:65" s="13" customFormat="1" ht="11.25">
      <c r="B425" s="197"/>
      <c r="C425" s="198"/>
      <c r="D425" s="199" t="s">
        <v>143</v>
      </c>
      <c r="E425" s="200" t="s">
        <v>1</v>
      </c>
      <c r="F425" s="201" t="s">
        <v>208</v>
      </c>
      <c r="G425" s="198"/>
      <c r="H425" s="200" t="s">
        <v>1</v>
      </c>
      <c r="I425" s="202"/>
      <c r="J425" s="198"/>
      <c r="K425" s="198"/>
      <c r="L425" s="203"/>
      <c r="M425" s="204"/>
      <c r="N425" s="205"/>
      <c r="O425" s="205"/>
      <c r="P425" s="205"/>
      <c r="Q425" s="205"/>
      <c r="R425" s="205"/>
      <c r="S425" s="205"/>
      <c r="T425" s="206"/>
      <c r="AT425" s="207" t="s">
        <v>143</v>
      </c>
      <c r="AU425" s="207" t="s">
        <v>141</v>
      </c>
      <c r="AV425" s="13" t="s">
        <v>81</v>
      </c>
      <c r="AW425" s="13" t="s">
        <v>32</v>
      </c>
      <c r="AX425" s="13" t="s">
        <v>74</v>
      </c>
      <c r="AY425" s="207" t="s">
        <v>133</v>
      </c>
    </row>
    <row r="426" spans="1:65" s="14" customFormat="1" ht="11.25">
      <c r="B426" s="208"/>
      <c r="C426" s="209"/>
      <c r="D426" s="199" t="s">
        <v>143</v>
      </c>
      <c r="E426" s="210" t="s">
        <v>1</v>
      </c>
      <c r="F426" s="211" t="s">
        <v>81</v>
      </c>
      <c r="G426" s="209"/>
      <c r="H426" s="212">
        <v>1</v>
      </c>
      <c r="I426" s="213"/>
      <c r="J426" s="209"/>
      <c r="K426" s="209"/>
      <c r="L426" s="214"/>
      <c r="M426" s="215"/>
      <c r="N426" s="216"/>
      <c r="O426" s="216"/>
      <c r="P426" s="216"/>
      <c r="Q426" s="216"/>
      <c r="R426" s="216"/>
      <c r="S426" s="216"/>
      <c r="T426" s="217"/>
      <c r="AT426" s="218" t="s">
        <v>143</v>
      </c>
      <c r="AU426" s="218" t="s">
        <v>141</v>
      </c>
      <c r="AV426" s="14" t="s">
        <v>141</v>
      </c>
      <c r="AW426" s="14" t="s">
        <v>32</v>
      </c>
      <c r="AX426" s="14" t="s">
        <v>81</v>
      </c>
      <c r="AY426" s="218" t="s">
        <v>133</v>
      </c>
    </row>
    <row r="427" spans="1:65" s="2" customFormat="1" ht="24.2" customHeight="1">
      <c r="A427" s="34"/>
      <c r="B427" s="35"/>
      <c r="C427" s="230" t="s">
        <v>733</v>
      </c>
      <c r="D427" s="230" t="s">
        <v>296</v>
      </c>
      <c r="E427" s="231" t="s">
        <v>734</v>
      </c>
      <c r="F427" s="232" t="s">
        <v>735</v>
      </c>
      <c r="G427" s="233" t="s">
        <v>179</v>
      </c>
      <c r="H427" s="234">
        <v>1</v>
      </c>
      <c r="I427" s="235"/>
      <c r="J427" s="236">
        <f>ROUND(I427*H427,2)</f>
        <v>0</v>
      </c>
      <c r="K427" s="237"/>
      <c r="L427" s="238"/>
      <c r="M427" s="239" t="s">
        <v>1</v>
      </c>
      <c r="N427" s="240" t="s">
        <v>40</v>
      </c>
      <c r="O427" s="71"/>
      <c r="P427" s="193">
        <f>O427*H427</f>
        <v>0</v>
      </c>
      <c r="Q427" s="193">
        <v>4.4000000000000002E-4</v>
      </c>
      <c r="R427" s="193">
        <f>Q427*H427</f>
        <v>4.4000000000000002E-4</v>
      </c>
      <c r="S427" s="193">
        <v>0</v>
      </c>
      <c r="T427" s="194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5" t="s">
        <v>299</v>
      </c>
      <c r="AT427" s="195" t="s">
        <v>296</v>
      </c>
      <c r="AU427" s="195" t="s">
        <v>141</v>
      </c>
      <c r="AY427" s="17" t="s">
        <v>133</v>
      </c>
      <c r="BE427" s="196">
        <f>IF(N427="základní",J427,0)</f>
        <v>0</v>
      </c>
      <c r="BF427" s="196">
        <f>IF(N427="snížená",J427,0)</f>
        <v>0</v>
      </c>
      <c r="BG427" s="196">
        <f>IF(N427="zákl. přenesená",J427,0)</f>
        <v>0</v>
      </c>
      <c r="BH427" s="196">
        <f>IF(N427="sníž. přenesená",J427,0)</f>
        <v>0</v>
      </c>
      <c r="BI427" s="196">
        <f>IF(N427="nulová",J427,0)</f>
        <v>0</v>
      </c>
      <c r="BJ427" s="17" t="s">
        <v>141</v>
      </c>
      <c r="BK427" s="196">
        <f>ROUND(I427*H427,2)</f>
        <v>0</v>
      </c>
      <c r="BL427" s="17" t="s">
        <v>226</v>
      </c>
      <c r="BM427" s="195" t="s">
        <v>736</v>
      </c>
    </row>
    <row r="428" spans="1:65" s="12" customFormat="1" ht="22.9" customHeight="1">
      <c r="B428" s="167"/>
      <c r="C428" s="168"/>
      <c r="D428" s="169" t="s">
        <v>73</v>
      </c>
      <c r="E428" s="181" t="s">
        <v>737</v>
      </c>
      <c r="F428" s="181" t="s">
        <v>738</v>
      </c>
      <c r="G428" s="168"/>
      <c r="H428" s="168"/>
      <c r="I428" s="171"/>
      <c r="J428" s="182">
        <f>BK428</f>
        <v>0</v>
      </c>
      <c r="K428" s="168"/>
      <c r="L428" s="173"/>
      <c r="M428" s="174"/>
      <c r="N428" s="175"/>
      <c r="O428" s="175"/>
      <c r="P428" s="176">
        <f>SUM(P429:P433)</f>
        <v>0</v>
      </c>
      <c r="Q428" s="175"/>
      <c r="R428" s="176">
        <f>SUM(R429:R433)</f>
        <v>5.9999999999999995E-4</v>
      </c>
      <c r="S428" s="175"/>
      <c r="T428" s="177">
        <f>SUM(T429:T433)</f>
        <v>1E-4</v>
      </c>
      <c r="AR428" s="178" t="s">
        <v>141</v>
      </c>
      <c r="AT428" s="179" t="s">
        <v>73</v>
      </c>
      <c r="AU428" s="179" t="s">
        <v>81</v>
      </c>
      <c r="AY428" s="178" t="s">
        <v>133</v>
      </c>
      <c r="BK428" s="180">
        <f>SUM(BK429:BK433)</f>
        <v>0</v>
      </c>
    </row>
    <row r="429" spans="1:65" s="2" customFormat="1" ht="21.75" customHeight="1">
      <c r="A429" s="34"/>
      <c r="B429" s="35"/>
      <c r="C429" s="183" t="s">
        <v>739</v>
      </c>
      <c r="D429" s="183" t="s">
        <v>136</v>
      </c>
      <c r="E429" s="184" t="s">
        <v>740</v>
      </c>
      <c r="F429" s="185" t="s">
        <v>741</v>
      </c>
      <c r="G429" s="186" t="s">
        <v>179</v>
      </c>
      <c r="H429" s="187">
        <v>1</v>
      </c>
      <c r="I429" s="188"/>
      <c r="J429" s="189">
        <f>ROUND(I429*H429,2)</f>
        <v>0</v>
      </c>
      <c r="K429" s="190"/>
      <c r="L429" s="39"/>
      <c r="M429" s="191" t="s">
        <v>1</v>
      </c>
      <c r="N429" s="192" t="s">
        <v>40</v>
      </c>
      <c r="O429" s="71"/>
      <c r="P429" s="193">
        <f>O429*H429</f>
        <v>0</v>
      </c>
      <c r="Q429" s="193">
        <v>0</v>
      </c>
      <c r="R429" s="193">
        <f>Q429*H429</f>
        <v>0</v>
      </c>
      <c r="S429" s="193">
        <v>0</v>
      </c>
      <c r="T429" s="194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195" t="s">
        <v>226</v>
      </c>
      <c r="AT429" s="195" t="s">
        <v>136</v>
      </c>
      <c r="AU429" s="195" t="s">
        <v>141</v>
      </c>
      <c r="AY429" s="17" t="s">
        <v>133</v>
      </c>
      <c r="BE429" s="196">
        <f>IF(N429="základní",J429,0)</f>
        <v>0</v>
      </c>
      <c r="BF429" s="196">
        <f>IF(N429="snížená",J429,0)</f>
        <v>0</v>
      </c>
      <c r="BG429" s="196">
        <f>IF(N429="zákl. přenesená",J429,0)</f>
        <v>0</v>
      </c>
      <c r="BH429" s="196">
        <f>IF(N429="sníž. přenesená",J429,0)</f>
        <v>0</v>
      </c>
      <c r="BI429" s="196">
        <f>IF(N429="nulová",J429,0)</f>
        <v>0</v>
      </c>
      <c r="BJ429" s="17" t="s">
        <v>141</v>
      </c>
      <c r="BK429" s="196">
        <f>ROUND(I429*H429,2)</f>
        <v>0</v>
      </c>
      <c r="BL429" s="17" t="s">
        <v>226</v>
      </c>
      <c r="BM429" s="195" t="s">
        <v>742</v>
      </c>
    </row>
    <row r="430" spans="1:65" s="13" customFormat="1" ht="11.25">
      <c r="B430" s="197"/>
      <c r="C430" s="198"/>
      <c r="D430" s="199" t="s">
        <v>143</v>
      </c>
      <c r="E430" s="200" t="s">
        <v>1</v>
      </c>
      <c r="F430" s="201" t="s">
        <v>146</v>
      </c>
      <c r="G430" s="198"/>
      <c r="H430" s="200" t="s">
        <v>1</v>
      </c>
      <c r="I430" s="202"/>
      <c r="J430" s="198"/>
      <c r="K430" s="198"/>
      <c r="L430" s="203"/>
      <c r="M430" s="204"/>
      <c r="N430" s="205"/>
      <c r="O430" s="205"/>
      <c r="P430" s="205"/>
      <c r="Q430" s="205"/>
      <c r="R430" s="205"/>
      <c r="S430" s="205"/>
      <c r="T430" s="206"/>
      <c r="AT430" s="207" t="s">
        <v>143</v>
      </c>
      <c r="AU430" s="207" t="s">
        <v>141</v>
      </c>
      <c r="AV430" s="13" t="s">
        <v>81</v>
      </c>
      <c r="AW430" s="13" t="s">
        <v>32</v>
      </c>
      <c r="AX430" s="13" t="s">
        <v>74</v>
      </c>
      <c r="AY430" s="207" t="s">
        <v>133</v>
      </c>
    </row>
    <row r="431" spans="1:65" s="14" customFormat="1" ht="11.25">
      <c r="B431" s="208"/>
      <c r="C431" s="209"/>
      <c r="D431" s="199" t="s">
        <v>143</v>
      </c>
      <c r="E431" s="210" t="s">
        <v>1</v>
      </c>
      <c r="F431" s="211" t="s">
        <v>81</v>
      </c>
      <c r="G431" s="209"/>
      <c r="H431" s="212">
        <v>1</v>
      </c>
      <c r="I431" s="213"/>
      <c r="J431" s="209"/>
      <c r="K431" s="209"/>
      <c r="L431" s="214"/>
      <c r="M431" s="215"/>
      <c r="N431" s="216"/>
      <c r="O431" s="216"/>
      <c r="P431" s="216"/>
      <c r="Q431" s="216"/>
      <c r="R431" s="216"/>
      <c r="S431" s="216"/>
      <c r="T431" s="217"/>
      <c r="AT431" s="218" t="s">
        <v>143</v>
      </c>
      <c r="AU431" s="218" t="s">
        <v>141</v>
      </c>
      <c r="AV431" s="14" t="s">
        <v>141</v>
      </c>
      <c r="AW431" s="14" t="s">
        <v>32</v>
      </c>
      <c r="AX431" s="14" t="s">
        <v>81</v>
      </c>
      <c r="AY431" s="218" t="s">
        <v>133</v>
      </c>
    </row>
    <row r="432" spans="1:65" s="2" customFormat="1" ht="24.2" customHeight="1">
      <c r="A432" s="34"/>
      <c r="B432" s="35"/>
      <c r="C432" s="230" t="s">
        <v>743</v>
      </c>
      <c r="D432" s="230" t="s">
        <v>296</v>
      </c>
      <c r="E432" s="231" t="s">
        <v>744</v>
      </c>
      <c r="F432" s="232" t="s">
        <v>745</v>
      </c>
      <c r="G432" s="233" t="s">
        <v>179</v>
      </c>
      <c r="H432" s="234">
        <v>1</v>
      </c>
      <c r="I432" s="235"/>
      <c r="J432" s="236">
        <f>ROUND(I432*H432,2)</f>
        <v>0</v>
      </c>
      <c r="K432" s="237"/>
      <c r="L432" s="238"/>
      <c r="M432" s="239" t="s">
        <v>1</v>
      </c>
      <c r="N432" s="240" t="s">
        <v>40</v>
      </c>
      <c r="O432" s="71"/>
      <c r="P432" s="193">
        <f>O432*H432</f>
        <v>0</v>
      </c>
      <c r="Q432" s="193">
        <v>5.9999999999999995E-4</v>
      </c>
      <c r="R432" s="193">
        <f>Q432*H432</f>
        <v>5.9999999999999995E-4</v>
      </c>
      <c r="S432" s="193">
        <v>0</v>
      </c>
      <c r="T432" s="194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95" t="s">
        <v>299</v>
      </c>
      <c r="AT432" s="195" t="s">
        <v>296</v>
      </c>
      <c r="AU432" s="195" t="s">
        <v>141</v>
      </c>
      <c r="AY432" s="17" t="s">
        <v>133</v>
      </c>
      <c r="BE432" s="196">
        <f>IF(N432="základní",J432,0)</f>
        <v>0</v>
      </c>
      <c r="BF432" s="196">
        <f>IF(N432="snížená",J432,0)</f>
        <v>0</v>
      </c>
      <c r="BG432" s="196">
        <f>IF(N432="zákl. přenesená",J432,0)</f>
        <v>0</v>
      </c>
      <c r="BH432" s="196">
        <f>IF(N432="sníž. přenesená",J432,0)</f>
        <v>0</v>
      </c>
      <c r="BI432" s="196">
        <f>IF(N432="nulová",J432,0)</f>
        <v>0</v>
      </c>
      <c r="BJ432" s="17" t="s">
        <v>141</v>
      </c>
      <c r="BK432" s="196">
        <f>ROUND(I432*H432,2)</f>
        <v>0</v>
      </c>
      <c r="BL432" s="17" t="s">
        <v>226</v>
      </c>
      <c r="BM432" s="195" t="s">
        <v>746</v>
      </c>
    </row>
    <row r="433" spans="1:65" s="2" customFormat="1" ht="24.2" customHeight="1">
      <c r="A433" s="34"/>
      <c r="B433" s="35"/>
      <c r="C433" s="183" t="s">
        <v>747</v>
      </c>
      <c r="D433" s="183" t="s">
        <v>136</v>
      </c>
      <c r="E433" s="184" t="s">
        <v>748</v>
      </c>
      <c r="F433" s="185" t="s">
        <v>749</v>
      </c>
      <c r="G433" s="186" t="s">
        <v>179</v>
      </c>
      <c r="H433" s="187">
        <v>1</v>
      </c>
      <c r="I433" s="188"/>
      <c r="J433" s="189">
        <f>ROUND(I433*H433,2)</f>
        <v>0</v>
      </c>
      <c r="K433" s="190"/>
      <c r="L433" s="39"/>
      <c r="M433" s="191" t="s">
        <v>1</v>
      </c>
      <c r="N433" s="192" t="s">
        <v>40</v>
      </c>
      <c r="O433" s="71"/>
      <c r="P433" s="193">
        <f>O433*H433</f>
        <v>0</v>
      </c>
      <c r="Q433" s="193">
        <v>0</v>
      </c>
      <c r="R433" s="193">
        <f>Q433*H433</f>
        <v>0</v>
      </c>
      <c r="S433" s="193">
        <v>1E-4</v>
      </c>
      <c r="T433" s="194">
        <f>S433*H433</f>
        <v>1E-4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195" t="s">
        <v>226</v>
      </c>
      <c r="AT433" s="195" t="s">
        <v>136</v>
      </c>
      <c r="AU433" s="195" t="s">
        <v>141</v>
      </c>
      <c r="AY433" s="17" t="s">
        <v>133</v>
      </c>
      <c r="BE433" s="196">
        <f>IF(N433="základní",J433,0)</f>
        <v>0</v>
      </c>
      <c r="BF433" s="196">
        <f>IF(N433="snížená",J433,0)</f>
        <v>0</v>
      </c>
      <c r="BG433" s="196">
        <f>IF(N433="zákl. přenesená",J433,0)</f>
        <v>0</v>
      </c>
      <c r="BH433" s="196">
        <f>IF(N433="sníž. přenesená",J433,0)</f>
        <v>0</v>
      </c>
      <c r="BI433" s="196">
        <f>IF(N433="nulová",J433,0)</f>
        <v>0</v>
      </c>
      <c r="BJ433" s="17" t="s">
        <v>141</v>
      </c>
      <c r="BK433" s="196">
        <f>ROUND(I433*H433,2)</f>
        <v>0</v>
      </c>
      <c r="BL433" s="17" t="s">
        <v>226</v>
      </c>
      <c r="BM433" s="195" t="s">
        <v>750</v>
      </c>
    </row>
    <row r="434" spans="1:65" s="12" customFormat="1" ht="22.9" customHeight="1">
      <c r="B434" s="167"/>
      <c r="C434" s="168"/>
      <c r="D434" s="169" t="s">
        <v>73</v>
      </c>
      <c r="E434" s="181" t="s">
        <v>751</v>
      </c>
      <c r="F434" s="181" t="s">
        <v>752</v>
      </c>
      <c r="G434" s="168"/>
      <c r="H434" s="168"/>
      <c r="I434" s="171"/>
      <c r="J434" s="182">
        <f>BK434</f>
        <v>0</v>
      </c>
      <c r="K434" s="168"/>
      <c r="L434" s="173"/>
      <c r="M434" s="174"/>
      <c r="N434" s="175"/>
      <c r="O434" s="175"/>
      <c r="P434" s="176">
        <f>SUM(P435:P468)</f>
        <v>0</v>
      </c>
      <c r="Q434" s="175"/>
      <c r="R434" s="176">
        <f>SUM(R435:R468)</f>
        <v>9.1859999999999997E-2</v>
      </c>
      <c r="S434" s="175"/>
      <c r="T434" s="177">
        <f>SUM(T435:T468)</f>
        <v>0.2445</v>
      </c>
      <c r="AR434" s="178" t="s">
        <v>141</v>
      </c>
      <c r="AT434" s="179" t="s">
        <v>73</v>
      </c>
      <c r="AU434" s="179" t="s">
        <v>81</v>
      </c>
      <c r="AY434" s="178" t="s">
        <v>133</v>
      </c>
      <c r="BK434" s="180">
        <f>SUM(BK435:BK468)</f>
        <v>0</v>
      </c>
    </row>
    <row r="435" spans="1:65" s="2" customFormat="1" ht="21.75" customHeight="1">
      <c r="A435" s="34"/>
      <c r="B435" s="35"/>
      <c r="C435" s="183" t="s">
        <v>753</v>
      </c>
      <c r="D435" s="183" t="s">
        <v>136</v>
      </c>
      <c r="E435" s="184" t="s">
        <v>754</v>
      </c>
      <c r="F435" s="185" t="s">
        <v>755</v>
      </c>
      <c r="G435" s="186" t="s">
        <v>179</v>
      </c>
      <c r="H435" s="187">
        <v>1</v>
      </c>
      <c r="I435" s="188"/>
      <c r="J435" s="189">
        <f>ROUND(I435*H435,2)</f>
        <v>0</v>
      </c>
      <c r="K435" s="190"/>
      <c r="L435" s="39"/>
      <c r="M435" s="191" t="s">
        <v>1</v>
      </c>
      <c r="N435" s="192" t="s">
        <v>40</v>
      </c>
      <c r="O435" s="71"/>
      <c r="P435" s="193">
        <f>O435*H435</f>
        <v>0</v>
      </c>
      <c r="Q435" s="193">
        <v>0</v>
      </c>
      <c r="R435" s="193">
        <f>Q435*H435</f>
        <v>0</v>
      </c>
      <c r="S435" s="193">
        <v>7.4999999999999997E-3</v>
      </c>
      <c r="T435" s="194">
        <f>S435*H435</f>
        <v>7.4999999999999997E-3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95" t="s">
        <v>226</v>
      </c>
      <c r="AT435" s="195" t="s">
        <v>136</v>
      </c>
      <c r="AU435" s="195" t="s">
        <v>141</v>
      </c>
      <c r="AY435" s="17" t="s">
        <v>133</v>
      </c>
      <c r="BE435" s="196">
        <f>IF(N435="základní",J435,0)</f>
        <v>0</v>
      </c>
      <c r="BF435" s="196">
        <f>IF(N435="snížená",J435,0)</f>
        <v>0</v>
      </c>
      <c r="BG435" s="196">
        <f>IF(N435="zákl. přenesená",J435,0)</f>
        <v>0</v>
      </c>
      <c r="BH435" s="196">
        <f>IF(N435="sníž. přenesená",J435,0)</f>
        <v>0</v>
      </c>
      <c r="BI435" s="196">
        <f>IF(N435="nulová",J435,0)</f>
        <v>0</v>
      </c>
      <c r="BJ435" s="17" t="s">
        <v>141</v>
      </c>
      <c r="BK435" s="196">
        <f>ROUND(I435*H435,2)</f>
        <v>0</v>
      </c>
      <c r="BL435" s="17" t="s">
        <v>226</v>
      </c>
      <c r="BM435" s="195" t="s">
        <v>756</v>
      </c>
    </row>
    <row r="436" spans="1:65" s="2" customFormat="1" ht="16.5" customHeight="1">
      <c r="A436" s="34"/>
      <c r="B436" s="35"/>
      <c r="C436" s="183" t="s">
        <v>757</v>
      </c>
      <c r="D436" s="183" t="s">
        <v>136</v>
      </c>
      <c r="E436" s="184" t="s">
        <v>758</v>
      </c>
      <c r="F436" s="185" t="s">
        <v>759</v>
      </c>
      <c r="G436" s="186" t="s">
        <v>179</v>
      </c>
      <c r="H436" s="187">
        <v>3</v>
      </c>
      <c r="I436" s="188"/>
      <c r="J436" s="189">
        <f>ROUND(I436*H436,2)</f>
        <v>0</v>
      </c>
      <c r="K436" s="190"/>
      <c r="L436" s="39"/>
      <c r="M436" s="191" t="s">
        <v>1</v>
      </c>
      <c r="N436" s="192" t="s">
        <v>40</v>
      </c>
      <c r="O436" s="71"/>
      <c r="P436" s="193">
        <f>O436*H436</f>
        <v>0</v>
      </c>
      <c r="Q436" s="193">
        <v>0</v>
      </c>
      <c r="R436" s="193">
        <f>Q436*H436</f>
        <v>0</v>
      </c>
      <c r="S436" s="193">
        <v>1E-3</v>
      </c>
      <c r="T436" s="194">
        <f>S436*H436</f>
        <v>3.0000000000000001E-3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95" t="s">
        <v>226</v>
      </c>
      <c r="AT436" s="195" t="s">
        <v>136</v>
      </c>
      <c r="AU436" s="195" t="s">
        <v>141</v>
      </c>
      <c r="AY436" s="17" t="s">
        <v>133</v>
      </c>
      <c r="BE436" s="196">
        <f>IF(N436="základní",J436,0)</f>
        <v>0</v>
      </c>
      <c r="BF436" s="196">
        <f>IF(N436="snížená",J436,0)</f>
        <v>0</v>
      </c>
      <c r="BG436" s="196">
        <f>IF(N436="zákl. přenesená",J436,0)</f>
        <v>0</v>
      </c>
      <c r="BH436" s="196">
        <f>IF(N436="sníž. přenesená",J436,0)</f>
        <v>0</v>
      </c>
      <c r="BI436" s="196">
        <f>IF(N436="nulová",J436,0)</f>
        <v>0</v>
      </c>
      <c r="BJ436" s="17" t="s">
        <v>141</v>
      </c>
      <c r="BK436" s="196">
        <f>ROUND(I436*H436,2)</f>
        <v>0</v>
      </c>
      <c r="BL436" s="17" t="s">
        <v>226</v>
      </c>
      <c r="BM436" s="195" t="s">
        <v>760</v>
      </c>
    </row>
    <row r="437" spans="1:65" s="2" customFormat="1" ht="24.2" customHeight="1">
      <c r="A437" s="34"/>
      <c r="B437" s="35"/>
      <c r="C437" s="183" t="s">
        <v>761</v>
      </c>
      <c r="D437" s="183" t="s">
        <v>136</v>
      </c>
      <c r="E437" s="184" t="s">
        <v>762</v>
      </c>
      <c r="F437" s="185" t="s">
        <v>763</v>
      </c>
      <c r="G437" s="186" t="s">
        <v>179</v>
      </c>
      <c r="H437" s="187">
        <v>3</v>
      </c>
      <c r="I437" s="188"/>
      <c r="J437" s="189">
        <f>ROUND(I437*H437,2)</f>
        <v>0</v>
      </c>
      <c r="K437" s="190"/>
      <c r="L437" s="39"/>
      <c r="M437" s="191" t="s">
        <v>1</v>
      </c>
      <c r="N437" s="192" t="s">
        <v>40</v>
      </c>
      <c r="O437" s="71"/>
      <c r="P437" s="193">
        <f>O437*H437</f>
        <v>0</v>
      </c>
      <c r="Q437" s="193">
        <v>0</v>
      </c>
      <c r="R437" s="193">
        <f>Q437*H437</f>
        <v>0</v>
      </c>
      <c r="S437" s="193">
        <v>0</v>
      </c>
      <c r="T437" s="194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195" t="s">
        <v>226</v>
      </c>
      <c r="AT437" s="195" t="s">
        <v>136</v>
      </c>
      <c r="AU437" s="195" t="s">
        <v>141</v>
      </c>
      <c r="AY437" s="17" t="s">
        <v>133</v>
      </c>
      <c r="BE437" s="196">
        <f>IF(N437="základní",J437,0)</f>
        <v>0</v>
      </c>
      <c r="BF437" s="196">
        <f>IF(N437="snížená",J437,0)</f>
        <v>0</v>
      </c>
      <c r="BG437" s="196">
        <f>IF(N437="zákl. přenesená",J437,0)</f>
        <v>0</v>
      </c>
      <c r="BH437" s="196">
        <f>IF(N437="sníž. přenesená",J437,0)</f>
        <v>0</v>
      </c>
      <c r="BI437" s="196">
        <f>IF(N437="nulová",J437,0)</f>
        <v>0</v>
      </c>
      <c r="BJ437" s="17" t="s">
        <v>141</v>
      </c>
      <c r="BK437" s="196">
        <f>ROUND(I437*H437,2)</f>
        <v>0</v>
      </c>
      <c r="BL437" s="17" t="s">
        <v>226</v>
      </c>
      <c r="BM437" s="195" t="s">
        <v>764</v>
      </c>
    </row>
    <row r="438" spans="1:65" s="13" customFormat="1" ht="11.25">
      <c r="B438" s="197"/>
      <c r="C438" s="198"/>
      <c r="D438" s="199" t="s">
        <v>143</v>
      </c>
      <c r="E438" s="200" t="s">
        <v>1</v>
      </c>
      <c r="F438" s="201" t="s">
        <v>150</v>
      </c>
      <c r="G438" s="198"/>
      <c r="H438" s="200" t="s">
        <v>1</v>
      </c>
      <c r="I438" s="202"/>
      <c r="J438" s="198"/>
      <c r="K438" s="198"/>
      <c r="L438" s="203"/>
      <c r="M438" s="204"/>
      <c r="N438" s="205"/>
      <c r="O438" s="205"/>
      <c r="P438" s="205"/>
      <c r="Q438" s="205"/>
      <c r="R438" s="205"/>
      <c r="S438" s="205"/>
      <c r="T438" s="206"/>
      <c r="AT438" s="207" t="s">
        <v>143</v>
      </c>
      <c r="AU438" s="207" t="s">
        <v>141</v>
      </c>
      <c r="AV438" s="13" t="s">
        <v>81</v>
      </c>
      <c r="AW438" s="13" t="s">
        <v>32</v>
      </c>
      <c r="AX438" s="13" t="s">
        <v>74</v>
      </c>
      <c r="AY438" s="207" t="s">
        <v>133</v>
      </c>
    </row>
    <row r="439" spans="1:65" s="14" customFormat="1" ht="11.25">
      <c r="B439" s="208"/>
      <c r="C439" s="209"/>
      <c r="D439" s="199" t="s">
        <v>143</v>
      </c>
      <c r="E439" s="210" t="s">
        <v>1</v>
      </c>
      <c r="F439" s="211" t="s">
        <v>81</v>
      </c>
      <c r="G439" s="209"/>
      <c r="H439" s="212">
        <v>1</v>
      </c>
      <c r="I439" s="213"/>
      <c r="J439" s="209"/>
      <c r="K439" s="209"/>
      <c r="L439" s="214"/>
      <c r="M439" s="215"/>
      <c r="N439" s="216"/>
      <c r="O439" s="216"/>
      <c r="P439" s="216"/>
      <c r="Q439" s="216"/>
      <c r="R439" s="216"/>
      <c r="S439" s="216"/>
      <c r="T439" s="217"/>
      <c r="AT439" s="218" t="s">
        <v>143</v>
      </c>
      <c r="AU439" s="218" t="s">
        <v>141</v>
      </c>
      <c r="AV439" s="14" t="s">
        <v>141</v>
      </c>
      <c r="AW439" s="14" t="s">
        <v>32</v>
      </c>
      <c r="AX439" s="14" t="s">
        <v>74</v>
      </c>
      <c r="AY439" s="218" t="s">
        <v>133</v>
      </c>
    </row>
    <row r="440" spans="1:65" s="13" customFormat="1" ht="11.25">
      <c r="B440" s="197"/>
      <c r="C440" s="198"/>
      <c r="D440" s="199" t="s">
        <v>143</v>
      </c>
      <c r="E440" s="200" t="s">
        <v>1</v>
      </c>
      <c r="F440" s="201" t="s">
        <v>148</v>
      </c>
      <c r="G440" s="198"/>
      <c r="H440" s="200" t="s">
        <v>1</v>
      </c>
      <c r="I440" s="202"/>
      <c r="J440" s="198"/>
      <c r="K440" s="198"/>
      <c r="L440" s="203"/>
      <c r="M440" s="204"/>
      <c r="N440" s="205"/>
      <c r="O440" s="205"/>
      <c r="P440" s="205"/>
      <c r="Q440" s="205"/>
      <c r="R440" s="205"/>
      <c r="S440" s="205"/>
      <c r="T440" s="206"/>
      <c r="AT440" s="207" t="s">
        <v>143</v>
      </c>
      <c r="AU440" s="207" t="s">
        <v>141</v>
      </c>
      <c r="AV440" s="13" t="s">
        <v>81</v>
      </c>
      <c r="AW440" s="13" t="s">
        <v>32</v>
      </c>
      <c r="AX440" s="13" t="s">
        <v>74</v>
      </c>
      <c r="AY440" s="207" t="s">
        <v>133</v>
      </c>
    </row>
    <row r="441" spans="1:65" s="14" customFormat="1" ht="11.25">
      <c r="B441" s="208"/>
      <c r="C441" s="209"/>
      <c r="D441" s="199" t="s">
        <v>143</v>
      </c>
      <c r="E441" s="210" t="s">
        <v>1</v>
      </c>
      <c r="F441" s="211" t="s">
        <v>81</v>
      </c>
      <c r="G441" s="209"/>
      <c r="H441" s="212">
        <v>1</v>
      </c>
      <c r="I441" s="213"/>
      <c r="J441" s="209"/>
      <c r="K441" s="209"/>
      <c r="L441" s="214"/>
      <c r="M441" s="215"/>
      <c r="N441" s="216"/>
      <c r="O441" s="216"/>
      <c r="P441" s="216"/>
      <c r="Q441" s="216"/>
      <c r="R441" s="216"/>
      <c r="S441" s="216"/>
      <c r="T441" s="217"/>
      <c r="AT441" s="218" t="s">
        <v>143</v>
      </c>
      <c r="AU441" s="218" t="s">
        <v>141</v>
      </c>
      <c r="AV441" s="14" t="s">
        <v>141</v>
      </c>
      <c r="AW441" s="14" t="s">
        <v>32</v>
      </c>
      <c r="AX441" s="14" t="s">
        <v>74</v>
      </c>
      <c r="AY441" s="218" t="s">
        <v>133</v>
      </c>
    </row>
    <row r="442" spans="1:65" s="13" customFormat="1" ht="11.25">
      <c r="B442" s="197"/>
      <c r="C442" s="198"/>
      <c r="D442" s="199" t="s">
        <v>143</v>
      </c>
      <c r="E442" s="200" t="s">
        <v>1</v>
      </c>
      <c r="F442" s="201" t="s">
        <v>146</v>
      </c>
      <c r="G442" s="198"/>
      <c r="H442" s="200" t="s">
        <v>1</v>
      </c>
      <c r="I442" s="202"/>
      <c r="J442" s="198"/>
      <c r="K442" s="198"/>
      <c r="L442" s="203"/>
      <c r="M442" s="204"/>
      <c r="N442" s="205"/>
      <c r="O442" s="205"/>
      <c r="P442" s="205"/>
      <c r="Q442" s="205"/>
      <c r="R442" s="205"/>
      <c r="S442" s="205"/>
      <c r="T442" s="206"/>
      <c r="AT442" s="207" t="s">
        <v>143</v>
      </c>
      <c r="AU442" s="207" t="s">
        <v>141</v>
      </c>
      <c r="AV442" s="13" t="s">
        <v>81</v>
      </c>
      <c r="AW442" s="13" t="s">
        <v>32</v>
      </c>
      <c r="AX442" s="13" t="s">
        <v>74</v>
      </c>
      <c r="AY442" s="207" t="s">
        <v>133</v>
      </c>
    </row>
    <row r="443" spans="1:65" s="14" customFormat="1" ht="11.25">
      <c r="B443" s="208"/>
      <c r="C443" s="209"/>
      <c r="D443" s="199" t="s">
        <v>143</v>
      </c>
      <c r="E443" s="210" t="s">
        <v>1</v>
      </c>
      <c r="F443" s="211" t="s">
        <v>81</v>
      </c>
      <c r="G443" s="209"/>
      <c r="H443" s="212">
        <v>1</v>
      </c>
      <c r="I443" s="213"/>
      <c r="J443" s="209"/>
      <c r="K443" s="209"/>
      <c r="L443" s="214"/>
      <c r="M443" s="215"/>
      <c r="N443" s="216"/>
      <c r="O443" s="216"/>
      <c r="P443" s="216"/>
      <c r="Q443" s="216"/>
      <c r="R443" s="216"/>
      <c r="S443" s="216"/>
      <c r="T443" s="217"/>
      <c r="AT443" s="218" t="s">
        <v>143</v>
      </c>
      <c r="AU443" s="218" t="s">
        <v>141</v>
      </c>
      <c r="AV443" s="14" t="s">
        <v>141</v>
      </c>
      <c r="AW443" s="14" t="s">
        <v>32</v>
      </c>
      <c r="AX443" s="14" t="s">
        <v>74</v>
      </c>
      <c r="AY443" s="218" t="s">
        <v>133</v>
      </c>
    </row>
    <row r="444" spans="1:65" s="15" customFormat="1" ht="11.25">
      <c r="B444" s="219"/>
      <c r="C444" s="220"/>
      <c r="D444" s="199" t="s">
        <v>143</v>
      </c>
      <c r="E444" s="221" t="s">
        <v>1</v>
      </c>
      <c r="F444" s="222" t="s">
        <v>152</v>
      </c>
      <c r="G444" s="220"/>
      <c r="H444" s="223">
        <v>3</v>
      </c>
      <c r="I444" s="224"/>
      <c r="J444" s="220"/>
      <c r="K444" s="220"/>
      <c r="L444" s="225"/>
      <c r="M444" s="226"/>
      <c r="N444" s="227"/>
      <c r="O444" s="227"/>
      <c r="P444" s="227"/>
      <c r="Q444" s="227"/>
      <c r="R444" s="227"/>
      <c r="S444" s="227"/>
      <c r="T444" s="228"/>
      <c r="AT444" s="229" t="s">
        <v>143</v>
      </c>
      <c r="AU444" s="229" t="s">
        <v>141</v>
      </c>
      <c r="AV444" s="15" t="s">
        <v>140</v>
      </c>
      <c r="AW444" s="15" t="s">
        <v>32</v>
      </c>
      <c r="AX444" s="15" t="s">
        <v>81</v>
      </c>
      <c r="AY444" s="229" t="s">
        <v>133</v>
      </c>
    </row>
    <row r="445" spans="1:65" s="2" customFormat="1" ht="24.2" customHeight="1">
      <c r="A445" s="34"/>
      <c r="B445" s="35"/>
      <c r="C445" s="230" t="s">
        <v>765</v>
      </c>
      <c r="D445" s="230" t="s">
        <v>296</v>
      </c>
      <c r="E445" s="231" t="s">
        <v>766</v>
      </c>
      <c r="F445" s="232" t="s">
        <v>767</v>
      </c>
      <c r="G445" s="233" t="s">
        <v>179</v>
      </c>
      <c r="H445" s="234">
        <v>1</v>
      </c>
      <c r="I445" s="235"/>
      <c r="J445" s="236">
        <f t="shared" ref="J445:J451" si="40">ROUND(I445*H445,2)</f>
        <v>0</v>
      </c>
      <c r="K445" s="237"/>
      <c r="L445" s="238"/>
      <c r="M445" s="239" t="s">
        <v>1</v>
      </c>
      <c r="N445" s="240" t="s">
        <v>40</v>
      </c>
      <c r="O445" s="71"/>
      <c r="P445" s="193">
        <f t="shared" ref="P445:P451" si="41">O445*H445</f>
        <v>0</v>
      </c>
      <c r="Q445" s="193">
        <v>1.4500000000000001E-2</v>
      </c>
      <c r="R445" s="193">
        <f t="shared" ref="R445:R451" si="42">Q445*H445</f>
        <v>1.4500000000000001E-2</v>
      </c>
      <c r="S445" s="193">
        <v>0</v>
      </c>
      <c r="T445" s="194">
        <f t="shared" ref="T445:T451" si="43">S445*H445</f>
        <v>0</v>
      </c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R445" s="195" t="s">
        <v>299</v>
      </c>
      <c r="AT445" s="195" t="s">
        <v>296</v>
      </c>
      <c r="AU445" s="195" t="s">
        <v>141</v>
      </c>
      <c r="AY445" s="17" t="s">
        <v>133</v>
      </c>
      <c r="BE445" s="196">
        <f t="shared" ref="BE445:BE451" si="44">IF(N445="základní",J445,0)</f>
        <v>0</v>
      </c>
      <c r="BF445" s="196">
        <f t="shared" ref="BF445:BF451" si="45">IF(N445="snížená",J445,0)</f>
        <v>0</v>
      </c>
      <c r="BG445" s="196">
        <f t="shared" ref="BG445:BG451" si="46">IF(N445="zákl. přenesená",J445,0)</f>
        <v>0</v>
      </c>
      <c r="BH445" s="196">
        <f t="shared" ref="BH445:BH451" si="47">IF(N445="sníž. přenesená",J445,0)</f>
        <v>0</v>
      </c>
      <c r="BI445" s="196">
        <f t="shared" ref="BI445:BI451" si="48">IF(N445="nulová",J445,0)</f>
        <v>0</v>
      </c>
      <c r="BJ445" s="17" t="s">
        <v>141</v>
      </c>
      <c r="BK445" s="196">
        <f t="shared" ref="BK445:BK451" si="49">ROUND(I445*H445,2)</f>
        <v>0</v>
      </c>
      <c r="BL445" s="17" t="s">
        <v>226</v>
      </c>
      <c r="BM445" s="195" t="s">
        <v>768</v>
      </c>
    </row>
    <row r="446" spans="1:65" s="2" customFormat="1" ht="33" customHeight="1">
      <c r="A446" s="34"/>
      <c r="B446" s="35"/>
      <c r="C446" s="230" t="s">
        <v>769</v>
      </c>
      <c r="D446" s="230" t="s">
        <v>296</v>
      </c>
      <c r="E446" s="231" t="s">
        <v>770</v>
      </c>
      <c r="F446" s="232" t="s">
        <v>771</v>
      </c>
      <c r="G446" s="233" t="s">
        <v>179</v>
      </c>
      <c r="H446" s="234">
        <v>2</v>
      </c>
      <c r="I446" s="235"/>
      <c r="J446" s="236">
        <f t="shared" si="40"/>
        <v>0</v>
      </c>
      <c r="K446" s="237"/>
      <c r="L446" s="238"/>
      <c r="M446" s="239" t="s">
        <v>1</v>
      </c>
      <c r="N446" s="240" t="s">
        <v>40</v>
      </c>
      <c r="O446" s="71"/>
      <c r="P446" s="193">
        <f t="shared" si="41"/>
        <v>0</v>
      </c>
      <c r="Q446" s="193">
        <v>0.02</v>
      </c>
      <c r="R446" s="193">
        <f t="shared" si="42"/>
        <v>0.04</v>
      </c>
      <c r="S446" s="193">
        <v>0</v>
      </c>
      <c r="T446" s="194">
        <f t="shared" si="43"/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195" t="s">
        <v>299</v>
      </c>
      <c r="AT446" s="195" t="s">
        <v>296</v>
      </c>
      <c r="AU446" s="195" t="s">
        <v>141</v>
      </c>
      <c r="AY446" s="17" t="s">
        <v>133</v>
      </c>
      <c r="BE446" s="196">
        <f t="shared" si="44"/>
        <v>0</v>
      </c>
      <c r="BF446" s="196">
        <f t="shared" si="45"/>
        <v>0</v>
      </c>
      <c r="BG446" s="196">
        <f t="shared" si="46"/>
        <v>0</v>
      </c>
      <c r="BH446" s="196">
        <f t="shared" si="47"/>
        <v>0</v>
      </c>
      <c r="BI446" s="196">
        <f t="shared" si="48"/>
        <v>0</v>
      </c>
      <c r="BJ446" s="17" t="s">
        <v>141</v>
      </c>
      <c r="BK446" s="196">
        <f t="shared" si="49"/>
        <v>0</v>
      </c>
      <c r="BL446" s="17" t="s">
        <v>226</v>
      </c>
      <c r="BM446" s="195" t="s">
        <v>772</v>
      </c>
    </row>
    <row r="447" spans="1:65" s="2" customFormat="1" ht="21.75" customHeight="1">
      <c r="A447" s="34"/>
      <c r="B447" s="35"/>
      <c r="C447" s="183" t="s">
        <v>773</v>
      </c>
      <c r="D447" s="183" t="s">
        <v>136</v>
      </c>
      <c r="E447" s="184" t="s">
        <v>774</v>
      </c>
      <c r="F447" s="185" t="s">
        <v>775</v>
      </c>
      <c r="G447" s="186" t="s">
        <v>179</v>
      </c>
      <c r="H447" s="187">
        <v>3</v>
      </c>
      <c r="I447" s="188"/>
      <c r="J447" s="189">
        <f t="shared" si="40"/>
        <v>0</v>
      </c>
      <c r="K447" s="190"/>
      <c r="L447" s="39"/>
      <c r="M447" s="191" t="s">
        <v>1</v>
      </c>
      <c r="N447" s="192" t="s">
        <v>40</v>
      </c>
      <c r="O447" s="71"/>
      <c r="P447" s="193">
        <f t="shared" si="41"/>
        <v>0</v>
      </c>
      <c r="Q447" s="193">
        <v>0</v>
      </c>
      <c r="R447" s="193">
        <f t="shared" si="42"/>
        <v>0</v>
      </c>
      <c r="S447" s="193">
        <v>0</v>
      </c>
      <c r="T447" s="194">
        <f t="shared" si="43"/>
        <v>0</v>
      </c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R447" s="195" t="s">
        <v>226</v>
      </c>
      <c r="AT447" s="195" t="s">
        <v>136</v>
      </c>
      <c r="AU447" s="195" t="s">
        <v>141</v>
      </c>
      <c r="AY447" s="17" t="s">
        <v>133</v>
      </c>
      <c r="BE447" s="196">
        <f t="shared" si="44"/>
        <v>0</v>
      </c>
      <c r="BF447" s="196">
        <f t="shared" si="45"/>
        <v>0</v>
      </c>
      <c r="BG447" s="196">
        <f t="shared" si="46"/>
        <v>0</v>
      </c>
      <c r="BH447" s="196">
        <f t="shared" si="47"/>
        <v>0</v>
      </c>
      <c r="BI447" s="196">
        <f t="shared" si="48"/>
        <v>0</v>
      </c>
      <c r="BJ447" s="17" t="s">
        <v>141</v>
      </c>
      <c r="BK447" s="196">
        <f t="shared" si="49"/>
        <v>0</v>
      </c>
      <c r="BL447" s="17" t="s">
        <v>226</v>
      </c>
      <c r="BM447" s="195" t="s">
        <v>776</v>
      </c>
    </row>
    <row r="448" spans="1:65" s="2" customFormat="1" ht="24.2" customHeight="1">
      <c r="A448" s="34"/>
      <c r="B448" s="35"/>
      <c r="C448" s="230" t="s">
        <v>777</v>
      </c>
      <c r="D448" s="230" t="s">
        <v>296</v>
      </c>
      <c r="E448" s="231" t="s">
        <v>778</v>
      </c>
      <c r="F448" s="232" t="s">
        <v>779</v>
      </c>
      <c r="G448" s="233" t="s">
        <v>179</v>
      </c>
      <c r="H448" s="234">
        <v>2</v>
      </c>
      <c r="I448" s="235"/>
      <c r="J448" s="236">
        <f t="shared" si="40"/>
        <v>0</v>
      </c>
      <c r="K448" s="237"/>
      <c r="L448" s="238"/>
      <c r="M448" s="239" t="s">
        <v>1</v>
      </c>
      <c r="N448" s="240" t="s">
        <v>40</v>
      </c>
      <c r="O448" s="71"/>
      <c r="P448" s="193">
        <f t="shared" si="41"/>
        <v>0</v>
      </c>
      <c r="Q448" s="193">
        <v>4.8999999999999998E-4</v>
      </c>
      <c r="R448" s="193">
        <f t="shared" si="42"/>
        <v>9.7999999999999997E-4</v>
      </c>
      <c r="S448" s="193">
        <v>0</v>
      </c>
      <c r="T448" s="194">
        <f t="shared" si="43"/>
        <v>0</v>
      </c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R448" s="195" t="s">
        <v>299</v>
      </c>
      <c r="AT448" s="195" t="s">
        <v>296</v>
      </c>
      <c r="AU448" s="195" t="s">
        <v>141</v>
      </c>
      <c r="AY448" s="17" t="s">
        <v>133</v>
      </c>
      <c r="BE448" s="196">
        <f t="shared" si="44"/>
        <v>0</v>
      </c>
      <c r="BF448" s="196">
        <f t="shared" si="45"/>
        <v>0</v>
      </c>
      <c r="BG448" s="196">
        <f t="shared" si="46"/>
        <v>0</v>
      </c>
      <c r="BH448" s="196">
        <f t="shared" si="47"/>
        <v>0</v>
      </c>
      <c r="BI448" s="196">
        <f t="shared" si="48"/>
        <v>0</v>
      </c>
      <c r="BJ448" s="17" t="s">
        <v>141</v>
      </c>
      <c r="BK448" s="196">
        <f t="shared" si="49"/>
        <v>0</v>
      </c>
      <c r="BL448" s="17" t="s">
        <v>226</v>
      </c>
      <c r="BM448" s="195" t="s">
        <v>780</v>
      </c>
    </row>
    <row r="449" spans="1:65" s="2" customFormat="1" ht="24.2" customHeight="1">
      <c r="A449" s="34"/>
      <c r="B449" s="35"/>
      <c r="C449" s="230" t="s">
        <v>781</v>
      </c>
      <c r="D449" s="230" t="s">
        <v>296</v>
      </c>
      <c r="E449" s="231" t="s">
        <v>782</v>
      </c>
      <c r="F449" s="232" t="s">
        <v>783</v>
      </c>
      <c r="G449" s="233" t="s">
        <v>179</v>
      </c>
      <c r="H449" s="234">
        <v>1</v>
      </c>
      <c r="I449" s="235"/>
      <c r="J449" s="236">
        <f t="shared" si="40"/>
        <v>0</v>
      </c>
      <c r="K449" s="237"/>
      <c r="L449" s="238"/>
      <c r="M449" s="239" t="s">
        <v>1</v>
      </c>
      <c r="N449" s="240" t="s">
        <v>40</v>
      </c>
      <c r="O449" s="71"/>
      <c r="P449" s="193">
        <f t="shared" si="41"/>
        <v>0</v>
      </c>
      <c r="Q449" s="193">
        <v>5.8E-4</v>
      </c>
      <c r="R449" s="193">
        <f t="shared" si="42"/>
        <v>5.8E-4</v>
      </c>
      <c r="S449" s="193">
        <v>0</v>
      </c>
      <c r="T449" s="194">
        <f t="shared" si="43"/>
        <v>0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95" t="s">
        <v>299</v>
      </c>
      <c r="AT449" s="195" t="s">
        <v>296</v>
      </c>
      <c r="AU449" s="195" t="s">
        <v>141</v>
      </c>
      <c r="AY449" s="17" t="s">
        <v>133</v>
      </c>
      <c r="BE449" s="196">
        <f t="shared" si="44"/>
        <v>0</v>
      </c>
      <c r="BF449" s="196">
        <f t="shared" si="45"/>
        <v>0</v>
      </c>
      <c r="BG449" s="196">
        <f t="shared" si="46"/>
        <v>0</v>
      </c>
      <c r="BH449" s="196">
        <f t="shared" si="47"/>
        <v>0</v>
      </c>
      <c r="BI449" s="196">
        <f t="shared" si="48"/>
        <v>0</v>
      </c>
      <c r="BJ449" s="17" t="s">
        <v>141</v>
      </c>
      <c r="BK449" s="196">
        <f t="shared" si="49"/>
        <v>0</v>
      </c>
      <c r="BL449" s="17" t="s">
        <v>226</v>
      </c>
      <c r="BM449" s="195" t="s">
        <v>784</v>
      </c>
    </row>
    <row r="450" spans="1:65" s="2" customFormat="1" ht="24.2" customHeight="1">
      <c r="A450" s="34"/>
      <c r="B450" s="35"/>
      <c r="C450" s="183" t="s">
        <v>785</v>
      </c>
      <c r="D450" s="183" t="s">
        <v>136</v>
      </c>
      <c r="E450" s="184" t="s">
        <v>786</v>
      </c>
      <c r="F450" s="185" t="s">
        <v>787</v>
      </c>
      <c r="G450" s="186" t="s">
        <v>233</v>
      </c>
      <c r="H450" s="187">
        <v>6</v>
      </c>
      <c r="I450" s="188"/>
      <c r="J450" s="189">
        <f t="shared" si="40"/>
        <v>0</v>
      </c>
      <c r="K450" s="190"/>
      <c r="L450" s="39"/>
      <c r="M450" s="191" t="s">
        <v>1</v>
      </c>
      <c r="N450" s="192" t="s">
        <v>40</v>
      </c>
      <c r="O450" s="71"/>
      <c r="P450" s="193">
        <f t="shared" si="41"/>
        <v>0</v>
      </c>
      <c r="Q450" s="193">
        <v>0</v>
      </c>
      <c r="R450" s="193">
        <f t="shared" si="42"/>
        <v>0</v>
      </c>
      <c r="S450" s="193">
        <v>2E-3</v>
      </c>
      <c r="T450" s="194">
        <f t="shared" si="43"/>
        <v>1.2E-2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5" t="s">
        <v>226</v>
      </c>
      <c r="AT450" s="195" t="s">
        <v>136</v>
      </c>
      <c r="AU450" s="195" t="s">
        <v>141</v>
      </c>
      <c r="AY450" s="17" t="s">
        <v>133</v>
      </c>
      <c r="BE450" s="196">
        <f t="shared" si="44"/>
        <v>0</v>
      </c>
      <c r="BF450" s="196">
        <f t="shared" si="45"/>
        <v>0</v>
      </c>
      <c r="BG450" s="196">
        <f t="shared" si="46"/>
        <v>0</v>
      </c>
      <c r="BH450" s="196">
        <f t="shared" si="47"/>
        <v>0</v>
      </c>
      <c r="BI450" s="196">
        <f t="shared" si="48"/>
        <v>0</v>
      </c>
      <c r="BJ450" s="17" t="s">
        <v>141</v>
      </c>
      <c r="BK450" s="196">
        <f t="shared" si="49"/>
        <v>0</v>
      </c>
      <c r="BL450" s="17" t="s">
        <v>226</v>
      </c>
      <c r="BM450" s="195" t="s">
        <v>788</v>
      </c>
    </row>
    <row r="451" spans="1:65" s="2" customFormat="1" ht="24.2" customHeight="1">
      <c r="A451" s="34"/>
      <c r="B451" s="35"/>
      <c r="C451" s="183" t="s">
        <v>789</v>
      </c>
      <c r="D451" s="183" t="s">
        <v>136</v>
      </c>
      <c r="E451" s="184" t="s">
        <v>790</v>
      </c>
      <c r="F451" s="185" t="s">
        <v>791</v>
      </c>
      <c r="G451" s="186" t="s">
        <v>179</v>
      </c>
      <c r="H451" s="187">
        <v>6</v>
      </c>
      <c r="I451" s="188"/>
      <c r="J451" s="189">
        <f t="shared" si="40"/>
        <v>0</v>
      </c>
      <c r="K451" s="190"/>
      <c r="L451" s="39"/>
      <c r="M451" s="191" t="s">
        <v>1</v>
      </c>
      <c r="N451" s="192" t="s">
        <v>40</v>
      </c>
      <c r="O451" s="71"/>
      <c r="P451" s="193">
        <f t="shared" si="41"/>
        <v>0</v>
      </c>
      <c r="Q451" s="193">
        <v>0</v>
      </c>
      <c r="R451" s="193">
        <f t="shared" si="42"/>
        <v>0</v>
      </c>
      <c r="S451" s="193">
        <v>2.4E-2</v>
      </c>
      <c r="T451" s="194">
        <f t="shared" si="43"/>
        <v>0.14400000000000002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195" t="s">
        <v>140</v>
      </c>
      <c r="AT451" s="195" t="s">
        <v>136</v>
      </c>
      <c r="AU451" s="195" t="s">
        <v>141</v>
      </c>
      <c r="AY451" s="17" t="s">
        <v>133</v>
      </c>
      <c r="BE451" s="196">
        <f t="shared" si="44"/>
        <v>0</v>
      </c>
      <c r="BF451" s="196">
        <f t="shared" si="45"/>
        <v>0</v>
      </c>
      <c r="BG451" s="196">
        <f t="shared" si="46"/>
        <v>0</v>
      </c>
      <c r="BH451" s="196">
        <f t="shared" si="47"/>
        <v>0</v>
      </c>
      <c r="BI451" s="196">
        <f t="shared" si="48"/>
        <v>0</v>
      </c>
      <c r="BJ451" s="17" t="s">
        <v>141</v>
      </c>
      <c r="BK451" s="196">
        <f t="shared" si="49"/>
        <v>0</v>
      </c>
      <c r="BL451" s="17" t="s">
        <v>140</v>
      </c>
      <c r="BM451" s="195" t="s">
        <v>792</v>
      </c>
    </row>
    <row r="452" spans="1:65" s="14" customFormat="1" ht="11.25">
      <c r="B452" s="208"/>
      <c r="C452" s="209"/>
      <c r="D452" s="199" t="s">
        <v>143</v>
      </c>
      <c r="E452" s="210" t="s">
        <v>1</v>
      </c>
      <c r="F452" s="211" t="s">
        <v>793</v>
      </c>
      <c r="G452" s="209"/>
      <c r="H452" s="212">
        <v>6</v>
      </c>
      <c r="I452" s="213"/>
      <c r="J452" s="209"/>
      <c r="K452" s="209"/>
      <c r="L452" s="214"/>
      <c r="M452" s="215"/>
      <c r="N452" s="216"/>
      <c r="O452" s="216"/>
      <c r="P452" s="216"/>
      <c r="Q452" s="216"/>
      <c r="R452" s="216"/>
      <c r="S452" s="216"/>
      <c r="T452" s="217"/>
      <c r="AT452" s="218" t="s">
        <v>143</v>
      </c>
      <c r="AU452" s="218" t="s">
        <v>141</v>
      </c>
      <c r="AV452" s="14" t="s">
        <v>141</v>
      </c>
      <c r="AW452" s="14" t="s">
        <v>32</v>
      </c>
      <c r="AX452" s="14" t="s">
        <v>81</v>
      </c>
      <c r="AY452" s="218" t="s">
        <v>133</v>
      </c>
    </row>
    <row r="453" spans="1:65" s="2" customFormat="1" ht="24.2" customHeight="1">
      <c r="A453" s="34"/>
      <c r="B453" s="35"/>
      <c r="C453" s="183" t="s">
        <v>794</v>
      </c>
      <c r="D453" s="183" t="s">
        <v>136</v>
      </c>
      <c r="E453" s="184" t="s">
        <v>795</v>
      </c>
      <c r="F453" s="185" t="s">
        <v>796</v>
      </c>
      <c r="G453" s="186" t="s">
        <v>179</v>
      </c>
      <c r="H453" s="187">
        <v>3</v>
      </c>
      <c r="I453" s="188"/>
      <c r="J453" s="189">
        <f>ROUND(I453*H453,2)</f>
        <v>0</v>
      </c>
      <c r="K453" s="190"/>
      <c r="L453" s="39"/>
      <c r="M453" s="191" t="s">
        <v>1</v>
      </c>
      <c r="N453" s="192" t="s">
        <v>40</v>
      </c>
      <c r="O453" s="71"/>
      <c r="P453" s="193">
        <f>O453*H453</f>
        <v>0</v>
      </c>
      <c r="Q453" s="193">
        <v>0</v>
      </c>
      <c r="R453" s="193">
        <f>Q453*H453</f>
        <v>0</v>
      </c>
      <c r="S453" s="193">
        <v>2.5999999999999999E-2</v>
      </c>
      <c r="T453" s="194">
        <f>S453*H453</f>
        <v>7.8E-2</v>
      </c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R453" s="195" t="s">
        <v>226</v>
      </c>
      <c r="AT453" s="195" t="s">
        <v>136</v>
      </c>
      <c r="AU453" s="195" t="s">
        <v>141</v>
      </c>
      <c r="AY453" s="17" t="s">
        <v>133</v>
      </c>
      <c r="BE453" s="196">
        <f>IF(N453="základní",J453,0)</f>
        <v>0</v>
      </c>
      <c r="BF453" s="196">
        <f>IF(N453="snížená",J453,0)</f>
        <v>0</v>
      </c>
      <c r="BG453" s="196">
        <f>IF(N453="zákl. přenesená",J453,0)</f>
        <v>0</v>
      </c>
      <c r="BH453" s="196">
        <f>IF(N453="sníž. přenesená",J453,0)</f>
        <v>0</v>
      </c>
      <c r="BI453" s="196">
        <f>IF(N453="nulová",J453,0)</f>
        <v>0</v>
      </c>
      <c r="BJ453" s="17" t="s">
        <v>141</v>
      </c>
      <c r="BK453" s="196">
        <f>ROUND(I453*H453,2)</f>
        <v>0</v>
      </c>
      <c r="BL453" s="17" t="s">
        <v>226</v>
      </c>
      <c r="BM453" s="195" t="s">
        <v>797</v>
      </c>
    </row>
    <row r="454" spans="1:65" s="2" customFormat="1" ht="24.2" customHeight="1">
      <c r="A454" s="34"/>
      <c r="B454" s="35"/>
      <c r="C454" s="183" t="s">
        <v>798</v>
      </c>
      <c r="D454" s="183" t="s">
        <v>136</v>
      </c>
      <c r="E454" s="184" t="s">
        <v>799</v>
      </c>
      <c r="F454" s="185" t="s">
        <v>800</v>
      </c>
      <c r="G454" s="186" t="s">
        <v>179</v>
      </c>
      <c r="H454" s="187">
        <v>9</v>
      </c>
      <c r="I454" s="188"/>
      <c r="J454" s="189">
        <f>ROUND(I454*H454,2)</f>
        <v>0</v>
      </c>
      <c r="K454" s="190"/>
      <c r="L454" s="39"/>
      <c r="M454" s="191" t="s">
        <v>1</v>
      </c>
      <c r="N454" s="192" t="s">
        <v>40</v>
      </c>
      <c r="O454" s="71"/>
      <c r="P454" s="193">
        <f>O454*H454</f>
        <v>0</v>
      </c>
      <c r="Q454" s="193">
        <v>0</v>
      </c>
      <c r="R454" s="193">
        <f>Q454*H454</f>
        <v>0</v>
      </c>
      <c r="S454" s="193">
        <v>0</v>
      </c>
      <c r="T454" s="194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195" t="s">
        <v>226</v>
      </c>
      <c r="AT454" s="195" t="s">
        <v>136</v>
      </c>
      <c r="AU454" s="195" t="s">
        <v>141</v>
      </c>
      <c r="AY454" s="17" t="s">
        <v>133</v>
      </c>
      <c r="BE454" s="196">
        <f>IF(N454="základní",J454,0)</f>
        <v>0</v>
      </c>
      <c r="BF454" s="196">
        <f>IF(N454="snížená",J454,0)</f>
        <v>0</v>
      </c>
      <c r="BG454" s="196">
        <f>IF(N454="zákl. přenesená",J454,0)</f>
        <v>0</v>
      </c>
      <c r="BH454" s="196">
        <f>IF(N454="sníž. přenesená",J454,0)</f>
        <v>0</v>
      </c>
      <c r="BI454" s="196">
        <f>IF(N454="nulová",J454,0)</f>
        <v>0</v>
      </c>
      <c r="BJ454" s="17" t="s">
        <v>141</v>
      </c>
      <c r="BK454" s="196">
        <f>ROUND(I454*H454,2)</f>
        <v>0</v>
      </c>
      <c r="BL454" s="17" t="s">
        <v>226</v>
      </c>
      <c r="BM454" s="195" t="s">
        <v>801</v>
      </c>
    </row>
    <row r="455" spans="1:65" s="14" customFormat="1" ht="11.25">
      <c r="B455" s="208"/>
      <c r="C455" s="209"/>
      <c r="D455" s="199" t="s">
        <v>143</v>
      </c>
      <c r="E455" s="210" t="s">
        <v>1</v>
      </c>
      <c r="F455" s="211" t="s">
        <v>802</v>
      </c>
      <c r="G455" s="209"/>
      <c r="H455" s="212">
        <v>9</v>
      </c>
      <c r="I455" s="213"/>
      <c r="J455" s="209"/>
      <c r="K455" s="209"/>
      <c r="L455" s="214"/>
      <c r="M455" s="215"/>
      <c r="N455" s="216"/>
      <c r="O455" s="216"/>
      <c r="P455" s="216"/>
      <c r="Q455" s="216"/>
      <c r="R455" s="216"/>
      <c r="S455" s="216"/>
      <c r="T455" s="217"/>
      <c r="AT455" s="218" t="s">
        <v>143</v>
      </c>
      <c r="AU455" s="218" t="s">
        <v>141</v>
      </c>
      <c r="AV455" s="14" t="s">
        <v>141</v>
      </c>
      <c r="AW455" s="14" t="s">
        <v>32</v>
      </c>
      <c r="AX455" s="14" t="s">
        <v>81</v>
      </c>
      <c r="AY455" s="218" t="s">
        <v>133</v>
      </c>
    </row>
    <row r="456" spans="1:65" s="2" customFormat="1" ht="24.2" customHeight="1">
      <c r="A456" s="34"/>
      <c r="B456" s="35"/>
      <c r="C456" s="183" t="s">
        <v>803</v>
      </c>
      <c r="D456" s="183" t="s">
        <v>136</v>
      </c>
      <c r="E456" s="184" t="s">
        <v>804</v>
      </c>
      <c r="F456" s="185" t="s">
        <v>805</v>
      </c>
      <c r="G456" s="186" t="s">
        <v>233</v>
      </c>
      <c r="H456" s="187">
        <v>6</v>
      </c>
      <c r="I456" s="188"/>
      <c r="J456" s="189">
        <f>ROUND(I456*H456,2)</f>
        <v>0</v>
      </c>
      <c r="K456" s="190"/>
      <c r="L456" s="39"/>
      <c r="M456" s="191" t="s">
        <v>1</v>
      </c>
      <c r="N456" s="192" t="s">
        <v>40</v>
      </c>
      <c r="O456" s="71"/>
      <c r="P456" s="193">
        <f>O456*H456</f>
        <v>0</v>
      </c>
      <c r="Q456" s="193">
        <v>0</v>
      </c>
      <c r="R456" s="193">
        <f>Q456*H456</f>
        <v>0</v>
      </c>
      <c r="S456" s="193">
        <v>0</v>
      </c>
      <c r="T456" s="194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95" t="s">
        <v>226</v>
      </c>
      <c r="AT456" s="195" t="s">
        <v>136</v>
      </c>
      <c r="AU456" s="195" t="s">
        <v>141</v>
      </c>
      <c r="AY456" s="17" t="s">
        <v>133</v>
      </c>
      <c r="BE456" s="196">
        <f>IF(N456="základní",J456,0)</f>
        <v>0</v>
      </c>
      <c r="BF456" s="196">
        <f>IF(N456="snížená",J456,0)</f>
        <v>0</v>
      </c>
      <c r="BG456" s="196">
        <f>IF(N456="zákl. přenesená",J456,0)</f>
        <v>0</v>
      </c>
      <c r="BH456" s="196">
        <f>IF(N456="sníž. přenesená",J456,0)</f>
        <v>0</v>
      </c>
      <c r="BI456" s="196">
        <f>IF(N456="nulová",J456,0)</f>
        <v>0</v>
      </c>
      <c r="BJ456" s="17" t="s">
        <v>141</v>
      </c>
      <c r="BK456" s="196">
        <f>ROUND(I456*H456,2)</f>
        <v>0</v>
      </c>
      <c r="BL456" s="17" t="s">
        <v>226</v>
      </c>
      <c r="BM456" s="195" t="s">
        <v>806</v>
      </c>
    </row>
    <row r="457" spans="1:65" s="13" customFormat="1" ht="11.25">
      <c r="B457" s="197"/>
      <c r="C457" s="198"/>
      <c r="D457" s="199" t="s">
        <v>143</v>
      </c>
      <c r="E457" s="200" t="s">
        <v>1</v>
      </c>
      <c r="F457" s="201" t="s">
        <v>148</v>
      </c>
      <c r="G457" s="198"/>
      <c r="H457" s="200" t="s">
        <v>1</v>
      </c>
      <c r="I457" s="202"/>
      <c r="J457" s="198"/>
      <c r="K457" s="198"/>
      <c r="L457" s="203"/>
      <c r="M457" s="204"/>
      <c r="N457" s="205"/>
      <c r="O457" s="205"/>
      <c r="P457" s="205"/>
      <c r="Q457" s="205"/>
      <c r="R457" s="205"/>
      <c r="S457" s="205"/>
      <c r="T457" s="206"/>
      <c r="AT457" s="207" t="s">
        <v>143</v>
      </c>
      <c r="AU457" s="207" t="s">
        <v>141</v>
      </c>
      <c r="AV457" s="13" t="s">
        <v>81</v>
      </c>
      <c r="AW457" s="13" t="s">
        <v>32</v>
      </c>
      <c r="AX457" s="13" t="s">
        <v>74</v>
      </c>
      <c r="AY457" s="207" t="s">
        <v>133</v>
      </c>
    </row>
    <row r="458" spans="1:65" s="14" customFormat="1" ht="11.25">
      <c r="B458" s="208"/>
      <c r="C458" s="209"/>
      <c r="D458" s="199" t="s">
        <v>143</v>
      </c>
      <c r="E458" s="210" t="s">
        <v>1</v>
      </c>
      <c r="F458" s="211" t="s">
        <v>807</v>
      </c>
      <c r="G458" s="209"/>
      <c r="H458" s="212">
        <v>4</v>
      </c>
      <c r="I458" s="213"/>
      <c r="J458" s="209"/>
      <c r="K458" s="209"/>
      <c r="L458" s="214"/>
      <c r="M458" s="215"/>
      <c r="N458" s="216"/>
      <c r="O458" s="216"/>
      <c r="P458" s="216"/>
      <c r="Q458" s="216"/>
      <c r="R458" s="216"/>
      <c r="S458" s="216"/>
      <c r="T458" s="217"/>
      <c r="AT458" s="218" t="s">
        <v>143</v>
      </c>
      <c r="AU458" s="218" t="s">
        <v>141</v>
      </c>
      <c r="AV458" s="14" t="s">
        <v>141</v>
      </c>
      <c r="AW458" s="14" t="s">
        <v>32</v>
      </c>
      <c r="AX458" s="14" t="s">
        <v>74</v>
      </c>
      <c r="AY458" s="218" t="s">
        <v>133</v>
      </c>
    </row>
    <row r="459" spans="1:65" s="13" customFormat="1" ht="11.25">
      <c r="B459" s="197"/>
      <c r="C459" s="198"/>
      <c r="D459" s="199" t="s">
        <v>143</v>
      </c>
      <c r="E459" s="200" t="s">
        <v>1</v>
      </c>
      <c r="F459" s="201" t="s">
        <v>150</v>
      </c>
      <c r="G459" s="198"/>
      <c r="H459" s="200" t="s">
        <v>1</v>
      </c>
      <c r="I459" s="202"/>
      <c r="J459" s="198"/>
      <c r="K459" s="198"/>
      <c r="L459" s="203"/>
      <c r="M459" s="204"/>
      <c r="N459" s="205"/>
      <c r="O459" s="205"/>
      <c r="P459" s="205"/>
      <c r="Q459" s="205"/>
      <c r="R459" s="205"/>
      <c r="S459" s="205"/>
      <c r="T459" s="206"/>
      <c r="AT459" s="207" t="s">
        <v>143</v>
      </c>
      <c r="AU459" s="207" t="s">
        <v>141</v>
      </c>
      <c r="AV459" s="13" t="s">
        <v>81</v>
      </c>
      <c r="AW459" s="13" t="s">
        <v>32</v>
      </c>
      <c r="AX459" s="13" t="s">
        <v>74</v>
      </c>
      <c r="AY459" s="207" t="s">
        <v>133</v>
      </c>
    </row>
    <row r="460" spans="1:65" s="14" customFormat="1" ht="11.25">
      <c r="B460" s="208"/>
      <c r="C460" s="209"/>
      <c r="D460" s="199" t="s">
        <v>143</v>
      </c>
      <c r="E460" s="210" t="s">
        <v>1</v>
      </c>
      <c r="F460" s="211" t="s">
        <v>339</v>
      </c>
      <c r="G460" s="209"/>
      <c r="H460" s="212">
        <v>2</v>
      </c>
      <c r="I460" s="213"/>
      <c r="J460" s="209"/>
      <c r="K460" s="209"/>
      <c r="L460" s="214"/>
      <c r="M460" s="215"/>
      <c r="N460" s="216"/>
      <c r="O460" s="216"/>
      <c r="P460" s="216"/>
      <c r="Q460" s="216"/>
      <c r="R460" s="216"/>
      <c r="S460" s="216"/>
      <c r="T460" s="217"/>
      <c r="AT460" s="218" t="s">
        <v>143</v>
      </c>
      <c r="AU460" s="218" t="s">
        <v>141</v>
      </c>
      <c r="AV460" s="14" t="s">
        <v>141</v>
      </c>
      <c r="AW460" s="14" t="s">
        <v>32</v>
      </c>
      <c r="AX460" s="14" t="s">
        <v>74</v>
      </c>
      <c r="AY460" s="218" t="s">
        <v>133</v>
      </c>
    </row>
    <row r="461" spans="1:65" s="15" customFormat="1" ht="11.25">
      <c r="B461" s="219"/>
      <c r="C461" s="220"/>
      <c r="D461" s="199" t="s">
        <v>143</v>
      </c>
      <c r="E461" s="221" t="s">
        <v>1</v>
      </c>
      <c r="F461" s="222" t="s">
        <v>152</v>
      </c>
      <c r="G461" s="220"/>
      <c r="H461" s="223">
        <v>6</v>
      </c>
      <c r="I461" s="224"/>
      <c r="J461" s="220"/>
      <c r="K461" s="220"/>
      <c r="L461" s="225"/>
      <c r="M461" s="226"/>
      <c r="N461" s="227"/>
      <c r="O461" s="227"/>
      <c r="P461" s="227"/>
      <c r="Q461" s="227"/>
      <c r="R461" s="227"/>
      <c r="S461" s="227"/>
      <c r="T461" s="228"/>
      <c r="AT461" s="229" t="s">
        <v>143</v>
      </c>
      <c r="AU461" s="229" t="s">
        <v>141</v>
      </c>
      <c r="AV461" s="15" t="s">
        <v>140</v>
      </c>
      <c r="AW461" s="15" t="s">
        <v>32</v>
      </c>
      <c r="AX461" s="15" t="s">
        <v>81</v>
      </c>
      <c r="AY461" s="229" t="s">
        <v>133</v>
      </c>
    </row>
    <row r="462" spans="1:65" s="2" customFormat="1" ht="24.2" customHeight="1">
      <c r="A462" s="34"/>
      <c r="B462" s="35"/>
      <c r="C462" s="230" t="s">
        <v>808</v>
      </c>
      <c r="D462" s="230" t="s">
        <v>296</v>
      </c>
      <c r="E462" s="231" t="s">
        <v>809</v>
      </c>
      <c r="F462" s="232" t="s">
        <v>810</v>
      </c>
      <c r="G462" s="233" t="s">
        <v>233</v>
      </c>
      <c r="H462" s="234">
        <v>6.6</v>
      </c>
      <c r="I462" s="235"/>
      <c r="J462" s="236">
        <f>ROUND(I462*H462,2)</f>
        <v>0</v>
      </c>
      <c r="K462" s="237"/>
      <c r="L462" s="238"/>
      <c r="M462" s="239" t="s">
        <v>1</v>
      </c>
      <c r="N462" s="240" t="s">
        <v>40</v>
      </c>
      <c r="O462" s="71"/>
      <c r="P462" s="193">
        <f>O462*H462</f>
        <v>0</v>
      </c>
      <c r="Q462" s="193">
        <v>5.0000000000000001E-3</v>
      </c>
      <c r="R462" s="193">
        <f>Q462*H462</f>
        <v>3.3000000000000002E-2</v>
      </c>
      <c r="S462" s="193">
        <v>0</v>
      </c>
      <c r="T462" s="194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95" t="s">
        <v>299</v>
      </c>
      <c r="AT462" s="195" t="s">
        <v>296</v>
      </c>
      <c r="AU462" s="195" t="s">
        <v>141</v>
      </c>
      <c r="AY462" s="17" t="s">
        <v>133</v>
      </c>
      <c r="BE462" s="196">
        <f>IF(N462="základní",J462,0)</f>
        <v>0</v>
      </c>
      <c r="BF462" s="196">
        <f>IF(N462="snížená",J462,0)</f>
        <v>0</v>
      </c>
      <c r="BG462" s="196">
        <f>IF(N462="zákl. přenesená",J462,0)</f>
        <v>0</v>
      </c>
      <c r="BH462" s="196">
        <f>IF(N462="sníž. přenesená",J462,0)</f>
        <v>0</v>
      </c>
      <c r="BI462" s="196">
        <f>IF(N462="nulová",J462,0)</f>
        <v>0</v>
      </c>
      <c r="BJ462" s="17" t="s">
        <v>141</v>
      </c>
      <c r="BK462" s="196">
        <f>ROUND(I462*H462,2)</f>
        <v>0</v>
      </c>
      <c r="BL462" s="17" t="s">
        <v>226</v>
      </c>
      <c r="BM462" s="195" t="s">
        <v>811</v>
      </c>
    </row>
    <row r="463" spans="1:65" s="14" customFormat="1" ht="11.25">
      <c r="B463" s="208"/>
      <c r="C463" s="209"/>
      <c r="D463" s="199" t="s">
        <v>143</v>
      </c>
      <c r="E463" s="209"/>
      <c r="F463" s="211" t="s">
        <v>812</v>
      </c>
      <c r="G463" s="209"/>
      <c r="H463" s="212">
        <v>6.6</v>
      </c>
      <c r="I463" s="213"/>
      <c r="J463" s="209"/>
      <c r="K463" s="209"/>
      <c r="L463" s="214"/>
      <c r="M463" s="215"/>
      <c r="N463" s="216"/>
      <c r="O463" s="216"/>
      <c r="P463" s="216"/>
      <c r="Q463" s="216"/>
      <c r="R463" s="216"/>
      <c r="S463" s="216"/>
      <c r="T463" s="217"/>
      <c r="AT463" s="218" t="s">
        <v>143</v>
      </c>
      <c r="AU463" s="218" t="s">
        <v>141</v>
      </c>
      <c r="AV463" s="14" t="s">
        <v>141</v>
      </c>
      <c r="AW463" s="14" t="s">
        <v>4</v>
      </c>
      <c r="AX463" s="14" t="s">
        <v>81</v>
      </c>
      <c r="AY463" s="218" t="s">
        <v>133</v>
      </c>
    </row>
    <row r="464" spans="1:65" s="2" customFormat="1" ht="24.2" customHeight="1">
      <c r="A464" s="34"/>
      <c r="B464" s="35"/>
      <c r="C464" s="183" t="s">
        <v>813</v>
      </c>
      <c r="D464" s="183" t="s">
        <v>136</v>
      </c>
      <c r="E464" s="184" t="s">
        <v>814</v>
      </c>
      <c r="F464" s="185" t="s">
        <v>815</v>
      </c>
      <c r="G464" s="186" t="s">
        <v>179</v>
      </c>
      <c r="H464" s="187">
        <v>3</v>
      </c>
      <c r="I464" s="188"/>
      <c r="J464" s="189">
        <f>ROUND(I464*H464,2)</f>
        <v>0</v>
      </c>
      <c r="K464" s="190"/>
      <c r="L464" s="39"/>
      <c r="M464" s="191" t="s">
        <v>1</v>
      </c>
      <c r="N464" s="192" t="s">
        <v>40</v>
      </c>
      <c r="O464" s="71"/>
      <c r="P464" s="193">
        <f>O464*H464</f>
        <v>0</v>
      </c>
      <c r="Q464" s="193">
        <v>0</v>
      </c>
      <c r="R464" s="193">
        <f>Q464*H464</f>
        <v>0</v>
      </c>
      <c r="S464" s="193">
        <v>0</v>
      </c>
      <c r="T464" s="194">
        <f>S464*H464</f>
        <v>0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195" t="s">
        <v>226</v>
      </c>
      <c r="AT464" s="195" t="s">
        <v>136</v>
      </c>
      <c r="AU464" s="195" t="s">
        <v>141</v>
      </c>
      <c r="AY464" s="17" t="s">
        <v>133</v>
      </c>
      <c r="BE464" s="196">
        <f>IF(N464="základní",J464,0)</f>
        <v>0</v>
      </c>
      <c r="BF464" s="196">
        <f>IF(N464="snížená",J464,0)</f>
        <v>0</v>
      </c>
      <c r="BG464" s="196">
        <f>IF(N464="zákl. přenesená",J464,0)</f>
        <v>0</v>
      </c>
      <c r="BH464" s="196">
        <f>IF(N464="sníž. přenesená",J464,0)</f>
        <v>0</v>
      </c>
      <c r="BI464" s="196">
        <f>IF(N464="nulová",J464,0)</f>
        <v>0</v>
      </c>
      <c r="BJ464" s="17" t="s">
        <v>141</v>
      </c>
      <c r="BK464" s="196">
        <f>ROUND(I464*H464,2)</f>
        <v>0</v>
      </c>
      <c r="BL464" s="17" t="s">
        <v>226</v>
      </c>
      <c r="BM464" s="195" t="s">
        <v>816</v>
      </c>
    </row>
    <row r="465" spans="1:65" s="2" customFormat="1" ht="24.2" customHeight="1">
      <c r="A465" s="34"/>
      <c r="B465" s="35"/>
      <c r="C465" s="230" t="s">
        <v>817</v>
      </c>
      <c r="D465" s="230" t="s">
        <v>296</v>
      </c>
      <c r="E465" s="231" t="s">
        <v>818</v>
      </c>
      <c r="F465" s="232" t="s">
        <v>819</v>
      </c>
      <c r="G465" s="233" t="s">
        <v>179</v>
      </c>
      <c r="H465" s="234">
        <v>1</v>
      </c>
      <c r="I465" s="235"/>
      <c r="J465" s="236">
        <f>ROUND(I465*H465,2)</f>
        <v>0</v>
      </c>
      <c r="K465" s="237"/>
      <c r="L465" s="238"/>
      <c r="M465" s="239" t="s">
        <v>1</v>
      </c>
      <c r="N465" s="240" t="s">
        <v>40</v>
      </c>
      <c r="O465" s="71"/>
      <c r="P465" s="193">
        <f>O465*H465</f>
        <v>0</v>
      </c>
      <c r="Q465" s="193">
        <v>1.08E-3</v>
      </c>
      <c r="R465" s="193">
        <f>Q465*H465</f>
        <v>1.08E-3</v>
      </c>
      <c r="S465" s="193">
        <v>0</v>
      </c>
      <c r="T465" s="194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95" t="s">
        <v>299</v>
      </c>
      <c r="AT465" s="195" t="s">
        <v>296</v>
      </c>
      <c r="AU465" s="195" t="s">
        <v>141</v>
      </c>
      <c r="AY465" s="17" t="s">
        <v>133</v>
      </c>
      <c r="BE465" s="196">
        <f>IF(N465="základní",J465,0)</f>
        <v>0</v>
      </c>
      <c r="BF465" s="196">
        <f>IF(N465="snížená",J465,0)</f>
        <v>0</v>
      </c>
      <c r="BG465" s="196">
        <f>IF(N465="zákl. přenesená",J465,0)</f>
        <v>0</v>
      </c>
      <c r="BH465" s="196">
        <f>IF(N465="sníž. přenesená",J465,0)</f>
        <v>0</v>
      </c>
      <c r="BI465" s="196">
        <f>IF(N465="nulová",J465,0)</f>
        <v>0</v>
      </c>
      <c r="BJ465" s="17" t="s">
        <v>141</v>
      </c>
      <c r="BK465" s="196">
        <f>ROUND(I465*H465,2)</f>
        <v>0</v>
      </c>
      <c r="BL465" s="17" t="s">
        <v>226</v>
      </c>
      <c r="BM465" s="195" t="s">
        <v>820</v>
      </c>
    </row>
    <row r="466" spans="1:65" s="2" customFormat="1" ht="24.2" customHeight="1">
      <c r="A466" s="34"/>
      <c r="B466" s="35"/>
      <c r="C466" s="230" t="s">
        <v>821</v>
      </c>
      <c r="D466" s="230" t="s">
        <v>296</v>
      </c>
      <c r="E466" s="231" t="s">
        <v>822</v>
      </c>
      <c r="F466" s="232" t="s">
        <v>823</v>
      </c>
      <c r="G466" s="233" t="s">
        <v>179</v>
      </c>
      <c r="H466" s="234">
        <v>2</v>
      </c>
      <c r="I466" s="235"/>
      <c r="J466" s="236">
        <f>ROUND(I466*H466,2)</f>
        <v>0</v>
      </c>
      <c r="K466" s="237"/>
      <c r="L466" s="238"/>
      <c r="M466" s="239" t="s">
        <v>1</v>
      </c>
      <c r="N466" s="240" t="s">
        <v>40</v>
      </c>
      <c r="O466" s="71"/>
      <c r="P466" s="193">
        <f>O466*H466</f>
        <v>0</v>
      </c>
      <c r="Q466" s="193">
        <v>8.5999999999999998E-4</v>
      </c>
      <c r="R466" s="193">
        <f>Q466*H466</f>
        <v>1.72E-3</v>
      </c>
      <c r="S466" s="193">
        <v>0</v>
      </c>
      <c r="T466" s="194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95" t="s">
        <v>299</v>
      </c>
      <c r="AT466" s="195" t="s">
        <v>296</v>
      </c>
      <c r="AU466" s="195" t="s">
        <v>141</v>
      </c>
      <c r="AY466" s="17" t="s">
        <v>133</v>
      </c>
      <c r="BE466" s="196">
        <f>IF(N466="základní",J466,0)</f>
        <v>0</v>
      </c>
      <c r="BF466" s="196">
        <f>IF(N466="snížená",J466,0)</f>
        <v>0</v>
      </c>
      <c r="BG466" s="196">
        <f>IF(N466="zákl. přenesená",J466,0)</f>
        <v>0</v>
      </c>
      <c r="BH466" s="196">
        <f>IF(N466="sníž. přenesená",J466,0)</f>
        <v>0</v>
      </c>
      <c r="BI466" s="196">
        <f>IF(N466="nulová",J466,0)</f>
        <v>0</v>
      </c>
      <c r="BJ466" s="17" t="s">
        <v>141</v>
      </c>
      <c r="BK466" s="196">
        <f>ROUND(I466*H466,2)</f>
        <v>0</v>
      </c>
      <c r="BL466" s="17" t="s">
        <v>226</v>
      </c>
      <c r="BM466" s="195" t="s">
        <v>824</v>
      </c>
    </row>
    <row r="467" spans="1:65" s="2" customFormat="1" ht="24.2" customHeight="1">
      <c r="A467" s="34"/>
      <c r="B467" s="35"/>
      <c r="C467" s="183" t="s">
        <v>825</v>
      </c>
      <c r="D467" s="183" t="s">
        <v>136</v>
      </c>
      <c r="E467" s="184" t="s">
        <v>826</v>
      </c>
      <c r="F467" s="185" t="s">
        <v>827</v>
      </c>
      <c r="G467" s="186" t="s">
        <v>254</v>
      </c>
      <c r="H467" s="187">
        <v>9.1999999999999998E-2</v>
      </c>
      <c r="I467" s="188"/>
      <c r="J467" s="189">
        <f>ROUND(I467*H467,2)</f>
        <v>0</v>
      </c>
      <c r="K467" s="190"/>
      <c r="L467" s="39"/>
      <c r="M467" s="191" t="s">
        <v>1</v>
      </c>
      <c r="N467" s="192" t="s">
        <v>40</v>
      </c>
      <c r="O467" s="71"/>
      <c r="P467" s="193">
        <f>O467*H467</f>
        <v>0</v>
      </c>
      <c r="Q467" s="193">
        <v>0</v>
      </c>
      <c r="R467" s="193">
        <f>Q467*H467</f>
        <v>0</v>
      </c>
      <c r="S467" s="193">
        <v>0</v>
      </c>
      <c r="T467" s="194">
        <f>S467*H467</f>
        <v>0</v>
      </c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R467" s="195" t="s">
        <v>226</v>
      </c>
      <c r="AT467" s="195" t="s">
        <v>136</v>
      </c>
      <c r="AU467" s="195" t="s">
        <v>141</v>
      </c>
      <c r="AY467" s="17" t="s">
        <v>133</v>
      </c>
      <c r="BE467" s="196">
        <f>IF(N467="základní",J467,0)</f>
        <v>0</v>
      </c>
      <c r="BF467" s="196">
        <f>IF(N467="snížená",J467,0)</f>
        <v>0</v>
      </c>
      <c r="BG467" s="196">
        <f>IF(N467="zákl. přenesená",J467,0)</f>
        <v>0</v>
      </c>
      <c r="BH467" s="196">
        <f>IF(N467="sníž. přenesená",J467,0)</f>
        <v>0</v>
      </c>
      <c r="BI467" s="196">
        <f>IF(N467="nulová",J467,0)</f>
        <v>0</v>
      </c>
      <c r="BJ467" s="17" t="s">
        <v>141</v>
      </c>
      <c r="BK467" s="196">
        <f>ROUND(I467*H467,2)</f>
        <v>0</v>
      </c>
      <c r="BL467" s="17" t="s">
        <v>226</v>
      </c>
      <c r="BM467" s="195" t="s">
        <v>828</v>
      </c>
    </row>
    <row r="468" spans="1:65" s="2" customFormat="1" ht="24.2" customHeight="1">
      <c r="A468" s="34"/>
      <c r="B468" s="35"/>
      <c r="C468" s="183" t="s">
        <v>829</v>
      </c>
      <c r="D468" s="183" t="s">
        <v>136</v>
      </c>
      <c r="E468" s="184" t="s">
        <v>830</v>
      </c>
      <c r="F468" s="185" t="s">
        <v>831</v>
      </c>
      <c r="G468" s="186" t="s">
        <v>254</v>
      </c>
      <c r="H468" s="187">
        <v>9.1999999999999998E-2</v>
      </c>
      <c r="I468" s="188"/>
      <c r="J468" s="189">
        <f>ROUND(I468*H468,2)</f>
        <v>0</v>
      </c>
      <c r="K468" s="190"/>
      <c r="L468" s="39"/>
      <c r="M468" s="191" t="s">
        <v>1</v>
      </c>
      <c r="N468" s="192" t="s">
        <v>40</v>
      </c>
      <c r="O468" s="71"/>
      <c r="P468" s="193">
        <f>O468*H468</f>
        <v>0</v>
      </c>
      <c r="Q468" s="193">
        <v>0</v>
      </c>
      <c r="R468" s="193">
        <f>Q468*H468</f>
        <v>0</v>
      </c>
      <c r="S468" s="193">
        <v>0</v>
      </c>
      <c r="T468" s="194">
        <f>S468*H468</f>
        <v>0</v>
      </c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R468" s="195" t="s">
        <v>226</v>
      </c>
      <c r="AT468" s="195" t="s">
        <v>136</v>
      </c>
      <c r="AU468" s="195" t="s">
        <v>141</v>
      </c>
      <c r="AY468" s="17" t="s">
        <v>133</v>
      </c>
      <c r="BE468" s="196">
        <f>IF(N468="základní",J468,0)</f>
        <v>0</v>
      </c>
      <c r="BF468" s="196">
        <f>IF(N468="snížená",J468,0)</f>
        <v>0</v>
      </c>
      <c r="BG468" s="196">
        <f>IF(N468="zákl. přenesená",J468,0)</f>
        <v>0</v>
      </c>
      <c r="BH468" s="196">
        <f>IF(N468="sníž. přenesená",J468,0)</f>
        <v>0</v>
      </c>
      <c r="BI468" s="196">
        <f>IF(N468="nulová",J468,0)</f>
        <v>0</v>
      </c>
      <c r="BJ468" s="17" t="s">
        <v>141</v>
      </c>
      <c r="BK468" s="196">
        <f>ROUND(I468*H468,2)</f>
        <v>0</v>
      </c>
      <c r="BL468" s="17" t="s">
        <v>226</v>
      </c>
      <c r="BM468" s="195" t="s">
        <v>832</v>
      </c>
    </row>
    <row r="469" spans="1:65" s="12" customFormat="1" ht="22.9" customHeight="1">
      <c r="B469" s="167"/>
      <c r="C469" s="168"/>
      <c r="D469" s="169" t="s">
        <v>73</v>
      </c>
      <c r="E469" s="181" t="s">
        <v>833</v>
      </c>
      <c r="F469" s="181" t="s">
        <v>834</v>
      </c>
      <c r="G469" s="168"/>
      <c r="H469" s="168"/>
      <c r="I469" s="171"/>
      <c r="J469" s="182">
        <f>BK469</f>
        <v>0</v>
      </c>
      <c r="K469" s="168"/>
      <c r="L469" s="173"/>
      <c r="M469" s="174"/>
      <c r="N469" s="175"/>
      <c r="O469" s="175"/>
      <c r="P469" s="176">
        <f>SUM(P470:P492)</f>
        <v>0</v>
      </c>
      <c r="Q469" s="175"/>
      <c r="R469" s="176">
        <f>SUM(R470:R492)</f>
        <v>0.45836079999999996</v>
      </c>
      <c r="S469" s="175"/>
      <c r="T469" s="177">
        <f>SUM(T470:T492)</f>
        <v>0</v>
      </c>
      <c r="AR469" s="178" t="s">
        <v>141</v>
      </c>
      <c r="AT469" s="179" t="s">
        <v>73</v>
      </c>
      <c r="AU469" s="179" t="s">
        <v>81</v>
      </c>
      <c r="AY469" s="178" t="s">
        <v>133</v>
      </c>
      <c r="BK469" s="180">
        <f>SUM(BK470:BK492)</f>
        <v>0</v>
      </c>
    </row>
    <row r="470" spans="1:65" s="2" customFormat="1" ht="16.5" customHeight="1">
      <c r="A470" s="34"/>
      <c r="B470" s="35"/>
      <c r="C470" s="183" t="s">
        <v>835</v>
      </c>
      <c r="D470" s="183" t="s">
        <v>136</v>
      </c>
      <c r="E470" s="184" t="s">
        <v>836</v>
      </c>
      <c r="F470" s="185" t="s">
        <v>837</v>
      </c>
      <c r="G470" s="186" t="s">
        <v>139</v>
      </c>
      <c r="H470" s="187">
        <v>6.38</v>
      </c>
      <c r="I470" s="188"/>
      <c r="J470" s="189">
        <f>ROUND(I470*H470,2)</f>
        <v>0</v>
      </c>
      <c r="K470" s="190"/>
      <c r="L470" s="39"/>
      <c r="M470" s="191" t="s">
        <v>1</v>
      </c>
      <c r="N470" s="192" t="s">
        <v>40</v>
      </c>
      <c r="O470" s="71"/>
      <c r="P470" s="193">
        <f>O470*H470</f>
        <v>0</v>
      </c>
      <c r="Q470" s="193">
        <v>0</v>
      </c>
      <c r="R470" s="193">
        <f>Q470*H470</f>
        <v>0</v>
      </c>
      <c r="S470" s="193">
        <v>0</v>
      </c>
      <c r="T470" s="194">
        <f>S470*H470</f>
        <v>0</v>
      </c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R470" s="195" t="s">
        <v>226</v>
      </c>
      <c r="AT470" s="195" t="s">
        <v>136</v>
      </c>
      <c r="AU470" s="195" t="s">
        <v>141</v>
      </c>
      <c r="AY470" s="17" t="s">
        <v>133</v>
      </c>
      <c r="BE470" s="196">
        <f>IF(N470="základní",J470,0)</f>
        <v>0</v>
      </c>
      <c r="BF470" s="196">
        <f>IF(N470="snížená",J470,0)</f>
        <v>0</v>
      </c>
      <c r="BG470" s="196">
        <f>IF(N470="zákl. přenesená",J470,0)</f>
        <v>0</v>
      </c>
      <c r="BH470" s="196">
        <f>IF(N470="sníž. přenesená",J470,0)</f>
        <v>0</v>
      </c>
      <c r="BI470" s="196">
        <f>IF(N470="nulová",J470,0)</f>
        <v>0</v>
      </c>
      <c r="BJ470" s="17" t="s">
        <v>141</v>
      </c>
      <c r="BK470" s="196">
        <f>ROUND(I470*H470,2)</f>
        <v>0</v>
      </c>
      <c r="BL470" s="17" t="s">
        <v>226</v>
      </c>
      <c r="BM470" s="195" t="s">
        <v>838</v>
      </c>
    </row>
    <row r="471" spans="1:65" s="13" customFormat="1" ht="11.25">
      <c r="B471" s="197"/>
      <c r="C471" s="198"/>
      <c r="D471" s="199" t="s">
        <v>143</v>
      </c>
      <c r="E471" s="200" t="s">
        <v>1</v>
      </c>
      <c r="F471" s="201" t="s">
        <v>144</v>
      </c>
      <c r="G471" s="198"/>
      <c r="H471" s="200" t="s">
        <v>1</v>
      </c>
      <c r="I471" s="202"/>
      <c r="J471" s="198"/>
      <c r="K471" s="198"/>
      <c r="L471" s="203"/>
      <c r="M471" s="204"/>
      <c r="N471" s="205"/>
      <c r="O471" s="205"/>
      <c r="P471" s="205"/>
      <c r="Q471" s="205"/>
      <c r="R471" s="205"/>
      <c r="S471" s="205"/>
      <c r="T471" s="206"/>
      <c r="AT471" s="207" t="s">
        <v>143</v>
      </c>
      <c r="AU471" s="207" t="s">
        <v>141</v>
      </c>
      <c r="AV471" s="13" t="s">
        <v>81</v>
      </c>
      <c r="AW471" s="13" t="s">
        <v>32</v>
      </c>
      <c r="AX471" s="13" t="s">
        <v>74</v>
      </c>
      <c r="AY471" s="207" t="s">
        <v>133</v>
      </c>
    </row>
    <row r="472" spans="1:65" s="14" customFormat="1" ht="11.25">
      <c r="B472" s="208"/>
      <c r="C472" s="209"/>
      <c r="D472" s="199" t="s">
        <v>143</v>
      </c>
      <c r="E472" s="210" t="s">
        <v>1</v>
      </c>
      <c r="F472" s="211" t="s">
        <v>145</v>
      </c>
      <c r="G472" s="209"/>
      <c r="H472" s="212">
        <v>2.35</v>
      </c>
      <c r="I472" s="213"/>
      <c r="J472" s="209"/>
      <c r="K472" s="209"/>
      <c r="L472" s="214"/>
      <c r="M472" s="215"/>
      <c r="N472" s="216"/>
      <c r="O472" s="216"/>
      <c r="P472" s="216"/>
      <c r="Q472" s="216"/>
      <c r="R472" s="216"/>
      <c r="S472" s="216"/>
      <c r="T472" s="217"/>
      <c r="AT472" s="218" t="s">
        <v>143</v>
      </c>
      <c r="AU472" s="218" t="s">
        <v>141</v>
      </c>
      <c r="AV472" s="14" t="s">
        <v>141</v>
      </c>
      <c r="AW472" s="14" t="s">
        <v>32</v>
      </c>
      <c r="AX472" s="14" t="s">
        <v>74</v>
      </c>
      <c r="AY472" s="218" t="s">
        <v>133</v>
      </c>
    </row>
    <row r="473" spans="1:65" s="13" customFormat="1" ht="11.25">
      <c r="B473" s="197"/>
      <c r="C473" s="198"/>
      <c r="D473" s="199" t="s">
        <v>143</v>
      </c>
      <c r="E473" s="200" t="s">
        <v>1</v>
      </c>
      <c r="F473" s="201" t="s">
        <v>146</v>
      </c>
      <c r="G473" s="198"/>
      <c r="H473" s="200" t="s">
        <v>1</v>
      </c>
      <c r="I473" s="202"/>
      <c r="J473" s="198"/>
      <c r="K473" s="198"/>
      <c r="L473" s="203"/>
      <c r="M473" s="204"/>
      <c r="N473" s="205"/>
      <c r="O473" s="205"/>
      <c r="P473" s="205"/>
      <c r="Q473" s="205"/>
      <c r="R473" s="205"/>
      <c r="S473" s="205"/>
      <c r="T473" s="206"/>
      <c r="AT473" s="207" t="s">
        <v>143</v>
      </c>
      <c r="AU473" s="207" t="s">
        <v>141</v>
      </c>
      <c r="AV473" s="13" t="s">
        <v>81</v>
      </c>
      <c r="AW473" s="13" t="s">
        <v>32</v>
      </c>
      <c r="AX473" s="13" t="s">
        <v>74</v>
      </c>
      <c r="AY473" s="207" t="s">
        <v>133</v>
      </c>
    </row>
    <row r="474" spans="1:65" s="14" customFormat="1" ht="11.25">
      <c r="B474" s="208"/>
      <c r="C474" s="209"/>
      <c r="D474" s="199" t="s">
        <v>143</v>
      </c>
      <c r="E474" s="210" t="s">
        <v>1</v>
      </c>
      <c r="F474" s="211" t="s">
        <v>147</v>
      </c>
      <c r="G474" s="209"/>
      <c r="H474" s="212">
        <v>4.03</v>
      </c>
      <c r="I474" s="213"/>
      <c r="J474" s="209"/>
      <c r="K474" s="209"/>
      <c r="L474" s="214"/>
      <c r="M474" s="215"/>
      <c r="N474" s="216"/>
      <c r="O474" s="216"/>
      <c r="P474" s="216"/>
      <c r="Q474" s="216"/>
      <c r="R474" s="216"/>
      <c r="S474" s="216"/>
      <c r="T474" s="217"/>
      <c r="AT474" s="218" t="s">
        <v>143</v>
      </c>
      <c r="AU474" s="218" t="s">
        <v>141</v>
      </c>
      <c r="AV474" s="14" t="s">
        <v>141</v>
      </c>
      <c r="AW474" s="14" t="s">
        <v>32</v>
      </c>
      <c r="AX474" s="14" t="s">
        <v>74</v>
      </c>
      <c r="AY474" s="218" t="s">
        <v>133</v>
      </c>
    </row>
    <row r="475" spans="1:65" s="15" customFormat="1" ht="11.25">
      <c r="B475" s="219"/>
      <c r="C475" s="220"/>
      <c r="D475" s="199" t="s">
        <v>143</v>
      </c>
      <c r="E475" s="221" t="s">
        <v>1</v>
      </c>
      <c r="F475" s="222" t="s">
        <v>152</v>
      </c>
      <c r="G475" s="220"/>
      <c r="H475" s="223">
        <v>6.3800000000000008</v>
      </c>
      <c r="I475" s="224"/>
      <c r="J475" s="220"/>
      <c r="K475" s="220"/>
      <c r="L475" s="225"/>
      <c r="M475" s="226"/>
      <c r="N475" s="227"/>
      <c r="O475" s="227"/>
      <c r="P475" s="227"/>
      <c r="Q475" s="227"/>
      <c r="R475" s="227"/>
      <c r="S475" s="227"/>
      <c r="T475" s="228"/>
      <c r="AT475" s="229" t="s">
        <v>143</v>
      </c>
      <c r="AU475" s="229" t="s">
        <v>141</v>
      </c>
      <c r="AV475" s="15" t="s">
        <v>140</v>
      </c>
      <c r="AW475" s="15" t="s">
        <v>32</v>
      </c>
      <c r="AX475" s="15" t="s">
        <v>81</v>
      </c>
      <c r="AY475" s="229" t="s">
        <v>133</v>
      </c>
    </row>
    <row r="476" spans="1:65" s="2" customFormat="1" ht="16.5" customHeight="1">
      <c r="A476" s="34"/>
      <c r="B476" s="35"/>
      <c r="C476" s="183" t="s">
        <v>839</v>
      </c>
      <c r="D476" s="183" t="s">
        <v>136</v>
      </c>
      <c r="E476" s="184" t="s">
        <v>840</v>
      </c>
      <c r="F476" s="185" t="s">
        <v>841</v>
      </c>
      <c r="G476" s="186" t="s">
        <v>139</v>
      </c>
      <c r="H476" s="187">
        <v>6.38</v>
      </c>
      <c r="I476" s="188"/>
      <c r="J476" s="189">
        <f>ROUND(I476*H476,2)</f>
        <v>0</v>
      </c>
      <c r="K476" s="190"/>
      <c r="L476" s="39"/>
      <c r="M476" s="191" t="s">
        <v>1</v>
      </c>
      <c r="N476" s="192" t="s">
        <v>40</v>
      </c>
      <c r="O476" s="71"/>
      <c r="P476" s="193">
        <f>O476*H476</f>
        <v>0</v>
      </c>
      <c r="Q476" s="193">
        <v>2.9999999999999997E-4</v>
      </c>
      <c r="R476" s="193">
        <f>Q476*H476</f>
        <v>1.9139999999999999E-3</v>
      </c>
      <c r="S476" s="193">
        <v>0</v>
      </c>
      <c r="T476" s="194">
        <f>S476*H476</f>
        <v>0</v>
      </c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R476" s="195" t="s">
        <v>226</v>
      </c>
      <c r="AT476" s="195" t="s">
        <v>136</v>
      </c>
      <c r="AU476" s="195" t="s">
        <v>141</v>
      </c>
      <c r="AY476" s="17" t="s">
        <v>133</v>
      </c>
      <c r="BE476" s="196">
        <f>IF(N476="základní",J476,0)</f>
        <v>0</v>
      </c>
      <c r="BF476" s="196">
        <f>IF(N476="snížená",J476,0)</f>
        <v>0</v>
      </c>
      <c r="BG476" s="196">
        <f>IF(N476="zákl. přenesená",J476,0)</f>
        <v>0</v>
      </c>
      <c r="BH476" s="196">
        <f>IF(N476="sníž. přenesená",J476,0)</f>
        <v>0</v>
      </c>
      <c r="BI476" s="196">
        <f>IF(N476="nulová",J476,0)</f>
        <v>0</v>
      </c>
      <c r="BJ476" s="17" t="s">
        <v>141</v>
      </c>
      <c r="BK476" s="196">
        <f>ROUND(I476*H476,2)</f>
        <v>0</v>
      </c>
      <c r="BL476" s="17" t="s">
        <v>226</v>
      </c>
      <c r="BM476" s="195" t="s">
        <v>842</v>
      </c>
    </row>
    <row r="477" spans="1:65" s="2" customFormat="1" ht="24.2" customHeight="1">
      <c r="A477" s="34"/>
      <c r="B477" s="35"/>
      <c r="C477" s="183" t="s">
        <v>843</v>
      </c>
      <c r="D477" s="183" t="s">
        <v>136</v>
      </c>
      <c r="E477" s="184" t="s">
        <v>844</v>
      </c>
      <c r="F477" s="185" t="s">
        <v>845</v>
      </c>
      <c r="G477" s="186" t="s">
        <v>139</v>
      </c>
      <c r="H477" s="187">
        <v>6.38</v>
      </c>
      <c r="I477" s="188"/>
      <c r="J477" s="189">
        <f>ROUND(I477*H477,2)</f>
        <v>0</v>
      </c>
      <c r="K477" s="190"/>
      <c r="L477" s="39"/>
      <c r="M477" s="191" t="s">
        <v>1</v>
      </c>
      <c r="N477" s="192" t="s">
        <v>40</v>
      </c>
      <c r="O477" s="71"/>
      <c r="P477" s="193">
        <f>O477*H477</f>
        <v>0</v>
      </c>
      <c r="Q477" s="193">
        <v>7.5799999999999999E-3</v>
      </c>
      <c r="R477" s="193">
        <f>Q477*H477</f>
        <v>4.8360399999999998E-2</v>
      </c>
      <c r="S477" s="193">
        <v>0</v>
      </c>
      <c r="T477" s="194">
        <f>S477*H477</f>
        <v>0</v>
      </c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R477" s="195" t="s">
        <v>226</v>
      </c>
      <c r="AT477" s="195" t="s">
        <v>136</v>
      </c>
      <c r="AU477" s="195" t="s">
        <v>141</v>
      </c>
      <c r="AY477" s="17" t="s">
        <v>133</v>
      </c>
      <c r="BE477" s="196">
        <f>IF(N477="základní",J477,0)</f>
        <v>0</v>
      </c>
      <c r="BF477" s="196">
        <f>IF(N477="snížená",J477,0)</f>
        <v>0</v>
      </c>
      <c r="BG477" s="196">
        <f>IF(N477="zákl. přenesená",J477,0)</f>
        <v>0</v>
      </c>
      <c r="BH477" s="196">
        <f>IF(N477="sníž. přenesená",J477,0)</f>
        <v>0</v>
      </c>
      <c r="BI477" s="196">
        <f>IF(N477="nulová",J477,0)</f>
        <v>0</v>
      </c>
      <c r="BJ477" s="17" t="s">
        <v>141</v>
      </c>
      <c r="BK477" s="196">
        <f>ROUND(I477*H477,2)</f>
        <v>0</v>
      </c>
      <c r="BL477" s="17" t="s">
        <v>226</v>
      </c>
      <c r="BM477" s="195" t="s">
        <v>846</v>
      </c>
    </row>
    <row r="478" spans="1:65" s="2" customFormat="1" ht="24.2" customHeight="1">
      <c r="A478" s="34"/>
      <c r="B478" s="35"/>
      <c r="C478" s="183" t="s">
        <v>847</v>
      </c>
      <c r="D478" s="183" t="s">
        <v>136</v>
      </c>
      <c r="E478" s="184" t="s">
        <v>848</v>
      </c>
      <c r="F478" s="185" t="s">
        <v>849</v>
      </c>
      <c r="G478" s="186" t="s">
        <v>139</v>
      </c>
      <c r="H478" s="187">
        <v>6.38</v>
      </c>
      <c r="I478" s="188"/>
      <c r="J478" s="189">
        <f>ROUND(I478*H478,2)</f>
        <v>0</v>
      </c>
      <c r="K478" s="190"/>
      <c r="L478" s="39"/>
      <c r="M478" s="191" t="s">
        <v>1</v>
      </c>
      <c r="N478" s="192" t="s">
        <v>40</v>
      </c>
      <c r="O478" s="71"/>
      <c r="P478" s="193">
        <f>O478*H478</f>
        <v>0</v>
      </c>
      <c r="Q478" s="193">
        <v>3.7659999999999999E-2</v>
      </c>
      <c r="R478" s="193">
        <f>Q478*H478</f>
        <v>0.24027079999999998</v>
      </c>
      <c r="S478" s="193">
        <v>0</v>
      </c>
      <c r="T478" s="194">
        <f>S478*H478</f>
        <v>0</v>
      </c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R478" s="195" t="s">
        <v>226</v>
      </c>
      <c r="AT478" s="195" t="s">
        <v>136</v>
      </c>
      <c r="AU478" s="195" t="s">
        <v>141</v>
      </c>
      <c r="AY478" s="17" t="s">
        <v>133</v>
      </c>
      <c r="BE478" s="196">
        <f>IF(N478="základní",J478,0)</f>
        <v>0</v>
      </c>
      <c r="BF478" s="196">
        <f>IF(N478="snížená",J478,0)</f>
        <v>0</v>
      </c>
      <c r="BG478" s="196">
        <f>IF(N478="zákl. přenesená",J478,0)</f>
        <v>0</v>
      </c>
      <c r="BH478" s="196">
        <f>IF(N478="sníž. přenesená",J478,0)</f>
        <v>0</v>
      </c>
      <c r="BI478" s="196">
        <f>IF(N478="nulová",J478,0)</f>
        <v>0</v>
      </c>
      <c r="BJ478" s="17" t="s">
        <v>141</v>
      </c>
      <c r="BK478" s="196">
        <f>ROUND(I478*H478,2)</f>
        <v>0</v>
      </c>
      <c r="BL478" s="17" t="s">
        <v>226</v>
      </c>
      <c r="BM478" s="195" t="s">
        <v>850</v>
      </c>
    </row>
    <row r="479" spans="1:65" s="2" customFormat="1" ht="24.2" customHeight="1">
      <c r="A479" s="34"/>
      <c r="B479" s="35"/>
      <c r="C479" s="230" t="s">
        <v>851</v>
      </c>
      <c r="D479" s="230" t="s">
        <v>296</v>
      </c>
      <c r="E479" s="231" t="s">
        <v>852</v>
      </c>
      <c r="F479" s="232" t="s">
        <v>853</v>
      </c>
      <c r="G479" s="233" t="s">
        <v>139</v>
      </c>
      <c r="H479" s="234">
        <v>7.0179999999999998</v>
      </c>
      <c r="I479" s="235"/>
      <c r="J479" s="236">
        <f>ROUND(I479*H479,2)</f>
        <v>0</v>
      </c>
      <c r="K479" s="237"/>
      <c r="L479" s="238"/>
      <c r="M479" s="239" t="s">
        <v>1</v>
      </c>
      <c r="N479" s="240" t="s">
        <v>40</v>
      </c>
      <c r="O479" s="71"/>
      <c r="P479" s="193">
        <f>O479*H479</f>
        <v>0</v>
      </c>
      <c r="Q479" s="193">
        <v>2.3699999999999999E-2</v>
      </c>
      <c r="R479" s="193">
        <f>Q479*H479</f>
        <v>0.16632659999999999</v>
      </c>
      <c r="S479" s="193">
        <v>0</v>
      </c>
      <c r="T479" s="194">
        <f>S479*H479</f>
        <v>0</v>
      </c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R479" s="195" t="s">
        <v>299</v>
      </c>
      <c r="AT479" s="195" t="s">
        <v>296</v>
      </c>
      <c r="AU479" s="195" t="s">
        <v>141</v>
      </c>
      <c r="AY479" s="17" t="s">
        <v>133</v>
      </c>
      <c r="BE479" s="196">
        <f>IF(N479="základní",J479,0)</f>
        <v>0</v>
      </c>
      <c r="BF479" s="196">
        <f>IF(N479="snížená",J479,0)</f>
        <v>0</v>
      </c>
      <c r="BG479" s="196">
        <f>IF(N479="zákl. přenesená",J479,0)</f>
        <v>0</v>
      </c>
      <c r="BH479" s="196">
        <f>IF(N479="sníž. přenesená",J479,0)</f>
        <v>0</v>
      </c>
      <c r="BI479" s="196">
        <f>IF(N479="nulová",J479,0)</f>
        <v>0</v>
      </c>
      <c r="BJ479" s="17" t="s">
        <v>141</v>
      </c>
      <c r="BK479" s="196">
        <f>ROUND(I479*H479,2)</f>
        <v>0</v>
      </c>
      <c r="BL479" s="17" t="s">
        <v>226</v>
      </c>
      <c r="BM479" s="195" t="s">
        <v>854</v>
      </c>
    </row>
    <row r="480" spans="1:65" s="14" customFormat="1" ht="11.25">
      <c r="B480" s="208"/>
      <c r="C480" s="209"/>
      <c r="D480" s="199" t="s">
        <v>143</v>
      </c>
      <c r="E480" s="210" t="s">
        <v>1</v>
      </c>
      <c r="F480" s="211" t="s">
        <v>855</v>
      </c>
      <c r="G480" s="209"/>
      <c r="H480" s="212">
        <v>6.38</v>
      </c>
      <c r="I480" s="213"/>
      <c r="J480" s="209"/>
      <c r="K480" s="209"/>
      <c r="L480" s="214"/>
      <c r="M480" s="215"/>
      <c r="N480" s="216"/>
      <c r="O480" s="216"/>
      <c r="P480" s="216"/>
      <c r="Q480" s="216"/>
      <c r="R480" s="216"/>
      <c r="S480" s="216"/>
      <c r="T480" s="217"/>
      <c r="AT480" s="218" t="s">
        <v>143</v>
      </c>
      <c r="AU480" s="218" t="s">
        <v>141</v>
      </c>
      <c r="AV480" s="14" t="s">
        <v>141</v>
      </c>
      <c r="AW480" s="14" t="s">
        <v>32</v>
      </c>
      <c r="AX480" s="14" t="s">
        <v>81</v>
      </c>
      <c r="AY480" s="218" t="s">
        <v>133</v>
      </c>
    </row>
    <row r="481" spans="1:65" s="14" customFormat="1" ht="11.25">
      <c r="B481" s="208"/>
      <c r="C481" s="209"/>
      <c r="D481" s="199" t="s">
        <v>143</v>
      </c>
      <c r="E481" s="209"/>
      <c r="F481" s="211" t="s">
        <v>856</v>
      </c>
      <c r="G481" s="209"/>
      <c r="H481" s="212">
        <v>7.0179999999999998</v>
      </c>
      <c r="I481" s="213"/>
      <c r="J481" s="209"/>
      <c r="K481" s="209"/>
      <c r="L481" s="214"/>
      <c r="M481" s="215"/>
      <c r="N481" s="216"/>
      <c r="O481" s="216"/>
      <c r="P481" s="216"/>
      <c r="Q481" s="216"/>
      <c r="R481" s="216"/>
      <c r="S481" s="216"/>
      <c r="T481" s="217"/>
      <c r="AT481" s="218" t="s">
        <v>143</v>
      </c>
      <c r="AU481" s="218" t="s">
        <v>141</v>
      </c>
      <c r="AV481" s="14" t="s">
        <v>141</v>
      </c>
      <c r="AW481" s="14" t="s">
        <v>4</v>
      </c>
      <c r="AX481" s="14" t="s">
        <v>81</v>
      </c>
      <c r="AY481" s="218" t="s">
        <v>133</v>
      </c>
    </row>
    <row r="482" spans="1:65" s="2" customFormat="1" ht="24.2" customHeight="1">
      <c r="A482" s="34"/>
      <c r="B482" s="35"/>
      <c r="C482" s="183" t="s">
        <v>857</v>
      </c>
      <c r="D482" s="183" t="s">
        <v>136</v>
      </c>
      <c r="E482" s="184" t="s">
        <v>858</v>
      </c>
      <c r="F482" s="185" t="s">
        <v>859</v>
      </c>
      <c r="G482" s="186" t="s">
        <v>139</v>
      </c>
      <c r="H482" s="187">
        <v>6.38</v>
      </c>
      <c r="I482" s="188"/>
      <c r="J482" s="189">
        <f>ROUND(I482*H482,2)</f>
        <v>0</v>
      </c>
      <c r="K482" s="190"/>
      <c r="L482" s="39"/>
      <c r="M482" s="191" t="s">
        <v>1</v>
      </c>
      <c r="N482" s="192" t="s">
        <v>40</v>
      </c>
      <c r="O482" s="71"/>
      <c r="P482" s="193">
        <f>O482*H482</f>
        <v>0</v>
      </c>
      <c r="Q482" s="193">
        <v>0</v>
      </c>
      <c r="R482" s="193">
        <f>Q482*H482</f>
        <v>0</v>
      </c>
      <c r="S482" s="193">
        <v>0</v>
      </c>
      <c r="T482" s="194">
        <f>S482*H482</f>
        <v>0</v>
      </c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R482" s="195" t="s">
        <v>226</v>
      </c>
      <c r="AT482" s="195" t="s">
        <v>136</v>
      </c>
      <c r="AU482" s="195" t="s">
        <v>141</v>
      </c>
      <c r="AY482" s="17" t="s">
        <v>133</v>
      </c>
      <c r="BE482" s="196">
        <f>IF(N482="základní",J482,0)</f>
        <v>0</v>
      </c>
      <c r="BF482" s="196">
        <f>IF(N482="snížená",J482,0)</f>
        <v>0</v>
      </c>
      <c r="BG482" s="196">
        <f>IF(N482="zákl. přenesená",J482,0)</f>
        <v>0</v>
      </c>
      <c r="BH482" s="196">
        <f>IF(N482="sníž. přenesená",J482,0)</f>
        <v>0</v>
      </c>
      <c r="BI482" s="196">
        <f>IF(N482="nulová",J482,0)</f>
        <v>0</v>
      </c>
      <c r="BJ482" s="17" t="s">
        <v>141</v>
      </c>
      <c r="BK482" s="196">
        <f>ROUND(I482*H482,2)</f>
        <v>0</v>
      </c>
      <c r="BL482" s="17" t="s">
        <v>226</v>
      </c>
      <c r="BM482" s="195" t="s">
        <v>860</v>
      </c>
    </row>
    <row r="483" spans="1:65" s="2" customFormat="1" ht="16.5" customHeight="1">
      <c r="A483" s="34"/>
      <c r="B483" s="35"/>
      <c r="C483" s="183" t="s">
        <v>861</v>
      </c>
      <c r="D483" s="183" t="s">
        <v>136</v>
      </c>
      <c r="E483" s="184" t="s">
        <v>862</v>
      </c>
      <c r="F483" s="185" t="s">
        <v>863</v>
      </c>
      <c r="G483" s="186" t="s">
        <v>233</v>
      </c>
      <c r="H483" s="187">
        <v>9</v>
      </c>
      <c r="I483" s="188"/>
      <c r="J483" s="189">
        <f>ROUND(I483*H483,2)</f>
        <v>0</v>
      </c>
      <c r="K483" s="190"/>
      <c r="L483" s="39"/>
      <c r="M483" s="191" t="s">
        <v>1</v>
      </c>
      <c r="N483" s="192" t="s">
        <v>40</v>
      </c>
      <c r="O483" s="71"/>
      <c r="P483" s="193">
        <f>O483*H483</f>
        <v>0</v>
      </c>
      <c r="Q483" s="193">
        <v>9.0000000000000006E-5</v>
      </c>
      <c r="R483" s="193">
        <f>Q483*H483</f>
        <v>8.1000000000000006E-4</v>
      </c>
      <c r="S483" s="193">
        <v>0</v>
      </c>
      <c r="T483" s="194">
        <f>S483*H483</f>
        <v>0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95" t="s">
        <v>226</v>
      </c>
      <c r="AT483" s="195" t="s">
        <v>136</v>
      </c>
      <c r="AU483" s="195" t="s">
        <v>141</v>
      </c>
      <c r="AY483" s="17" t="s">
        <v>133</v>
      </c>
      <c r="BE483" s="196">
        <f>IF(N483="základní",J483,0)</f>
        <v>0</v>
      </c>
      <c r="BF483" s="196">
        <f>IF(N483="snížená",J483,0)</f>
        <v>0</v>
      </c>
      <c r="BG483" s="196">
        <f>IF(N483="zákl. přenesená",J483,0)</f>
        <v>0</v>
      </c>
      <c r="BH483" s="196">
        <f>IF(N483="sníž. přenesená",J483,0)</f>
        <v>0</v>
      </c>
      <c r="BI483" s="196">
        <f>IF(N483="nulová",J483,0)</f>
        <v>0</v>
      </c>
      <c r="BJ483" s="17" t="s">
        <v>141</v>
      </c>
      <c r="BK483" s="196">
        <f>ROUND(I483*H483,2)</f>
        <v>0</v>
      </c>
      <c r="BL483" s="17" t="s">
        <v>226</v>
      </c>
      <c r="BM483" s="195" t="s">
        <v>864</v>
      </c>
    </row>
    <row r="484" spans="1:65" s="2" customFormat="1" ht="24.2" customHeight="1">
      <c r="A484" s="34"/>
      <c r="B484" s="35"/>
      <c r="C484" s="183" t="s">
        <v>865</v>
      </c>
      <c r="D484" s="183" t="s">
        <v>136</v>
      </c>
      <c r="E484" s="184" t="s">
        <v>866</v>
      </c>
      <c r="F484" s="185" t="s">
        <v>867</v>
      </c>
      <c r="G484" s="186" t="s">
        <v>233</v>
      </c>
      <c r="H484" s="187">
        <v>9</v>
      </c>
      <c r="I484" s="188"/>
      <c r="J484" s="189">
        <f>ROUND(I484*H484,2)</f>
        <v>0</v>
      </c>
      <c r="K484" s="190"/>
      <c r="L484" s="39"/>
      <c r="M484" s="191" t="s">
        <v>1</v>
      </c>
      <c r="N484" s="192" t="s">
        <v>40</v>
      </c>
      <c r="O484" s="71"/>
      <c r="P484" s="193">
        <f>O484*H484</f>
        <v>0</v>
      </c>
      <c r="Q484" s="193">
        <v>2.0000000000000002E-5</v>
      </c>
      <c r="R484" s="193">
        <f>Q484*H484</f>
        <v>1.8000000000000001E-4</v>
      </c>
      <c r="S484" s="193">
        <v>0</v>
      </c>
      <c r="T484" s="194">
        <f>S484*H484</f>
        <v>0</v>
      </c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R484" s="195" t="s">
        <v>226</v>
      </c>
      <c r="AT484" s="195" t="s">
        <v>136</v>
      </c>
      <c r="AU484" s="195" t="s">
        <v>141</v>
      </c>
      <c r="AY484" s="17" t="s">
        <v>133</v>
      </c>
      <c r="BE484" s="196">
        <f>IF(N484="základní",J484,0)</f>
        <v>0</v>
      </c>
      <c r="BF484" s="196">
        <f>IF(N484="snížená",J484,0)</f>
        <v>0</v>
      </c>
      <c r="BG484" s="196">
        <f>IF(N484="zákl. přenesená",J484,0)</f>
        <v>0</v>
      </c>
      <c r="BH484" s="196">
        <f>IF(N484="sníž. přenesená",J484,0)</f>
        <v>0</v>
      </c>
      <c r="BI484" s="196">
        <f>IF(N484="nulová",J484,0)</f>
        <v>0</v>
      </c>
      <c r="BJ484" s="17" t="s">
        <v>141</v>
      </c>
      <c r="BK484" s="196">
        <f>ROUND(I484*H484,2)</f>
        <v>0</v>
      </c>
      <c r="BL484" s="17" t="s">
        <v>226</v>
      </c>
      <c r="BM484" s="195" t="s">
        <v>868</v>
      </c>
    </row>
    <row r="485" spans="1:65" s="13" customFormat="1" ht="11.25">
      <c r="B485" s="197"/>
      <c r="C485" s="198"/>
      <c r="D485" s="199" t="s">
        <v>143</v>
      </c>
      <c r="E485" s="200" t="s">
        <v>1</v>
      </c>
      <c r="F485" s="201" t="s">
        <v>869</v>
      </c>
      <c r="G485" s="198"/>
      <c r="H485" s="200" t="s">
        <v>1</v>
      </c>
      <c r="I485" s="202"/>
      <c r="J485" s="198"/>
      <c r="K485" s="198"/>
      <c r="L485" s="203"/>
      <c r="M485" s="204"/>
      <c r="N485" s="205"/>
      <c r="O485" s="205"/>
      <c r="P485" s="205"/>
      <c r="Q485" s="205"/>
      <c r="R485" s="205"/>
      <c r="S485" s="205"/>
      <c r="T485" s="206"/>
      <c r="AT485" s="207" t="s">
        <v>143</v>
      </c>
      <c r="AU485" s="207" t="s">
        <v>141</v>
      </c>
      <c r="AV485" s="13" t="s">
        <v>81</v>
      </c>
      <c r="AW485" s="13" t="s">
        <v>32</v>
      </c>
      <c r="AX485" s="13" t="s">
        <v>74</v>
      </c>
      <c r="AY485" s="207" t="s">
        <v>133</v>
      </c>
    </row>
    <row r="486" spans="1:65" s="14" customFormat="1" ht="11.25">
      <c r="B486" s="208"/>
      <c r="C486" s="209"/>
      <c r="D486" s="199" t="s">
        <v>143</v>
      </c>
      <c r="E486" s="210" t="s">
        <v>1</v>
      </c>
      <c r="F486" s="211" t="s">
        <v>870</v>
      </c>
      <c r="G486" s="209"/>
      <c r="H486" s="212">
        <v>9</v>
      </c>
      <c r="I486" s="213"/>
      <c r="J486" s="209"/>
      <c r="K486" s="209"/>
      <c r="L486" s="214"/>
      <c r="M486" s="215"/>
      <c r="N486" s="216"/>
      <c r="O486" s="216"/>
      <c r="P486" s="216"/>
      <c r="Q486" s="216"/>
      <c r="R486" s="216"/>
      <c r="S486" s="216"/>
      <c r="T486" s="217"/>
      <c r="AT486" s="218" t="s">
        <v>143</v>
      </c>
      <c r="AU486" s="218" t="s">
        <v>141</v>
      </c>
      <c r="AV486" s="14" t="s">
        <v>141</v>
      </c>
      <c r="AW486" s="14" t="s">
        <v>32</v>
      </c>
      <c r="AX486" s="14" t="s">
        <v>81</v>
      </c>
      <c r="AY486" s="218" t="s">
        <v>133</v>
      </c>
    </row>
    <row r="487" spans="1:65" s="2" customFormat="1" ht="16.5" customHeight="1">
      <c r="A487" s="34"/>
      <c r="B487" s="35"/>
      <c r="C487" s="183" t="s">
        <v>871</v>
      </c>
      <c r="D487" s="183" t="s">
        <v>136</v>
      </c>
      <c r="E487" s="184" t="s">
        <v>872</v>
      </c>
      <c r="F487" s="185" t="s">
        <v>873</v>
      </c>
      <c r="G487" s="186" t="s">
        <v>179</v>
      </c>
      <c r="H487" s="187">
        <v>1</v>
      </c>
      <c r="I487" s="188"/>
      <c r="J487" s="189">
        <f>ROUND(I487*H487,2)</f>
        <v>0</v>
      </c>
      <c r="K487" s="190"/>
      <c r="L487" s="39"/>
      <c r="M487" s="191" t="s">
        <v>1</v>
      </c>
      <c r="N487" s="192" t="s">
        <v>40</v>
      </c>
      <c r="O487" s="71"/>
      <c r="P487" s="193">
        <f>O487*H487</f>
        <v>0</v>
      </c>
      <c r="Q487" s="193">
        <v>1.8000000000000001E-4</v>
      </c>
      <c r="R487" s="193">
        <f>Q487*H487</f>
        <v>1.8000000000000001E-4</v>
      </c>
      <c r="S487" s="193">
        <v>0</v>
      </c>
      <c r="T487" s="194">
        <f>S487*H487</f>
        <v>0</v>
      </c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R487" s="195" t="s">
        <v>226</v>
      </c>
      <c r="AT487" s="195" t="s">
        <v>136</v>
      </c>
      <c r="AU487" s="195" t="s">
        <v>141</v>
      </c>
      <c r="AY487" s="17" t="s">
        <v>133</v>
      </c>
      <c r="BE487" s="196">
        <f>IF(N487="základní",J487,0)</f>
        <v>0</v>
      </c>
      <c r="BF487" s="196">
        <f>IF(N487="snížená",J487,0)</f>
        <v>0</v>
      </c>
      <c r="BG487" s="196">
        <f>IF(N487="zákl. přenesená",J487,0)</f>
        <v>0</v>
      </c>
      <c r="BH487" s="196">
        <f>IF(N487="sníž. přenesená",J487,0)</f>
        <v>0</v>
      </c>
      <c r="BI487" s="196">
        <f>IF(N487="nulová",J487,0)</f>
        <v>0</v>
      </c>
      <c r="BJ487" s="17" t="s">
        <v>141</v>
      </c>
      <c r="BK487" s="196">
        <f>ROUND(I487*H487,2)</f>
        <v>0</v>
      </c>
      <c r="BL487" s="17" t="s">
        <v>226</v>
      </c>
      <c r="BM487" s="195" t="s">
        <v>874</v>
      </c>
    </row>
    <row r="488" spans="1:65" s="13" customFormat="1" ht="11.25">
      <c r="B488" s="197"/>
      <c r="C488" s="198"/>
      <c r="D488" s="199" t="s">
        <v>143</v>
      </c>
      <c r="E488" s="200" t="s">
        <v>1</v>
      </c>
      <c r="F488" s="201" t="s">
        <v>875</v>
      </c>
      <c r="G488" s="198"/>
      <c r="H488" s="200" t="s">
        <v>1</v>
      </c>
      <c r="I488" s="202"/>
      <c r="J488" s="198"/>
      <c r="K488" s="198"/>
      <c r="L488" s="203"/>
      <c r="M488" s="204"/>
      <c r="N488" s="205"/>
      <c r="O488" s="205"/>
      <c r="P488" s="205"/>
      <c r="Q488" s="205"/>
      <c r="R488" s="205"/>
      <c r="S488" s="205"/>
      <c r="T488" s="206"/>
      <c r="AT488" s="207" t="s">
        <v>143</v>
      </c>
      <c r="AU488" s="207" t="s">
        <v>141</v>
      </c>
      <c r="AV488" s="13" t="s">
        <v>81</v>
      </c>
      <c r="AW488" s="13" t="s">
        <v>32</v>
      </c>
      <c r="AX488" s="13" t="s">
        <v>74</v>
      </c>
      <c r="AY488" s="207" t="s">
        <v>133</v>
      </c>
    </row>
    <row r="489" spans="1:65" s="14" customFormat="1" ht="11.25">
      <c r="B489" s="208"/>
      <c r="C489" s="209"/>
      <c r="D489" s="199" t="s">
        <v>143</v>
      </c>
      <c r="E489" s="210" t="s">
        <v>1</v>
      </c>
      <c r="F489" s="211" t="s">
        <v>81</v>
      </c>
      <c r="G489" s="209"/>
      <c r="H489" s="212">
        <v>1</v>
      </c>
      <c r="I489" s="213"/>
      <c r="J489" s="209"/>
      <c r="K489" s="209"/>
      <c r="L489" s="214"/>
      <c r="M489" s="215"/>
      <c r="N489" s="216"/>
      <c r="O489" s="216"/>
      <c r="P489" s="216"/>
      <c r="Q489" s="216"/>
      <c r="R489" s="216"/>
      <c r="S489" s="216"/>
      <c r="T489" s="217"/>
      <c r="AT489" s="218" t="s">
        <v>143</v>
      </c>
      <c r="AU489" s="218" t="s">
        <v>141</v>
      </c>
      <c r="AV489" s="14" t="s">
        <v>141</v>
      </c>
      <c r="AW489" s="14" t="s">
        <v>32</v>
      </c>
      <c r="AX489" s="14" t="s">
        <v>81</v>
      </c>
      <c r="AY489" s="218" t="s">
        <v>133</v>
      </c>
    </row>
    <row r="490" spans="1:65" s="2" customFormat="1" ht="24.2" customHeight="1">
      <c r="A490" s="34"/>
      <c r="B490" s="35"/>
      <c r="C490" s="183" t="s">
        <v>876</v>
      </c>
      <c r="D490" s="183" t="s">
        <v>136</v>
      </c>
      <c r="E490" s="184" t="s">
        <v>877</v>
      </c>
      <c r="F490" s="185" t="s">
        <v>878</v>
      </c>
      <c r="G490" s="186" t="s">
        <v>139</v>
      </c>
      <c r="H490" s="187">
        <v>6.38</v>
      </c>
      <c r="I490" s="188"/>
      <c r="J490" s="189">
        <f>ROUND(I490*H490,2)</f>
        <v>0</v>
      </c>
      <c r="K490" s="190"/>
      <c r="L490" s="39"/>
      <c r="M490" s="191" t="s">
        <v>1</v>
      </c>
      <c r="N490" s="192" t="s">
        <v>40</v>
      </c>
      <c r="O490" s="71"/>
      <c r="P490" s="193">
        <f>O490*H490</f>
        <v>0</v>
      </c>
      <c r="Q490" s="193">
        <v>5.0000000000000002E-5</v>
      </c>
      <c r="R490" s="193">
        <f>Q490*H490</f>
        <v>3.19E-4</v>
      </c>
      <c r="S490" s="193">
        <v>0</v>
      </c>
      <c r="T490" s="194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95" t="s">
        <v>226</v>
      </c>
      <c r="AT490" s="195" t="s">
        <v>136</v>
      </c>
      <c r="AU490" s="195" t="s">
        <v>141</v>
      </c>
      <c r="AY490" s="17" t="s">
        <v>133</v>
      </c>
      <c r="BE490" s="196">
        <f>IF(N490="základní",J490,0)</f>
        <v>0</v>
      </c>
      <c r="BF490" s="196">
        <f>IF(N490="snížená",J490,0)</f>
        <v>0</v>
      </c>
      <c r="BG490" s="196">
        <f>IF(N490="zákl. přenesená",J490,0)</f>
        <v>0</v>
      </c>
      <c r="BH490" s="196">
        <f>IF(N490="sníž. přenesená",J490,0)</f>
        <v>0</v>
      </c>
      <c r="BI490" s="196">
        <f>IF(N490="nulová",J490,0)</f>
        <v>0</v>
      </c>
      <c r="BJ490" s="17" t="s">
        <v>141</v>
      </c>
      <c r="BK490" s="196">
        <f>ROUND(I490*H490,2)</f>
        <v>0</v>
      </c>
      <c r="BL490" s="17" t="s">
        <v>226</v>
      </c>
      <c r="BM490" s="195" t="s">
        <v>879</v>
      </c>
    </row>
    <row r="491" spans="1:65" s="2" customFormat="1" ht="24.2" customHeight="1">
      <c r="A491" s="34"/>
      <c r="B491" s="35"/>
      <c r="C491" s="183" t="s">
        <v>880</v>
      </c>
      <c r="D491" s="183" t="s">
        <v>136</v>
      </c>
      <c r="E491" s="184" t="s">
        <v>881</v>
      </c>
      <c r="F491" s="185" t="s">
        <v>882</v>
      </c>
      <c r="G491" s="186" t="s">
        <v>254</v>
      </c>
      <c r="H491" s="187">
        <v>0.45800000000000002</v>
      </c>
      <c r="I491" s="188"/>
      <c r="J491" s="189">
        <f>ROUND(I491*H491,2)</f>
        <v>0</v>
      </c>
      <c r="K491" s="190"/>
      <c r="L491" s="39"/>
      <c r="M491" s="191" t="s">
        <v>1</v>
      </c>
      <c r="N491" s="192" t="s">
        <v>40</v>
      </c>
      <c r="O491" s="71"/>
      <c r="P491" s="193">
        <f>O491*H491</f>
        <v>0</v>
      </c>
      <c r="Q491" s="193">
        <v>0</v>
      </c>
      <c r="R491" s="193">
        <f>Q491*H491</f>
        <v>0</v>
      </c>
      <c r="S491" s="193">
        <v>0</v>
      </c>
      <c r="T491" s="194">
        <f>S491*H491</f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95" t="s">
        <v>226</v>
      </c>
      <c r="AT491" s="195" t="s">
        <v>136</v>
      </c>
      <c r="AU491" s="195" t="s">
        <v>141</v>
      </c>
      <c r="AY491" s="17" t="s">
        <v>133</v>
      </c>
      <c r="BE491" s="196">
        <f>IF(N491="základní",J491,0)</f>
        <v>0</v>
      </c>
      <c r="BF491" s="196">
        <f>IF(N491="snížená",J491,0)</f>
        <v>0</v>
      </c>
      <c r="BG491" s="196">
        <f>IF(N491="zákl. přenesená",J491,0)</f>
        <v>0</v>
      </c>
      <c r="BH491" s="196">
        <f>IF(N491="sníž. přenesená",J491,0)</f>
        <v>0</v>
      </c>
      <c r="BI491" s="196">
        <f>IF(N491="nulová",J491,0)</f>
        <v>0</v>
      </c>
      <c r="BJ491" s="17" t="s">
        <v>141</v>
      </c>
      <c r="BK491" s="196">
        <f>ROUND(I491*H491,2)</f>
        <v>0</v>
      </c>
      <c r="BL491" s="17" t="s">
        <v>226</v>
      </c>
      <c r="BM491" s="195" t="s">
        <v>883</v>
      </c>
    </row>
    <row r="492" spans="1:65" s="2" customFormat="1" ht="24.2" customHeight="1">
      <c r="A492" s="34"/>
      <c r="B492" s="35"/>
      <c r="C492" s="183" t="s">
        <v>884</v>
      </c>
      <c r="D492" s="183" t="s">
        <v>136</v>
      </c>
      <c r="E492" s="184" t="s">
        <v>885</v>
      </c>
      <c r="F492" s="185" t="s">
        <v>886</v>
      </c>
      <c r="G492" s="186" t="s">
        <v>254</v>
      </c>
      <c r="H492" s="187">
        <v>0.45800000000000002</v>
      </c>
      <c r="I492" s="188"/>
      <c r="J492" s="189">
        <f>ROUND(I492*H492,2)</f>
        <v>0</v>
      </c>
      <c r="K492" s="190"/>
      <c r="L492" s="39"/>
      <c r="M492" s="191" t="s">
        <v>1</v>
      </c>
      <c r="N492" s="192" t="s">
        <v>40</v>
      </c>
      <c r="O492" s="71"/>
      <c r="P492" s="193">
        <f>O492*H492</f>
        <v>0</v>
      </c>
      <c r="Q492" s="193">
        <v>0</v>
      </c>
      <c r="R492" s="193">
        <f>Q492*H492</f>
        <v>0</v>
      </c>
      <c r="S492" s="193">
        <v>0</v>
      </c>
      <c r="T492" s="194">
        <f>S492*H492</f>
        <v>0</v>
      </c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R492" s="195" t="s">
        <v>226</v>
      </c>
      <c r="AT492" s="195" t="s">
        <v>136</v>
      </c>
      <c r="AU492" s="195" t="s">
        <v>141</v>
      </c>
      <c r="AY492" s="17" t="s">
        <v>133</v>
      </c>
      <c r="BE492" s="196">
        <f>IF(N492="základní",J492,0)</f>
        <v>0</v>
      </c>
      <c r="BF492" s="196">
        <f>IF(N492="snížená",J492,0)</f>
        <v>0</v>
      </c>
      <c r="BG492" s="196">
        <f>IF(N492="zákl. přenesená",J492,0)</f>
        <v>0</v>
      </c>
      <c r="BH492" s="196">
        <f>IF(N492="sníž. přenesená",J492,0)</f>
        <v>0</v>
      </c>
      <c r="BI492" s="196">
        <f>IF(N492="nulová",J492,0)</f>
        <v>0</v>
      </c>
      <c r="BJ492" s="17" t="s">
        <v>141</v>
      </c>
      <c r="BK492" s="196">
        <f>ROUND(I492*H492,2)</f>
        <v>0</v>
      </c>
      <c r="BL492" s="17" t="s">
        <v>226</v>
      </c>
      <c r="BM492" s="195" t="s">
        <v>887</v>
      </c>
    </row>
    <row r="493" spans="1:65" s="12" customFormat="1" ht="22.9" customHeight="1">
      <c r="B493" s="167"/>
      <c r="C493" s="168"/>
      <c r="D493" s="169" t="s">
        <v>73</v>
      </c>
      <c r="E493" s="181" t="s">
        <v>888</v>
      </c>
      <c r="F493" s="181" t="s">
        <v>889</v>
      </c>
      <c r="G493" s="168"/>
      <c r="H493" s="168"/>
      <c r="I493" s="171"/>
      <c r="J493" s="182">
        <f>BK493</f>
        <v>0</v>
      </c>
      <c r="K493" s="168"/>
      <c r="L493" s="173"/>
      <c r="M493" s="174"/>
      <c r="N493" s="175"/>
      <c r="O493" s="175"/>
      <c r="P493" s="176">
        <f>SUM(P494:P505)</f>
        <v>0</v>
      </c>
      <c r="Q493" s="175"/>
      <c r="R493" s="176">
        <f>SUM(R494:R505)</f>
        <v>0</v>
      </c>
      <c r="S493" s="175"/>
      <c r="T493" s="177">
        <f>SUM(T494:T505)</f>
        <v>0.25319200000000003</v>
      </c>
      <c r="AR493" s="178" t="s">
        <v>141</v>
      </c>
      <c r="AT493" s="179" t="s">
        <v>73</v>
      </c>
      <c r="AU493" s="179" t="s">
        <v>81</v>
      </c>
      <c r="AY493" s="178" t="s">
        <v>133</v>
      </c>
      <c r="BK493" s="180">
        <f>SUM(BK494:BK505)</f>
        <v>0</v>
      </c>
    </row>
    <row r="494" spans="1:65" s="2" customFormat="1" ht="24.2" customHeight="1">
      <c r="A494" s="34"/>
      <c r="B494" s="35"/>
      <c r="C494" s="183" t="s">
        <v>890</v>
      </c>
      <c r="D494" s="183" t="s">
        <v>136</v>
      </c>
      <c r="E494" s="184" t="s">
        <v>891</v>
      </c>
      <c r="F494" s="185" t="s">
        <v>892</v>
      </c>
      <c r="G494" s="186" t="s">
        <v>233</v>
      </c>
      <c r="H494" s="187">
        <v>29.4</v>
      </c>
      <c r="I494" s="188"/>
      <c r="J494" s="189">
        <f>ROUND(I494*H494,2)</f>
        <v>0</v>
      </c>
      <c r="K494" s="190"/>
      <c r="L494" s="39"/>
      <c r="M494" s="191" t="s">
        <v>1</v>
      </c>
      <c r="N494" s="192" t="s">
        <v>40</v>
      </c>
      <c r="O494" s="71"/>
      <c r="P494" s="193">
        <f>O494*H494</f>
        <v>0</v>
      </c>
      <c r="Q494" s="193">
        <v>0</v>
      </c>
      <c r="R494" s="193">
        <f>Q494*H494</f>
        <v>0</v>
      </c>
      <c r="S494" s="193">
        <v>1E-3</v>
      </c>
      <c r="T494" s="194">
        <f>S494*H494</f>
        <v>2.9399999999999999E-2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95" t="s">
        <v>226</v>
      </c>
      <c r="AT494" s="195" t="s">
        <v>136</v>
      </c>
      <c r="AU494" s="195" t="s">
        <v>141</v>
      </c>
      <c r="AY494" s="17" t="s">
        <v>133</v>
      </c>
      <c r="BE494" s="196">
        <f>IF(N494="základní",J494,0)</f>
        <v>0</v>
      </c>
      <c r="BF494" s="196">
        <f>IF(N494="snížená",J494,0)</f>
        <v>0</v>
      </c>
      <c r="BG494" s="196">
        <f>IF(N494="zákl. přenesená",J494,0)</f>
        <v>0</v>
      </c>
      <c r="BH494" s="196">
        <f>IF(N494="sníž. přenesená",J494,0)</f>
        <v>0</v>
      </c>
      <c r="BI494" s="196">
        <f>IF(N494="nulová",J494,0)</f>
        <v>0</v>
      </c>
      <c r="BJ494" s="17" t="s">
        <v>141</v>
      </c>
      <c r="BK494" s="196">
        <f>ROUND(I494*H494,2)</f>
        <v>0</v>
      </c>
      <c r="BL494" s="17" t="s">
        <v>226</v>
      </c>
      <c r="BM494" s="195" t="s">
        <v>893</v>
      </c>
    </row>
    <row r="495" spans="1:65" s="13" customFormat="1" ht="11.25">
      <c r="B495" s="197"/>
      <c r="C495" s="198"/>
      <c r="D495" s="199" t="s">
        <v>143</v>
      </c>
      <c r="E495" s="200" t="s">
        <v>1</v>
      </c>
      <c r="F495" s="201" t="s">
        <v>150</v>
      </c>
      <c r="G495" s="198"/>
      <c r="H495" s="200" t="s">
        <v>1</v>
      </c>
      <c r="I495" s="202"/>
      <c r="J495" s="198"/>
      <c r="K495" s="198"/>
      <c r="L495" s="203"/>
      <c r="M495" s="204"/>
      <c r="N495" s="205"/>
      <c r="O495" s="205"/>
      <c r="P495" s="205"/>
      <c r="Q495" s="205"/>
      <c r="R495" s="205"/>
      <c r="S495" s="205"/>
      <c r="T495" s="206"/>
      <c r="AT495" s="207" t="s">
        <v>143</v>
      </c>
      <c r="AU495" s="207" t="s">
        <v>141</v>
      </c>
      <c r="AV495" s="13" t="s">
        <v>81</v>
      </c>
      <c r="AW495" s="13" t="s">
        <v>32</v>
      </c>
      <c r="AX495" s="13" t="s">
        <v>74</v>
      </c>
      <c r="AY495" s="207" t="s">
        <v>133</v>
      </c>
    </row>
    <row r="496" spans="1:65" s="14" customFormat="1" ht="11.25">
      <c r="B496" s="208"/>
      <c r="C496" s="209"/>
      <c r="D496" s="199" t="s">
        <v>143</v>
      </c>
      <c r="E496" s="210" t="s">
        <v>1</v>
      </c>
      <c r="F496" s="211" t="s">
        <v>894</v>
      </c>
      <c r="G496" s="209"/>
      <c r="H496" s="212">
        <v>13.3</v>
      </c>
      <c r="I496" s="213"/>
      <c r="J496" s="209"/>
      <c r="K496" s="209"/>
      <c r="L496" s="214"/>
      <c r="M496" s="215"/>
      <c r="N496" s="216"/>
      <c r="O496" s="216"/>
      <c r="P496" s="216"/>
      <c r="Q496" s="216"/>
      <c r="R496" s="216"/>
      <c r="S496" s="216"/>
      <c r="T496" s="217"/>
      <c r="AT496" s="218" t="s">
        <v>143</v>
      </c>
      <c r="AU496" s="218" t="s">
        <v>141</v>
      </c>
      <c r="AV496" s="14" t="s">
        <v>141</v>
      </c>
      <c r="AW496" s="14" t="s">
        <v>32</v>
      </c>
      <c r="AX496" s="14" t="s">
        <v>74</v>
      </c>
      <c r="AY496" s="218" t="s">
        <v>133</v>
      </c>
    </row>
    <row r="497" spans="1:65" s="13" customFormat="1" ht="11.25">
      <c r="B497" s="197"/>
      <c r="C497" s="198"/>
      <c r="D497" s="199" t="s">
        <v>143</v>
      </c>
      <c r="E497" s="200" t="s">
        <v>1</v>
      </c>
      <c r="F497" s="201" t="s">
        <v>148</v>
      </c>
      <c r="G497" s="198"/>
      <c r="H497" s="200" t="s">
        <v>1</v>
      </c>
      <c r="I497" s="202"/>
      <c r="J497" s="198"/>
      <c r="K497" s="198"/>
      <c r="L497" s="203"/>
      <c r="M497" s="204"/>
      <c r="N497" s="205"/>
      <c r="O497" s="205"/>
      <c r="P497" s="205"/>
      <c r="Q497" s="205"/>
      <c r="R497" s="205"/>
      <c r="S497" s="205"/>
      <c r="T497" s="206"/>
      <c r="AT497" s="207" t="s">
        <v>143</v>
      </c>
      <c r="AU497" s="207" t="s">
        <v>141</v>
      </c>
      <c r="AV497" s="13" t="s">
        <v>81</v>
      </c>
      <c r="AW497" s="13" t="s">
        <v>32</v>
      </c>
      <c r="AX497" s="13" t="s">
        <v>74</v>
      </c>
      <c r="AY497" s="207" t="s">
        <v>133</v>
      </c>
    </row>
    <row r="498" spans="1:65" s="14" customFormat="1" ht="11.25">
      <c r="B498" s="208"/>
      <c r="C498" s="209"/>
      <c r="D498" s="199" t="s">
        <v>143</v>
      </c>
      <c r="E498" s="210" t="s">
        <v>1</v>
      </c>
      <c r="F498" s="211" t="s">
        <v>895</v>
      </c>
      <c r="G498" s="209"/>
      <c r="H498" s="212">
        <v>16.100000000000001</v>
      </c>
      <c r="I498" s="213"/>
      <c r="J498" s="209"/>
      <c r="K498" s="209"/>
      <c r="L498" s="214"/>
      <c r="M498" s="215"/>
      <c r="N498" s="216"/>
      <c r="O498" s="216"/>
      <c r="P498" s="216"/>
      <c r="Q498" s="216"/>
      <c r="R498" s="216"/>
      <c r="S498" s="216"/>
      <c r="T498" s="217"/>
      <c r="AT498" s="218" t="s">
        <v>143</v>
      </c>
      <c r="AU498" s="218" t="s">
        <v>141</v>
      </c>
      <c r="AV498" s="14" t="s">
        <v>141</v>
      </c>
      <c r="AW498" s="14" t="s">
        <v>32</v>
      </c>
      <c r="AX498" s="14" t="s">
        <v>74</v>
      </c>
      <c r="AY498" s="218" t="s">
        <v>133</v>
      </c>
    </row>
    <row r="499" spans="1:65" s="15" customFormat="1" ht="11.25">
      <c r="B499" s="219"/>
      <c r="C499" s="220"/>
      <c r="D499" s="199" t="s">
        <v>143</v>
      </c>
      <c r="E499" s="221" t="s">
        <v>1</v>
      </c>
      <c r="F499" s="222" t="s">
        <v>152</v>
      </c>
      <c r="G499" s="220"/>
      <c r="H499" s="223">
        <v>29.400000000000002</v>
      </c>
      <c r="I499" s="224"/>
      <c r="J499" s="220"/>
      <c r="K499" s="220"/>
      <c r="L499" s="225"/>
      <c r="M499" s="226"/>
      <c r="N499" s="227"/>
      <c r="O499" s="227"/>
      <c r="P499" s="227"/>
      <c r="Q499" s="227"/>
      <c r="R499" s="227"/>
      <c r="S499" s="227"/>
      <c r="T499" s="228"/>
      <c r="AT499" s="229" t="s">
        <v>143</v>
      </c>
      <c r="AU499" s="229" t="s">
        <v>141</v>
      </c>
      <c r="AV499" s="15" t="s">
        <v>140</v>
      </c>
      <c r="AW499" s="15" t="s">
        <v>32</v>
      </c>
      <c r="AX499" s="15" t="s">
        <v>81</v>
      </c>
      <c r="AY499" s="229" t="s">
        <v>133</v>
      </c>
    </row>
    <row r="500" spans="1:65" s="2" customFormat="1" ht="16.5" customHeight="1">
      <c r="A500" s="34"/>
      <c r="B500" s="35"/>
      <c r="C500" s="183" t="s">
        <v>896</v>
      </c>
      <c r="D500" s="183" t="s">
        <v>136</v>
      </c>
      <c r="E500" s="184" t="s">
        <v>897</v>
      </c>
      <c r="F500" s="185" t="s">
        <v>898</v>
      </c>
      <c r="G500" s="186" t="s">
        <v>139</v>
      </c>
      <c r="H500" s="187">
        <v>31.52</v>
      </c>
      <c r="I500" s="188"/>
      <c r="J500" s="189">
        <f>ROUND(I500*H500,2)</f>
        <v>0</v>
      </c>
      <c r="K500" s="190"/>
      <c r="L500" s="39"/>
      <c r="M500" s="191" t="s">
        <v>1</v>
      </c>
      <c r="N500" s="192" t="s">
        <v>40</v>
      </c>
      <c r="O500" s="71"/>
      <c r="P500" s="193">
        <f>O500*H500</f>
        <v>0</v>
      </c>
      <c r="Q500" s="193">
        <v>0</v>
      </c>
      <c r="R500" s="193">
        <f>Q500*H500</f>
        <v>0</v>
      </c>
      <c r="S500" s="193">
        <v>7.1000000000000004E-3</v>
      </c>
      <c r="T500" s="194">
        <f>S500*H500</f>
        <v>0.22379200000000002</v>
      </c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R500" s="195" t="s">
        <v>226</v>
      </c>
      <c r="AT500" s="195" t="s">
        <v>136</v>
      </c>
      <c r="AU500" s="195" t="s">
        <v>141</v>
      </c>
      <c r="AY500" s="17" t="s">
        <v>133</v>
      </c>
      <c r="BE500" s="196">
        <f>IF(N500="základní",J500,0)</f>
        <v>0</v>
      </c>
      <c r="BF500" s="196">
        <f>IF(N500="snížená",J500,0)</f>
        <v>0</v>
      </c>
      <c r="BG500" s="196">
        <f>IF(N500="zákl. přenesená",J500,0)</f>
        <v>0</v>
      </c>
      <c r="BH500" s="196">
        <f>IF(N500="sníž. přenesená",J500,0)</f>
        <v>0</v>
      </c>
      <c r="BI500" s="196">
        <f>IF(N500="nulová",J500,0)</f>
        <v>0</v>
      </c>
      <c r="BJ500" s="17" t="s">
        <v>141</v>
      </c>
      <c r="BK500" s="196">
        <f>ROUND(I500*H500,2)</f>
        <v>0</v>
      </c>
      <c r="BL500" s="17" t="s">
        <v>226</v>
      </c>
      <c r="BM500" s="195" t="s">
        <v>899</v>
      </c>
    </row>
    <row r="501" spans="1:65" s="13" customFormat="1" ht="11.25">
      <c r="B501" s="197"/>
      <c r="C501" s="198"/>
      <c r="D501" s="199" t="s">
        <v>143</v>
      </c>
      <c r="E501" s="200" t="s">
        <v>1</v>
      </c>
      <c r="F501" s="201" t="s">
        <v>148</v>
      </c>
      <c r="G501" s="198"/>
      <c r="H501" s="200" t="s">
        <v>1</v>
      </c>
      <c r="I501" s="202"/>
      <c r="J501" s="198"/>
      <c r="K501" s="198"/>
      <c r="L501" s="203"/>
      <c r="M501" s="204"/>
      <c r="N501" s="205"/>
      <c r="O501" s="205"/>
      <c r="P501" s="205"/>
      <c r="Q501" s="205"/>
      <c r="R501" s="205"/>
      <c r="S501" s="205"/>
      <c r="T501" s="206"/>
      <c r="AT501" s="207" t="s">
        <v>143</v>
      </c>
      <c r="AU501" s="207" t="s">
        <v>141</v>
      </c>
      <c r="AV501" s="13" t="s">
        <v>81</v>
      </c>
      <c r="AW501" s="13" t="s">
        <v>32</v>
      </c>
      <c r="AX501" s="13" t="s">
        <v>74</v>
      </c>
      <c r="AY501" s="207" t="s">
        <v>133</v>
      </c>
    </row>
    <row r="502" spans="1:65" s="14" customFormat="1" ht="11.25">
      <c r="B502" s="208"/>
      <c r="C502" s="209"/>
      <c r="D502" s="199" t="s">
        <v>143</v>
      </c>
      <c r="E502" s="210" t="s">
        <v>1</v>
      </c>
      <c r="F502" s="211" t="s">
        <v>149</v>
      </c>
      <c r="G502" s="209"/>
      <c r="H502" s="212">
        <v>20.309999999999999</v>
      </c>
      <c r="I502" s="213"/>
      <c r="J502" s="209"/>
      <c r="K502" s="209"/>
      <c r="L502" s="214"/>
      <c r="M502" s="215"/>
      <c r="N502" s="216"/>
      <c r="O502" s="216"/>
      <c r="P502" s="216"/>
      <c r="Q502" s="216"/>
      <c r="R502" s="216"/>
      <c r="S502" s="216"/>
      <c r="T502" s="217"/>
      <c r="AT502" s="218" t="s">
        <v>143</v>
      </c>
      <c r="AU502" s="218" t="s">
        <v>141</v>
      </c>
      <c r="AV502" s="14" t="s">
        <v>141</v>
      </c>
      <c r="AW502" s="14" t="s">
        <v>32</v>
      </c>
      <c r="AX502" s="14" t="s">
        <v>74</v>
      </c>
      <c r="AY502" s="218" t="s">
        <v>133</v>
      </c>
    </row>
    <row r="503" spans="1:65" s="13" customFormat="1" ht="11.25">
      <c r="B503" s="197"/>
      <c r="C503" s="198"/>
      <c r="D503" s="199" t="s">
        <v>143</v>
      </c>
      <c r="E503" s="200" t="s">
        <v>1</v>
      </c>
      <c r="F503" s="201" t="s">
        <v>150</v>
      </c>
      <c r="G503" s="198"/>
      <c r="H503" s="200" t="s">
        <v>1</v>
      </c>
      <c r="I503" s="202"/>
      <c r="J503" s="198"/>
      <c r="K503" s="198"/>
      <c r="L503" s="203"/>
      <c r="M503" s="204"/>
      <c r="N503" s="205"/>
      <c r="O503" s="205"/>
      <c r="P503" s="205"/>
      <c r="Q503" s="205"/>
      <c r="R503" s="205"/>
      <c r="S503" s="205"/>
      <c r="T503" s="206"/>
      <c r="AT503" s="207" t="s">
        <v>143</v>
      </c>
      <c r="AU503" s="207" t="s">
        <v>141</v>
      </c>
      <c r="AV503" s="13" t="s">
        <v>81</v>
      </c>
      <c r="AW503" s="13" t="s">
        <v>32</v>
      </c>
      <c r="AX503" s="13" t="s">
        <v>74</v>
      </c>
      <c r="AY503" s="207" t="s">
        <v>133</v>
      </c>
    </row>
    <row r="504" spans="1:65" s="14" customFormat="1" ht="11.25">
      <c r="B504" s="208"/>
      <c r="C504" s="209"/>
      <c r="D504" s="199" t="s">
        <v>143</v>
      </c>
      <c r="E504" s="210" t="s">
        <v>1</v>
      </c>
      <c r="F504" s="211" t="s">
        <v>151</v>
      </c>
      <c r="G504" s="209"/>
      <c r="H504" s="212">
        <v>11.21</v>
      </c>
      <c r="I504" s="213"/>
      <c r="J504" s="209"/>
      <c r="K504" s="209"/>
      <c r="L504" s="214"/>
      <c r="M504" s="215"/>
      <c r="N504" s="216"/>
      <c r="O504" s="216"/>
      <c r="P504" s="216"/>
      <c r="Q504" s="216"/>
      <c r="R504" s="216"/>
      <c r="S504" s="216"/>
      <c r="T504" s="217"/>
      <c r="AT504" s="218" t="s">
        <v>143</v>
      </c>
      <c r="AU504" s="218" t="s">
        <v>141</v>
      </c>
      <c r="AV504" s="14" t="s">
        <v>141</v>
      </c>
      <c r="AW504" s="14" t="s">
        <v>32</v>
      </c>
      <c r="AX504" s="14" t="s">
        <v>74</v>
      </c>
      <c r="AY504" s="218" t="s">
        <v>133</v>
      </c>
    </row>
    <row r="505" spans="1:65" s="15" customFormat="1" ht="11.25">
      <c r="B505" s="219"/>
      <c r="C505" s="220"/>
      <c r="D505" s="199" t="s">
        <v>143</v>
      </c>
      <c r="E505" s="221" t="s">
        <v>1</v>
      </c>
      <c r="F505" s="222" t="s">
        <v>152</v>
      </c>
      <c r="G505" s="220"/>
      <c r="H505" s="223">
        <v>31.52</v>
      </c>
      <c r="I505" s="224"/>
      <c r="J505" s="220"/>
      <c r="K505" s="220"/>
      <c r="L505" s="225"/>
      <c r="M505" s="226"/>
      <c r="N505" s="227"/>
      <c r="O505" s="227"/>
      <c r="P505" s="227"/>
      <c r="Q505" s="227"/>
      <c r="R505" s="227"/>
      <c r="S505" s="227"/>
      <c r="T505" s="228"/>
      <c r="AT505" s="229" t="s">
        <v>143</v>
      </c>
      <c r="AU505" s="229" t="s">
        <v>141</v>
      </c>
      <c r="AV505" s="15" t="s">
        <v>140</v>
      </c>
      <c r="AW505" s="15" t="s">
        <v>32</v>
      </c>
      <c r="AX505" s="15" t="s">
        <v>81</v>
      </c>
      <c r="AY505" s="229" t="s">
        <v>133</v>
      </c>
    </row>
    <row r="506" spans="1:65" s="12" customFormat="1" ht="22.9" customHeight="1">
      <c r="B506" s="167"/>
      <c r="C506" s="168"/>
      <c r="D506" s="169" t="s">
        <v>73</v>
      </c>
      <c r="E506" s="181" t="s">
        <v>900</v>
      </c>
      <c r="F506" s="181" t="s">
        <v>901</v>
      </c>
      <c r="G506" s="168"/>
      <c r="H506" s="168"/>
      <c r="I506" s="171"/>
      <c r="J506" s="182">
        <f>BK506</f>
        <v>0</v>
      </c>
      <c r="K506" s="168"/>
      <c r="L506" s="173"/>
      <c r="M506" s="174"/>
      <c r="N506" s="175"/>
      <c r="O506" s="175"/>
      <c r="P506" s="176">
        <f>SUM(P507:P542)</f>
        <v>0</v>
      </c>
      <c r="Q506" s="175"/>
      <c r="R506" s="176">
        <f>SUM(R507:R542)</f>
        <v>0.24717896</v>
      </c>
      <c r="S506" s="175"/>
      <c r="T506" s="177">
        <f>SUM(T507:T542)</f>
        <v>0</v>
      </c>
      <c r="AR506" s="178" t="s">
        <v>141</v>
      </c>
      <c r="AT506" s="179" t="s">
        <v>73</v>
      </c>
      <c r="AU506" s="179" t="s">
        <v>81</v>
      </c>
      <c r="AY506" s="178" t="s">
        <v>133</v>
      </c>
      <c r="BK506" s="180">
        <f>SUM(BK507:BK542)</f>
        <v>0</v>
      </c>
    </row>
    <row r="507" spans="1:65" s="2" customFormat="1" ht="24.2" customHeight="1">
      <c r="A507" s="34"/>
      <c r="B507" s="35"/>
      <c r="C507" s="183" t="s">
        <v>902</v>
      </c>
      <c r="D507" s="183" t="s">
        <v>136</v>
      </c>
      <c r="E507" s="184" t="s">
        <v>903</v>
      </c>
      <c r="F507" s="185" t="s">
        <v>904</v>
      </c>
      <c r="G507" s="186" t="s">
        <v>139</v>
      </c>
      <c r="H507" s="187">
        <v>31.52</v>
      </c>
      <c r="I507" s="188"/>
      <c r="J507" s="189">
        <f>ROUND(I507*H507,2)</f>
        <v>0</v>
      </c>
      <c r="K507" s="190"/>
      <c r="L507" s="39"/>
      <c r="M507" s="191" t="s">
        <v>1</v>
      </c>
      <c r="N507" s="192" t="s">
        <v>40</v>
      </c>
      <c r="O507" s="71"/>
      <c r="P507" s="193">
        <f>O507*H507</f>
        <v>0</v>
      </c>
      <c r="Q507" s="193">
        <v>0</v>
      </c>
      <c r="R507" s="193">
        <f>Q507*H507</f>
        <v>0</v>
      </c>
      <c r="S507" s="193">
        <v>0</v>
      </c>
      <c r="T507" s="194">
        <f>S507*H507</f>
        <v>0</v>
      </c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R507" s="195" t="s">
        <v>140</v>
      </c>
      <c r="AT507" s="195" t="s">
        <v>136</v>
      </c>
      <c r="AU507" s="195" t="s">
        <v>141</v>
      </c>
      <c r="AY507" s="17" t="s">
        <v>133</v>
      </c>
      <c r="BE507" s="196">
        <f>IF(N507="základní",J507,0)</f>
        <v>0</v>
      </c>
      <c r="BF507" s="196">
        <f>IF(N507="snížená",J507,0)</f>
        <v>0</v>
      </c>
      <c r="BG507" s="196">
        <f>IF(N507="zákl. přenesená",J507,0)</f>
        <v>0</v>
      </c>
      <c r="BH507" s="196">
        <f>IF(N507="sníž. přenesená",J507,0)</f>
        <v>0</v>
      </c>
      <c r="BI507" s="196">
        <f>IF(N507="nulová",J507,0)</f>
        <v>0</v>
      </c>
      <c r="BJ507" s="17" t="s">
        <v>141</v>
      </c>
      <c r="BK507" s="196">
        <f>ROUND(I507*H507,2)</f>
        <v>0</v>
      </c>
      <c r="BL507" s="17" t="s">
        <v>140</v>
      </c>
      <c r="BM507" s="195" t="s">
        <v>905</v>
      </c>
    </row>
    <row r="508" spans="1:65" s="13" customFormat="1" ht="11.25">
      <c r="B508" s="197"/>
      <c r="C508" s="198"/>
      <c r="D508" s="199" t="s">
        <v>143</v>
      </c>
      <c r="E508" s="200" t="s">
        <v>1</v>
      </c>
      <c r="F508" s="201" t="s">
        <v>150</v>
      </c>
      <c r="G508" s="198"/>
      <c r="H508" s="200" t="s">
        <v>1</v>
      </c>
      <c r="I508" s="202"/>
      <c r="J508" s="198"/>
      <c r="K508" s="198"/>
      <c r="L508" s="203"/>
      <c r="M508" s="204"/>
      <c r="N508" s="205"/>
      <c r="O508" s="205"/>
      <c r="P508" s="205"/>
      <c r="Q508" s="205"/>
      <c r="R508" s="205"/>
      <c r="S508" s="205"/>
      <c r="T508" s="206"/>
      <c r="AT508" s="207" t="s">
        <v>143</v>
      </c>
      <c r="AU508" s="207" t="s">
        <v>141</v>
      </c>
      <c r="AV508" s="13" t="s">
        <v>81</v>
      </c>
      <c r="AW508" s="13" t="s">
        <v>32</v>
      </c>
      <c r="AX508" s="13" t="s">
        <v>74</v>
      </c>
      <c r="AY508" s="207" t="s">
        <v>133</v>
      </c>
    </row>
    <row r="509" spans="1:65" s="14" customFormat="1" ht="11.25">
      <c r="B509" s="208"/>
      <c r="C509" s="209"/>
      <c r="D509" s="199" t="s">
        <v>143</v>
      </c>
      <c r="E509" s="210" t="s">
        <v>1</v>
      </c>
      <c r="F509" s="211" t="s">
        <v>151</v>
      </c>
      <c r="G509" s="209"/>
      <c r="H509" s="212">
        <v>11.21</v>
      </c>
      <c r="I509" s="213"/>
      <c r="J509" s="209"/>
      <c r="K509" s="209"/>
      <c r="L509" s="214"/>
      <c r="M509" s="215"/>
      <c r="N509" s="216"/>
      <c r="O509" s="216"/>
      <c r="P509" s="216"/>
      <c r="Q509" s="216"/>
      <c r="R509" s="216"/>
      <c r="S509" s="216"/>
      <c r="T509" s="217"/>
      <c r="AT509" s="218" t="s">
        <v>143</v>
      </c>
      <c r="AU509" s="218" t="s">
        <v>141</v>
      </c>
      <c r="AV509" s="14" t="s">
        <v>141</v>
      </c>
      <c r="AW509" s="14" t="s">
        <v>32</v>
      </c>
      <c r="AX509" s="14" t="s">
        <v>74</v>
      </c>
      <c r="AY509" s="218" t="s">
        <v>133</v>
      </c>
    </row>
    <row r="510" spans="1:65" s="13" customFormat="1" ht="11.25">
      <c r="B510" s="197"/>
      <c r="C510" s="198"/>
      <c r="D510" s="199" t="s">
        <v>143</v>
      </c>
      <c r="E510" s="200" t="s">
        <v>1</v>
      </c>
      <c r="F510" s="201" t="s">
        <v>148</v>
      </c>
      <c r="G510" s="198"/>
      <c r="H510" s="200" t="s">
        <v>1</v>
      </c>
      <c r="I510" s="202"/>
      <c r="J510" s="198"/>
      <c r="K510" s="198"/>
      <c r="L510" s="203"/>
      <c r="M510" s="204"/>
      <c r="N510" s="205"/>
      <c r="O510" s="205"/>
      <c r="P510" s="205"/>
      <c r="Q510" s="205"/>
      <c r="R510" s="205"/>
      <c r="S510" s="205"/>
      <c r="T510" s="206"/>
      <c r="AT510" s="207" t="s">
        <v>143</v>
      </c>
      <c r="AU510" s="207" t="s">
        <v>141</v>
      </c>
      <c r="AV510" s="13" t="s">
        <v>81</v>
      </c>
      <c r="AW510" s="13" t="s">
        <v>32</v>
      </c>
      <c r="AX510" s="13" t="s">
        <v>74</v>
      </c>
      <c r="AY510" s="207" t="s">
        <v>133</v>
      </c>
    </row>
    <row r="511" spans="1:65" s="14" customFormat="1" ht="11.25">
      <c r="B511" s="208"/>
      <c r="C511" s="209"/>
      <c r="D511" s="199" t="s">
        <v>143</v>
      </c>
      <c r="E511" s="210" t="s">
        <v>1</v>
      </c>
      <c r="F511" s="211" t="s">
        <v>149</v>
      </c>
      <c r="G511" s="209"/>
      <c r="H511" s="212">
        <v>20.309999999999999</v>
      </c>
      <c r="I511" s="213"/>
      <c r="J511" s="209"/>
      <c r="K511" s="209"/>
      <c r="L511" s="214"/>
      <c r="M511" s="215"/>
      <c r="N511" s="216"/>
      <c r="O511" s="216"/>
      <c r="P511" s="216"/>
      <c r="Q511" s="216"/>
      <c r="R511" s="216"/>
      <c r="S511" s="216"/>
      <c r="T511" s="217"/>
      <c r="AT511" s="218" t="s">
        <v>143</v>
      </c>
      <c r="AU511" s="218" t="s">
        <v>141</v>
      </c>
      <c r="AV511" s="14" t="s">
        <v>141</v>
      </c>
      <c r="AW511" s="14" t="s">
        <v>32</v>
      </c>
      <c r="AX511" s="14" t="s">
        <v>74</v>
      </c>
      <c r="AY511" s="218" t="s">
        <v>133</v>
      </c>
    </row>
    <row r="512" spans="1:65" s="15" customFormat="1" ht="11.25">
      <c r="B512" s="219"/>
      <c r="C512" s="220"/>
      <c r="D512" s="199" t="s">
        <v>143</v>
      </c>
      <c r="E512" s="221" t="s">
        <v>1</v>
      </c>
      <c r="F512" s="222" t="s">
        <v>152</v>
      </c>
      <c r="G512" s="220"/>
      <c r="H512" s="223">
        <v>31.52</v>
      </c>
      <c r="I512" s="224"/>
      <c r="J512" s="220"/>
      <c r="K512" s="220"/>
      <c r="L512" s="225"/>
      <c r="M512" s="226"/>
      <c r="N512" s="227"/>
      <c r="O512" s="227"/>
      <c r="P512" s="227"/>
      <c r="Q512" s="227"/>
      <c r="R512" s="227"/>
      <c r="S512" s="227"/>
      <c r="T512" s="228"/>
      <c r="AT512" s="229" t="s">
        <v>143</v>
      </c>
      <c r="AU512" s="229" t="s">
        <v>141</v>
      </c>
      <c r="AV512" s="15" t="s">
        <v>140</v>
      </c>
      <c r="AW512" s="15" t="s">
        <v>32</v>
      </c>
      <c r="AX512" s="15" t="s">
        <v>81</v>
      </c>
      <c r="AY512" s="229" t="s">
        <v>133</v>
      </c>
    </row>
    <row r="513" spans="1:65" s="2" customFormat="1" ht="24.2" customHeight="1">
      <c r="A513" s="34"/>
      <c r="B513" s="35"/>
      <c r="C513" s="183" t="s">
        <v>906</v>
      </c>
      <c r="D513" s="183" t="s">
        <v>136</v>
      </c>
      <c r="E513" s="184" t="s">
        <v>907</v>
      </c>
      <c r="F513" s="185" t="s">
        <v>908</v>
      </c>
      <c r="G513" s="186" t="s">
        <v>139</v>
      </c>
      <c r="H513" s="187">
        <v>31.52</v>
      </c>
      <c r="I513" s="188"/>
      <c r="J513" s="189">
        <f>ROUND(I513*H513,2)</f>
        <v>0</v>
      </c>
      <c r="K513" s="190"/>
      <c r="L513" s="39"/>
      <c r="M513" s="191" t="s">
        <v>1</v>
      </c>
      <c r="N513" s="192" t="s">
        <v>40</v>
      </c>
      <c r="O513" s="71"/>
      <c r="P513" s="193">
        <f>O513*H513</f>
        <v>0</v>
      </c>
      <c r="Q513" s="193">
        <v>0</v>
      </c>
      <c r="R513" s="193">
        <f>Q513*H513</f>
        <v>0</v>
      </c>
      <c r="S513" s="193">
        <v>0</v>
      </c>
      <c r="T513" s="194">
        <f>S513*H513</f>
        <v>0</v>
      </c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R513" s="195" t="s">
        <v>226</v>
      </c>
      <c r="AT513" s="195" t="s">
        <v>136</v>
      </c>
      <c r="AU513" s="195" t="s">
        <v>141</v>
      </c>
      <c r="AY513" s="17" t="s">
        <v>133</v>
      </c>
      <c r="BE513" s="196">
        <f>IF(N513="základní",J513,0)</f>
        <v>0</v>
      </c>
      <c r="BF513" s="196">
        <f>IF(N513="snížená",J513,0)</f>
        <v>0</v>
      </c>
      <c r="BG513" s="196">
        <f>IF(N513="zákl. přenesená",J513,0)</f>
        <v>0</v>
      </c>
      <c r="BH513" s="196">
        <f>IF(N513="sníž. přenesená",J513,0)</f>
        <v>0</v>
      </c>
      <c r="BI513" s="196">
        <f>IF(N513="nulová",J513,0)</f>
        <v>0</v>
      </c>
      <c r="BJ513" s="17" t="s">
        <v>141</v>
      </c>
      <c r="BK513" s="196">
        <f>ROUND(I513*H513,2)</f>
        <v>0</v>
      </c>
      <c r="BL513" s="17" t="s">
        <v>226</v>
      </c>
      <c r="BM513" s="195" t="s">
        <v>909</v>
      </c>
    </row>
    <row r="514" spans="1:65" s="2" customFormat="1" ht="16.5" customHeight="1">
      <c r="A514" s="34"/>
      <c r="B514" s="35"/>
      <c r="C514" s="183" t="s">
        <v>910</v>
      </c>
      <c r="D514" s="183" t="s">
        <v>136</v>
      </c>
      <c r="E514" s="184" t="s">
        <v>911</v>
      </c>
      <c r="F514" s="185" t="s">
        <v>912</v>
      </c>
      <c r="G514" s="186" t="s">
        <v>139</v>
      </c>
      <c r="H514" s="187">
        <v>31.52</v>
      </c>
      <c r="I514" s="188"/>
      <c r="J514" s="189">
        <f>ROUND(I514*H514,2)</f>
        <v>0</v>
      </c>
      <c r="K514" s="190"/>
      <c r="L514" s="39"/>
      <c r="M514" s="191" t="s">
        <v>1</v>
      </c>
      <c r="N514" s="192" t="s">
        <v>40</v>
      </c>
      <c r="O514" s="71"/>
      <c r="P514" s="193">
        <f>O514*H514</f>
        <v>0</v>
      </c>
      <c r="Q514" s="193">
        <v>0</v>
      </c>
      <c r="R514" s="193">
        <f>Q514*H514</f>
        <v>0</v>
      </c>
      <c r="S514" s="193">
        <v>0</v>
      </c>
      <c r="T514" s="194">
        <f>S514*H514</f>
        <v>0</v>
      </c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R514" s="195" t="s">
        <v>226</v>
      </c>
      <c r="AT514" s="195" t="s">
        <v>136</v>
      </c>
      <c r="AU514" s="195" t="s">
        <v>141</v>
      </c>
      <c r="AY514" s="17" t="s">
        <v>133</v>
      </c>
      <c r="BE514" s="196">
        <f>IF(N514="základní",J514,0)</f>
        <v>0</v>
      </c>
      <c r="BF514" s="196">
        <f>IF(N514="snížená",J514,0)</f>
        <v>0</v>
      </c>
      <c r="BG514" s="196">
        <f>IF(N514="zákl. přenesená",J514,0)</f>
        <v>0</v>
      </c>
      <c r="BH514" s="196">
        <f>IF(N514="sníž. přenesená",J514,0)</f>
        <v>0</v>
      </c>
      <c r="BI514" s="196">
        <f>IF(N514="nulová",J514,0)</f>
        <v>0</v>
      </c>
      <c r="BJ514" s="17" t="s">
        <v>141</v>
      </c>
      <c r="BK514" s="196">
        <f>ROUND(I514*H514,2)</f>
        <v>0</v>
      </c>
      <c r="BL514" s="17" t="s">
        <v>226</v>
      </c>
      <c r="BM514" s="195" t="s">
        <v>913</v>
      </c>
    </row>
    <row r="515" spans="1:65" s="2" customFormat="1" ht="24.2" customHeight="1">
      <c r="A515" s="34"/>
      <c r="B515" s="35"/>
      <c r="C515" s="183" t="s">
        <v>914</v>
      </c>
      <c r="D515" s="183" t="s">
        <v>136</v>
      </c>
      <c r="E515" s="184" t="s">
        <v>915</v>
      </c>
      <c r="F515" s="185" t="s">
        <v>916</v>
      </c>
      <c r="G515" s="186" t="s">
        <v>139</v>
      </c>
      <c r="H515" s="187">
        <v>31.52</v>
      </c>
      <c r="I515" s="188"/>
      <c r="J515" s="189">
        <f>ROUND(I515*H515,2)</f>
        <v>0</v>
      </c>
      <c r="K515" s="190"/>
      <c r="L515" s="39"/>
      <c r="M515" s="191" t="s">
        <v>1</v>
      </c>
      <c r="N515" s="192" t="s">
        <v>40</v>
      </c>
      <c r="O515" s="71"/>
      <c r="P515" s="193">
        <f>O515*H515</f>
        <v>0</v>
      </c>
      <c r="Q515" s="193">
        <v>2.0000000000000001E-4</v>
      </c>
      <c r="R515" s="193">
        <f>Q515*H515</f>
        <v>6.3040000000000006E-3</v>
      </c>
      <c r="S515" s="193">
        <v>0</v>
      </c>
      <c r="T515" s="194">
        <f>S515*H515</f>
        <v>0</v>
      </c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R515" s="195" t="s">
        <v>226</v>
      </c>
      <c r="AT515" s="195" t="s">
        <v>136</v>
      </c>
      <c r="AU515" s="195" t="s">
        <v>141</v>
      </c>
      <c r="AY515" s="17" t="s">
        <v>133</v>
      </c>
      <c r="BE515" s="196">
        <f>IF(N515="základní",J515,0)</f>
        <v>0</v>
      </c>
      <c r="BF515" s="196">
        <f>IF(N515="snížená",J515,0)</f>
        <v>0</v>
      </c>
      <c r="BG515" s="196">
        <f>IF(N515="zákl. přenesená",J515,0)</f>
        <v>0</v>
      </c>
      <c r="BH515" s="196">
        <f>IF(N515="sníž. přenesená",J515,0)</f>
        <v>0</v>
      </c>
      <c r="BI515" s="196">
        <f>IF(N515="nulová",J515,0)</f>
        <v>0</v>
      </c>
      <c r="BJ515" s="17" t="s">
        <v>141</v>
      </c>
      <c r="BK515" s="196">
        <f>ROUND(I515*H515,2)</f>
        <v>0</v>
      </c>
      <c r="BL515" s="17" t="s">
        <v>226</v>
      </c>
      <c r="BM515" s="195" t="s">
        <v>917</v>
      </c>
    </row>
    <row r="516" spans="1:65" s="2" customFormat="1" ht="33" customHeight="1">
      <c r="A516" s="34"/>
      <c r="B516" s="35"/>
      <c r="C516" s="183" t="s">
        <v>918</v>
      </c>
      <c r="D516" s="183" t="s">
        <v>136</v>
      </c>
      <c r="E516" s="184" t="s">
        <v>919</v>
      </c>
      <c r="F516" s="185" t="s">
        <v>920</v>
      </c>
      <c r="G516" s="186" t="s">
        <v>139</v>
      </c>
      <c r="H516" s="187">
        <v>31.52</v>
      </c>
      <c r="I516" s="188"/>
      <c r="J516" s="189">
        <f>ROUND(I516*H516,2)</f>
        <v>0</v>
      </c>
      <c r="K516" s="190"/>
      <c r="L516" s="39"/>
      <c r="M516" s="191" t="s">
        <v>1</v>
      </c>
      <c r="N516" s="192" t="s">
        <v>40</v>
      </c>
      <c r="O516" s="71"/>
      <c r="P516" s="193">
        <f>O516*H516</f>
        <v>0</v>
      </c>
      <c r="Q516" s="193">
        <v>4.5500000000000002E-3</v>
      </c>
      <c r="R516" s="193">
        <f>Q516*H516</f>
        <v>0.14341600000000002</v>
      </c>
      <c r="S516" s="193">
        <v>0</v>
      </c>
      <c r="T516" s="194">
        <f>S516*H516</f>
        <v>0</v>
      </c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R516" s="195" t="s">
        <v>226</v>
      </c>
      <c r="AT516" s="195" t="s">
        <v>136</v>
      </c>
      <c r="AU516" s="195" t="s">
        <v>141</v>
      </c>
      <c r="AY516" s="17" t="s">
        <v>133</v>
      </c>
      <c r="BE516" s="196">
        <f>IF(N516="základní",J516,0)</f>
        <v>0</v>
      </c>
      <c r="BF516" s="196">
        <f>IF(N516="snížená",J516,0)</f>
        <v>0</v>
      </c>
      <c r="BG516" s="196">
        <f>IF(N516="zákl. přenesená",J516,0)</f>
        <v>0</v>
      </c>
      <c r="BH516" s="196">
        <f>IF(N516="sníž. přenesená",J516,0)</f>
        <v>0</v>
      </c>
      <c r="BI516" s="196">
        <f>IF(N516="nulová",J516,0)</f>
        <v>0</v>
      </c>
      <c r="BJ516" s="17" t="s">
        <v>141</v>
      </c>
      <c r="BK516" s="196">
        <f>ROUND(I516*H516,2)</f>
        <v>0</v>
      </c>
      <c r="BL516" s="17" t="s">
        <v>226</v>
      </c>
      <c r="BM516" s="195" t="s">
        <v>921</v>
      </c>
    </row>
    <row r="517" spans="1:65" s="2" customFormat="1" ht="16.5" customHeight="1">
      <c r="A517" s="34"/>
      <c r="B517" s="35"/>
      <c r="C517" s="183" t="s">
        <v>922</v>
      </c>
      <c r="D517" s="183" t="s">
        <v>136</v>
      </c>
      <c r="E517" s="184" t="s">
        <v>923</v>
      </c>
      <c r="F517" s="185" t="s">
        <v>924</v>
      </c>
      <c r="G517" s="186" t="s">
        <v>139</v>
      </c>
      <c r="H517" s="187">
        <v>31.52</v>
      </c>
      <c r="I517" s="188"/>
      <c r="J517" s="189">
        <f>ROUND(I517*H517,2)</f>
        <v>0</v>
      </c>
      <c r="K517" s="190"/>
      <c r="L517" s="39"/>
      <c r="M517" s="191" t="s">
        <v>1</v>
      </c>
      <c r="N517" s="192" t="s">
        <v>40</v>
      </c>
      <c r="O517" s="71"/>
      <c r="P517" s="193">
        <f>O517*H517</f>
        <v>0</v>
      </c>
      <c r="Q517" s="193">
        <v>2.9999999999999997E-4</v>
      </c>
      <c r="R517" s="193">
        <f>Q517*H517</f>
        <v>9.4559999999999991E-3</v>
      </c>
      <c r="S517" s="193">
        <v>0</v>
      </c>
      <c r="T517" s="194">
        <f>S517*H517</f>
        <v>0</v>
      </c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R517" s="195" t="s">
        <v>226</v>
      </c>
      <c r="AT517" s="195" t="s">
        <v>136</v>
      </c>
      <c r="AU517" s="195" t="s">
        <v>141</v>
      </c>
      <c r="AY517" s="17" t="s">
        <v>133</v>
      </c>
      <c r="BE517" s="196">
        <f>IF(N517="základní",J517,0)</f>
        <v>0</v>
      </c>
      <c r="BF517" s="196">
        <f>IF(N517="snížená",J517,0)</f>
        <v>0</v>
      </c>
      <c r="BG517" s="196">
        <f>IF(N517="zákl. přenesená",J517,0)</f>
        <v>0</v>
      </c>
      <c r="BH517" s="196">
        <f>IF(N517="sníž. přenesená",J517,0)</f>
        <v>0</v>
      </c>
      <c r="BI517" s="196">
        <f>IF(N517="nulová",J517,0)</f>
        <v>0</v>
      </c>
      <c r="BJ517" s="17" t="s">
        <v>141</v>
      </c>
      <c r="BK517" s="196">
        <f>ROUND(I517*H517,2)</f>
        <v>0</v>
      </c>
      <c r="BL517" s="17" t="s">
        <v>226</v>
      </c>
      <c r="BM517" s="195" t="s">
        <v>925</v>
      </c>
    </row>
    <row r="518" spans="1:65" s="13" customFormat="1" ht="11.25">
      <c r="B518" s="197"/>
      <c r="C518" s="198"/>
      <c r="D518" s="199" t="s">
        <v>143</v>
      </c>
      <c r="E518" s="200" t="s">
        <v>1</v>
      </c>
      <c r="F518" s="201" t="s">
        <v>150</v>
      </c>
      <c r="G518" s="198"/>
      <c r="H518" s="200" t="s">
        <v>1</v>
      </c>
      <c r="I518" s="202"/>
      <c r="J518" s="198"/>
      <c r="K518" s="198"/>
      <c r="L518" s="203"/>
      <c r="M518" s="204"/>
      <c r="N518" s="205"/>
      <c r="O518" s="205"/>
      <c r="P518" s="205"/>
      <c r="Q518" s="205"/>
      <c r="R518" s="205"/>
      <c r="S518" s="205"/>
      <c r="T518" s="206"/>
      <c r="AT518" s="207" t="s">
        <v>143</v>
      </c>
      <c r="AU518" s="207" t="s">
        <v>141</v>
      </c>
      <c r="AV518" s="13" t="s">
        <v>81</v>
      </c>
      <c r="AW518" s="13" t="s">
        <v>32</v>
      </c>
      <c r="AX518" s="13" t="s">
        <v>74</v>
      </c>
      <c r="AY518" s="207" t="s">
        <v>133</v>
      </c>
    </row>
    <row r="519" spans="1:65" s="14" customFormat="1" ht="11.25">
      <c r="B519" s="208"/>
      <c r="C519" s="209"/>
      <c r="D519" s="199" t="s">
        <v>143</v>
      </c>
      <c r="E519" s="210" t="s">
        <v>1</v>
      </c>
      <c r="F519" s="211" t="s">
        <v>151</v>
      </c>
      <c r="G519" s="209"/>
      <c r="H519" s="212">
        <v>11.21</v>
      </c>
      <c r="I519" s="213"/>
      <c r="J519" s="209"/>
      <c r="K519" s="209"/>
      <c r="L519" s="214"/>
      <c r="M519" s="215"/>
      <c r="N519" s="216"/>
      <c r="O519" s="216"/>
      <c r="P519" s="216"/>
      <c r="Q519" s="216"/>
      <c r="R519" s="216"/>
      <c r="S519" s="216"/>
      <c r="T519" s="217"/>
      <c r="AT519" s="218" t="s">
        <v>143</v>
      </c>
      <c r="AU519" s="218" t="s">
        <v>141</v>
      </c>
      <c r="AV519" s="14" t="s">
        <v>141</v>
      </c>
      <c r="AW519" s="14" t="s">
        <v>32</v>
      </c>
      <c r="AX519" s="14" t="s">
        <v>74</v>
      </c>
      <c r="AY519" s="218" t="s">
        <v>133</v>
      </c>
    </row>
    <row r="520" spans="1:65" s="13" customFormat="1" ht="11.25">
      <c r="B520" s="197"/>
      <c r="C520" s="198"/>
      <c r="D520" s="199" t="s">
        <v>143</v>
      </c>
      <c r="E520" s="200" t="s">
        <v>1</v>
      </c>
      <c r="F520" s="201" t="s">
        <v>148</v>
      </c>
      <c r="G520" s="198"/>
      <c r="H520" s="200" t="s">
        <v>1</v>
      </c>
      <c r="I520" s="202"/>
      <c r="J520" s="198"/>
      <c r="K520" s="198"/>
      <c r="L520" s="203"/>
      <c r="M520" s="204"/>
      <c r="N520" s="205"/>
      <c r="O520" s="205"/>
      <c r="P520" s="205"/>
      <c r="Q520" s="205"/>
      <c r="R520" s="205"/>
      <c r="S520" s="205"/>
      <c r="T520" s="206"/>
      <c r="AT520" s="207" t="s">
        <v>143</v>
      </c>
      <c r="AU520" s="207" t="s">
        <v>141</v>
      </c>
      <c r="AV520" s="13" t="s">
        <v>81</v>
      </c>
      <c r="AW520" s="13" t="s">
        <v>32</v>
      </c>
      <c r="AX520" s="13" t="s">
        <v>74</v>
      </c>
      <c r="AY520" s="207" t="s">
        <v>133</v>
      </c>
    </row>
    <row r="521" spans="1:65" s="14" customFormat="1" ht="11.25">
      <c r="B521" s="208"/>
      <c r="C521" s="209"/>
      <c r="D521" s="199" t="s">
        <v>143</v>
      </c>
      <c r="E521" s="210" t="s">
        <v>1</v>
      </c>
      <c r="F521" s="211" t="s">
        <v>149</v>
      </c>
      <c r="G521" s="209"/>
      <c r="H521" s="212">
        <v>20.309999999999999</v>
      </c>
      <c r="I521" s="213"/>
      <c r="J521" s="209"/>
      <c r="K521" s="209"/>
      <c r="L521" s="214"/>
      <c r="M521" s="215"/>
      <c r="N521" s="216"/>
      <c r="O521" s="216"/>
      <c r="P521" s="216"/>
      <c r="Q521" s="216"/>
      <c r="R521" s="216"/>
      <c r="S521" s="216"/>
      <c r="T521" s="217"/>
      <c r="AT521" s="218" t="s">
        <v>143</v>
      </c>
      <c r="AU521" s="218" t="s">
        <v>141</v>
      </c>
      <c r="AV521" s="14" t="s">
        <v>141</v>
      </c>
      <c r="AW521" s="14" t="s">
        <v>32</v>
      </c>
      <c r="AX521" s="14" t="s">
        <v>74</v>
      </c>
      <c r="AY521" s="218" t="s">
        <v>133</v>
      </c>
    </row>
    <row r="522" spans="1:65" s="15" customFormat="1" ht="11.25">
      <c r="B522" s="219"/>
      <c r="C522" s="220"/>
      <c r="D522" s="199" t="s">
        <v>143</v>
      </c>
      <c r="E522" s="221" t="s">
        <v>1</v>
      </c>
      <c r="F522" s="222" t="s">
        <v>152</v>
      </c>
      <c r="G522" s="220"/>
      <c r="H522" s="223">
        <v>31.52</v>
      </c>
      <c r="I522" s="224"/>
      <c r="J522" s="220"/>
      <c r="K522" s="220"/>
      <c r="L522" s="225"/>
      <c r="M522" s="226"/>
      <c r="N522" s="227"/>
      <c r="O522" s="227"/>
      <c r="P522" s="227"/>
      <c r="Q522" s="227"/>
      <c r="R522" s="227"/>
      <c r="S522" s="227"/>
      <c r="T522" s="228"/>
      <c r="AT522" s="229" t="s">
        <v>143</v>
      </c>
      <c r="AU522" s="229" t="s">
        <v>141</v>
      </c>
      <c r="AV522" s="15" t="s">
        <v>140</v>
      </c>
      <c r="AW522" s="15" t="s">
        <v>32</v>
      </c>
      <c r="AX522" s="15" t="s">
        <v>81</v>
      </c>
      <c r="AY522" s="229" t="s">
        <v>133</v>
      </c>
    </row>
    <row r="523" spans="1:65" s="2" customFormat="1" ht="37.9" customHeight="1">
      <c r="A523" s="34"/>
      <c r="B523" s="35"/>
      <c r="C523" s="230" t="s">
        <v>926</v>
      </c>
      <c r="D523" s="230" t="s">
        <v>296</v>
      </c>
      <c r="E523" s="231" t="s">
        <v>927</v>
      </c>
      <c r="F523" s="232" t="s">
        <v>928</v>
      </c>
      <c r="G523" s="233" t="s">
        <v>139</v>
      </c>
      <c r="H523" s="234">
        <v>34.671999999999997</v>
      </c>
      <c r="I523" s="235"/>
      <c r="J523" s="236">
        <f>ROUND(I523*H523,2)</f>
        <v>0</v>
      </c>
      <c r="K523" s="237"/>
      <c r="L523" s="238"/>
      <c r="M523" s="239" t="s">
        <v>1</v>
      </c>
      <c r="N523" s="240" t="s">
        <v>40</v>
      </c>
      <c r="O523" s="71"/>
      <c r="P523" s="193">
        <f>O523*H523</f>
        <v>0</v>
      </c>
      <c r="Q523" s="193">
        <v>2.3E-3</v>
      </c>
      <c r="R523" s="193">
        <f>Q523*H523</f>
        <v>7.9745599999999986E-2</v>
      </c>
      <c r="S523" s="193">
        <v>0</v>
      </c>
      <c r="T523" s="194">
        <f>S523*H523</f>
        <v>0</v>
      </c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R523" s="195" t="s">
        <v>299</v>
      </c>
      <c r="AT523" s="195" t="s">
        <v>296</v>
      </c>
      <c r="AU523" s="195" t="s">
        <v>141</v>
      </c>
      <c r="AY523" s="17" t="s">
        <v>133</v>
      </c>
      <c r="BE523" s="196">
        <f>IF(N523="základní",J523,0)</f>
        <v>0</v>
      </c>
      <c r="BF523" s="196">
        <f>IF(N523="snížená",J523,0)</f>
        <v>0</v>
      </c>
      <c r="BG523" s="196">
        <f>IF(N523="zákl. přenesená",J523,0)</f>
        <v>0</v>
      </c>
      <c r="BH523" s="196">
        <f>IF(N523="sníž. přenesená",J523,0)</f>
        <v>0</v>
      </c>
      <c r="BI523" s="196">
        <f>IF(N523="nulová",J523,0)</f>
        <v>0</v>
      </c>
      <c r="BJ523" s="17" t="s">
        <v>141</v>
      </c>
      <c r="BK523" s="196">
        <f>ROUND(I523*H523,2)</f>
        <v>0</v>
      </c>
      <c r="BL523" s="17" t="s">
        <v>226</v>
      </c>
      <c r="BM523" s="195" t="s">
        <v>929</v>
      </c>
    </row>
    <row r="524" spans="1:65" s="14" customFormat="1" ht="11.25">
      <c r="B524" s="208"/>
      <c r="C524" s="209"/>
      <c r="D524" s="199" t="s">
        <v>143</v>
      </c>
      <c r="E524" s="209"/>
      <c r="F524" s="211" t="s">
        <v>930</v>
      </c>
      <c r="G524" s="209"/>
      <c r="H524" s="212">
        <v>34.671999999999997</v>
      </c>
      <c r="I524" s="213"/>
      <c r="J524" s="209"/>
      <c r="K524" s="209"/>
      <c r="L524" s="214"/>
      <c r="M524" s="215"/>
      <c r="N524" s="216"/>
      <c r="O524" s="216"/>
      <c r="P524" s="216"/>
      <c r="Q524" s="216"/>
      <c r="R524" s="216"/>
      <c r="S524" s="216"/>
      <c r="T524" s="217"/>
      <c r="AT524" s="218" t="s">
        <v>143</v>
      </c>
      <c r="AU524" s="218" t="s">
        <v>141</v>
      </c>
      <c r="AV524" s="14" t="s">
        <v>141</v>
      </c>
      <c r="AW524" s="14" t="s">
        <v>4</v>
      </c>
      <c r="AX524" s="14" t="s">
        <v>81</v>
      </c>
      <c r="AY524" s="218" t="s">
        <v>133</v>
      </c>
    </row>
    <row r="525" spans="1:65" s="2" customFormat="1" ht="24.2" customHeight="1">
      <c r="A525" s="34"/>
      <c r="B525" s="35"/>
      <c r="C525" s="183" t="s">
        <v>931</v>
      </c>
      <c r="D525" s="183" t="s">
        <v>136</v>
      </c>
      <c r="E525" s="184" t="s">
        <v>932</v>
      </c>
      <c r="F525" s="185" t="s">
        <v>933</v>
      </c>
      <c r="G525" s="186" t="s">
        <v>233</v>
      </c>
      <c r="H525" s="187">
        <v>20</v>
      </c>
      <c r="I525" s="188"/>
      <c r="J525" s="189">
        <f>ROUND(I525*H525,2)</f>
        <v>0</v>
      </c>
      <c r="K525" s="190"/>
      <c r="L525" s="39"/>
      <c r="M525" s="191" t="s">
        <v>1</v>
      </c>
      <c r="N525" s="192" t="s">
        <v>40</v>
      </c>
      <c r="O525" s="71"/>
      <c r="P525" s="193">
        <f>O525*H525</f>
        <v>0</v>
      </c>
      <c r="Q525" s="193">
        <v>2.0000000000000002E-5</v>
      </c>
      <c r="R525" s="193">
        <f>Q525*H525</f>
        <v>4.0000000000000002E-4</v>
      </c>
      <c r="S525" s="193">
        <v>0</v>
      </c>
      <c r="T525" s="194">
        <f>S525*H525</f>
        <v>0</v>
      </c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R525" s="195" t="s">
        <v>226</v>
      </c>
      <c r="AT525" s="195" t="s">
        <v>136</v>
      </c>
      <c r="AU525" s="195" t="s">
        <v>141</v>
      </c>
      <c r="AY525" s="17" t="s">
        <v>133</v>
      </c>
      <c r="BE525" s="196">
        <f>IF(N525="základní",J525,0)</f>
        <v>0</v>
      </c>
      <c r="BF525" s="196">
        <f>IF(N525="snížená",J525,0)</f>
        <v>0</v>
      </c>
      <c r="BG525" s="196">
        <f>IF(N525="zákl. přenesená",J525,0)</f>
        <v>0</v>
      </c>
      <c r="BH525" s="196">
        <f>IF(N525="sníž. přenesená",J525,0)</f>
        <v>0</v>
      </c>
      <c r="BI525" s="196">
        <f>IF(N525="nulová",J525,0)</f>
        <v>0</v>
      </c>
      <c r="BJ525" s="17" t="s">
        <v>141</v>
      </c>
      <c r="BK525" s="196">
        <f>ROUND(I525*H525,2)</f>
        <v>0</v>
      </c>
      <c r="BL525" s="17" t="s">
        <v>226</v>
      </c>
      <c r="BM525" s="195" t="s">
        <v>934</v>
      </c>
    </row>
    <row r="526" spans="1:65" s="2" customFormat="1" ht="16.5" customHeight="1">
      <c r="A526" s="34"/>
      <c r="B526" s="35"/>
      <c r="C526" s="183" t="s">
        <v>935</v>
      </c>
      <c r="D526" s="183" t="s">
        <v>136</v>
      </c>
      <c r="E526" s="184" t="s">
        <v>936</v>
      </c>
      <c r="F526" s="185" t="s">
        <v>937</v>
      </c>
      <c r="G526" s="186" t="s">
        <v>233</v>
      </c>
      <c r="H526" s="187">
        <v>29.4</v>
      </c>
      <c r="I526" s="188"/>
      <c r="J526" s="189">
        <f>ROUND(I526*H526,2)</f>
        <v>0</v>
      </c>
      <c r="K526" s="190"/>
      <c r="L526" s="39"/>
      <c r="M526" s="191" t="s">
        <v>1</v>
      </c>
      <c r="N526" s="192" t="s">
        <v>40</v>
      </c>
      <c r="O526" s="71"/>
      <c r="P526" s="193">
        <f>O526*H526</f>
        <v>0</v>
      </c>
      <c r="Q526" s="193">
        <v>1.0000000000000001E-5</v>
      </c>
      <c r="R526" s="193">
        <f>Q526*H526</f>
        <v>2.9399999999999999E-4</v>
      </c>
      <c r="S526" s="193">
        <v>0</v>
      </c>
      <c r="T526" s="194">
        <f>S526*H526</f>
        <v>0</v>
      </c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R526" s="195" t="s">
        <v>226</v>
      </c>
      <c r="AT526" s="195" t="s">
        <v>136</v>
      </c>
      <c r="AU526" s="195" t="s">
        <v>141</v>
      </c>
      <c r="AY526" s="17" t="s">
        <v>133</v>
      </c>
      <c r="BE526" s="196">
        <f>IF(N526="základní",J526,0)</f>
        <v>0</v>
      </c>
      <c r="BF526" s="196">
        <f>IF(N526="snížená",J526,0)</f>
        <v>0</v>
      </c>
      <c r="BG526" s="196">
        <f>IF(N526="zákl. přenesená",J526,0)</f>
        <v>0</v>
      </c>
      <c r="BH526" s="196">
        <f>IF(N526="sníž. přenesená",J526,0)</f>
        <v>0</v>
      </c>
      <c r="BI526" s="196">
        <f>IF(N526="nulová",J526,0)</f>
        <v>0</v>
      </c>
      <c r="BJ526" s="17" t="s">
        <v>141</v>
      </c>
      <c r="BK526" s="196">
        <f>ROUND(I526*H526,2)</f>
        <v>0</v>
      </c>
      <c r="BL526" s="17" t="s">
        <v>226</v>
      </c>
      <c r="BM526" s="195" t="s">
        <v>938</v>
      </c>
    </row>
    <row r="527" spans="1:65" s="13" customFormat="1" ht="11.25">
      <c r="B527" s="197"/>
      <c r="C527" s="198"/>
      <c r="D527" s="199" t="s">
        <v>143</v>
      </c>
      <c r="E527" s="200" t="s">
        <v>1</v>
      </c>
      <c r="F527" s="201" t="s">
        <v>150</v>
      </c>
      <c r="G527" s="198"/>
      <c r="H527" s="200" t="s">
        <v>1</v>
      </c>
      <c r="I527" s="202"/>
      <c r="J527" s="198"/>
      <c r="K527" s="198"/>
      <c r="L527" s="203"/>
      <c r="M527" s="204"/>
      <c r="N527" s="205"/>
      <c r="O527" s="205"/>
      <c r="P527" s="205"/>
      <c r="Q527" s="205"/>
      <c r="R527" s="205"/>
      <c r="S527" s="205"/>
      <c r="T527" s="206"/>
      <c r="AT527" s="207" t="s">
        <v>143</v>
      </c>
      <c r="AU527" s="207" t="s">
        <v>141</v>
      </c>
      <c r="AV527" s="13" t="s">
        <v>81</v>
      </c>
      <c r="AW527" s="13" t="s">
        <v>32</v>
      </c>
      <c r="AX527" s="13" t="s">
        <v>74</v>
      </c>
      <c r="AY527" s="207" t="s">
        <v>133</v>
      </c>
    </row>
    <row r="528" spans="1:65" s="14" customFormat="1" ht="11.25">
      <c r="B528" s="208"/>
      <c r="C528" s="209"/>
      <c r="D528" s="199" t="s">
        <v>143</v>
      </c>
      <c r="E528" s="210" t="s">
        <v>1</v>
      </c>
      <c r="F528" s="211" t="s">
        <v>894</v>
      </c>
      <c r="G528" s="209"/>
      <c r="H528" s="212">
        <v>13.3</v>
      </c>
      <c r="I528" s="213"/>
      <c r="J528" s="209"/>
      <c r="K528" s="209"/>
      <c r="L528" s="214"/>
      <c r="M528" s="215"/>
      <c r="N528" s="216"/>
      <c r="O528" s="216"/>
      <c r="P528" s="216"/>
      <c r="Q528" s="216"/>
      <c r="R528" s="216"/>
      <c r="S528" s="216"/>
      <c r="T528" s="217"/>
      <c r="AT528" s="218" t="s">
        <v>143</v>
      </c>
      <c r="AU528" s="218" t="s">
        <v>141</v>
      </c>
      <c r="AV528" s="14" t="s">
        <v>141</v>
      </c>
      <c r="AW528" s="14" t="s">
        <v>32</v>
      </c>
      <c r="AX528" s="14" t="s">
        <v>74</v>
      </c>
      <c r="AY528" s="218" t="s">
        <v>133</v>
      </c>
    </row>
    <row r="529" spans="1:65" s="13" customFormat="1" ht="11.25">
      <c r="B529" s="197"/>
      <c r="C529" s="198"/>
      <c r="D529" s="199" t="s">
        <v>143</v>
      </c>
      <c r="E529" s="200" t="s">
        <v>1</v>
      </c>
      <c r="F529" s="201" t="s">
        <v>148</v>
      </c>
      <c r="G529" s="198"/>
      <c r="H529" s="200" t="s">
        <v>1</v>
      </c>
      <c r="I529" s="202"/>
      <c r="J529" s="198"/>
      <c r="K529" s="198"/>
      <c r="L529" s="203"/>
      <c r="M529" s="204"/>
      <c r="N529" s="205"/>
      <c r="O529" s="205"/>
      <c r="P529" s="205"/>
      <c r="Q529" s="205"/>
      <c r="R529" s="205"/>
      <c r="S529" s="205"/>
      <c r="T529" s="206"/>
      <c r="AT529" s="207" t="s">
        <v>143</v>
      </c>
      <c r="AU529" s="207" t="s">
        <v>141</v>
      </c>
      <c r="AV529" s="13" t="s">
        <v>81</v>
      </c>
      <c r="AW529" s="13" t="s">
        <v>32</v>
      </c>
      <c r="AX529" s="13" t="s">
        <v>74</v>
      </c>
      <c r="AY529" s="207" t="s">
        <v>133</v>
      </c>
    </row>
    <row r="530" spans="1:65" s="14" customFormat="1" ht="11.25">
      <c r="B530" s="208"/>
      <c r="C530" s="209"/>
      <c r="D530" s="199" t="s">
        <v>143</v>
      </c>
      <c r="E530" s="210" t="s">
        <v>1</v>
      </c>
      <c r="F530" s="211" t="s">
        <v>895</v>
      </c>
      <c r="G530" s="209"/>
      <c r="H530" s="212">
        <v>16.100000000000001</v>
      </c>
      <c r="I530" s="213"/>
      <c r="J530" s="209"/>
      <c r="K530" s="209"/>
      <c r="L530" s="214"/>
      <c r="M530" s="215"/>
      <c r="N530" s="216"/>
      <c r="O530" s="216"/>
      <c r="P530" s="216"/>
      <c r="Q530" s="216"/>
      <c r="R530" s="216"/>
      <c r="S530" s="216"/>
      <c r="T530" s="217"/>
      <c r="AT530" s="218" t="s">
        <v>143</v>
      </c>
      <c r="AU530" s="218" t="s">
        <v>141</v>
      </c>
      <c r="AV530" s="14" t="s">
        <v>141</v>
      </c>
      <c r="AW530" s="14" t="s">
        <v>32</v>
      </c>
      <c r="AX530" s="14" t="s">
        <v>74</v>
      </c>
      <c r="AY530" s="218" t="s">
        <v>133</v>
      </c>
    </row>
    <row r="531" spans="1:65" s="15" customFormat="1" ht="11.25">
      <c r="B531" s="219"/>
      <c r="C531" s="220"/>
      <c r="D531" s="199" t="s">
        <v>143</v>
      </c>
      <c r="E531" s="221" t="s">
        <v>1</v>
      </c>
      <c r="F531" s="222" t="s">
        <v>152</v>
      </c>
      <c r="G531" s="220"/>
      <c r="H531" s="223">
        <v>29.400000000000002</v>
      </c>
      <c r="I531" s="224"/>
      <c r="J531" s="220"/>
      <c r="K531" s="220"/>
      <c r="L531" s="225"/>
      <c r="M531" s="226"/>
      <c r="N531" s="227"/>
      <c r="O531" s="227"/>
      <c r="P531" s="227"/>
      <c r="Q531" s="227"/>
      <c r="R531" s="227"/>
      <c r="S531" s="227"/>
      <c r="T531" s="228"/>
      <c r="AT531" s="229" t="s">
        <v>143</v>
      </c>
      <c r="AU531" s="229" t="s">
        <v>141</v>
      </c>
      <c r="AV531" s="15" t="s">
        <v>140</v>
      </c>
      <c r="AW531" s="15" t="s">
        <v>32</v>
      </c>
      <c r="AX531" s="15" t="s">
        <v>81</v>
      </c>
      <c r="AY531" s="229" t="s">
        <v>133</v>
      </c>
    </row>
    <row r="532" spans="1:65" s="2" customFormat="1" ht="24.2" customHeight="1">
      <c r="A532" s="34"/>
      <c r="B532" s="35"/>
      <c r="C532" s="230" t="s">
        <v>939</v>
      </c>
      <c r="D532" s="230" t="s">
        <v>296</v>
      </c>
      <c r="E532" s="231" t="s">
        <v>940</v>
      </c>
      <c r="F532" s="232" t="s">
        <v>941</v>
      </c>
      <c r="G532" s="233" t="s">
        <v>233</v>
      </c>
      <c r="H532" s="234">
        <v>29.988</v>
      </c>
      <c r="I532" s="235"/>
      <c r="J532" s="236">
        <f>ROUND(I532*H532,2)</f>
        <v>0</v>
      </c>
      <c r="K532" s="237"/>
      <c r="L532" s="238"/>
      <c r="M532" s="239" t="s">
        <v>1</v>
      </c>
      <c r="N532" s="240" t="s">
        <v>40</v>
      </c>
      <c r="O532" s="71"/>
      <c r="P532" s="193">
        <f>O532*H532</f>
        <v>0</v>
      </c>
      <c r="Q532" s="193">
        <v>2.2000000000000001E-4</v>
      </c>
      <c r="R532" s="193">
        <f>Q532*H532</f>
        <v>6.59736E-3</v>
      </c>
      <c r="S532" s="193">
        <v>0</v>
      </c>
      <c r="T532" s="194">
        <f>S532*H532</f>
        <v>0</v>
      </c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R532" s="195" t="s">
        <v>299</v>
      </c>
      <c r="AT532" s="195" t="s">
        <v>296</v>
      </c>
      <c r="AU532" s="195" t="s">
        <v>141</v>
      </c>
      <c r="AY532" s="17" t="s">
        <v>133</v>
      </c>
      <c r="BE532" s="196">
        <f>IF(N532="základní",J532,0)</f>
        <v>0</v>
      </c>
      <c r="BF532" s="196">
        <f>IF(N532="snížená",J532,0)</f>
        <v>0</v>
      </c>
      <c r="BG532" s="196">
        <f>IF(N532="zákl. přenesená",J532,0)</f>
        <v>0</v>
      </c>
      <c r="BH532" s="196">
        <f>IF(N532="sníž. přenesená",J532,0)</f>
        <v>0</v>
      </c>
      <c r="BI532" s="196">
        <f>IF(N532="nulová",J532,0)</f>
        <v>0</v>
      </c>
      <c r="BJ532" s="17" t="s">
        <v>141</v>
      </c>
      <c r="BK532" s="196">
        <f>ROUND(I532*H532,2)</f>
        <v>0</v>
      </c>
      <c r="BL532" s="17" t="s">
        <v>226</v>
      </c>
      <c r="BM532" s="195" t="s">
        <v>942</v>
      </c>
    </row>
    <row r="533" spans="1:65" s="14" customFormat="1" ht="11.25">
      <c r="B533" s="208"/>
      <c r="C533" s="209"/>
      <c r="D533" s="199" t="s">
        <v>143</v>
      </c>
      <c r="E533" s="209"/>
      <c r="F533" s="211" t="s">
        <v>943</v>
      </c>
      <c r="G533" s="209"/>
      <c r="H533" s="212">
        <v>29.988</v>
      </c>
      <c r="I533" s="213"/>
      <c r="J533" s="209"/>
      <c r="K533" s="209"/>
      <c r="L533" s="214"/>
      <c r="M533" s="215"/>
      <c r="N533" s="216"/>
      <c r="O533" s="216"/>
      <c r="P533" s="216"/>
      <c r="Q533" s="216"/>
      <c r="R533" s="216"/>
      <c r="S533" s="216"/>
      <c r="T533" s="217"/>
      <c r="AT533" s="218" t="s">
        <v>143</v>
      </c>
      <c r="AU533" s="218" t="s">
        <v>141</v>
      </c>
      <c r="AV533" s="14" t="s">
        <v>141</v>
      </c>
      <c r="AW533" s="14" t="s">
        <v>4</v>
      </c>
      <c r="AX533" s="14" t="s">
        <v>81</v>
      </c>
      <c r="AY533" s="218" t="s">
        <v>133</v>
      </c>
    </row>
    <row r="534" spans="1:65" s="2" customFormat="1" ht="16.5" customHeight="1">
      <c r="A534" s="34"/>
      <c r="B534" s="35"/>
      <c r="C534" s="183" t="s">
        <v>944</v>
      </c>
      <c r="D534" s="183" t="s">
        <v>136</v>
      </c>
      <c r="E534" s="184" t="s">
        <v>945</v>
      </c>
      <c r="F534" s="185" t="s">
        <v>946</v>
      </c>
      <c r="G534" s="186" t="s">
        <v>233</v>
      </c>
      <c r="H534" s="187">
        <v>32.200000000000003</v>
      </c>
      <c r="I534" s="188"/>
      <c r="J534" s="189">
        <f>ROUND(I534*H534,2)</f>
        <v>0</v>
      </c>
      <c r="K534" s="190"/>
      <c r="L534" s="39"/>
      <c r="M534" s="191" t="s">
        <v>1</v>
      </c>
      <c r="N534" s="192" t="s">
        <v>40</v>
      </c>
      <c r="O534" s="71"/>
      <c r="P534" s="193">
        <f>O534*H534</f>
        <v>0</v>
      </c>
      <c r="Q534" s="193">
        <v>3.0000000000000001E-5</v>
      </c>
      <c r="R534" s="193">
        <f>Q534*H534</f>
        <v>9.6600000000000006E-4</v>
      </c>
      <c r="S534" s="193">
        <v>0</v>
      </c>
      <c r="T534" s="194">
        <f>S534*H534</f>
        <v>0</v>
      </c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R534" s="195" t="s">
        <v>226</v>
      </c>
      <c r="AT534" s="195" t="s">
        <v>136</v>
      </c>
      <c r="AU534" s="195" t="s">
        <v>141</v>
      </c>
      <c r="AY534" s="17" t="s">
        <v>133</v>
      </c>
      <c r="BE534" s="196">
        <f>IF(N534="základní",J534,0)</f>
        <v>0</v>
      </c>
      <c r="BF534" s="196">
        <f>IF(N534="snížená",J534,0)</f>
        <v>0</v>
      </c>
      <c r="BG534" s="196">
        <f>IF(N534="zákl. přenesená",J534,0)</f>
        <v>0</v>
      </c>
      <c r="BH534" s="196">
        <f>IF(N534="sníž. přenesená",J534,0)</f>
        <v>0</v>
      </c>
      <c r="BI534" s="196">
        <f>IF(N534="nulová",J534,0)</f>
        <v>0</v>
      </c>
      <c r="BJ534" s="17" t="s">
        <v>141</v>
      </c>
      <c r="BK534" s="196">
        <f>ROUND(I534*H534,2)</f>
        <v>0</v>
      </c>
      <c r="BL534" s="17" t="s">
        <v>226</v>
      </c>
      <c r="BM534" s="195" t="s">
        <v>947</v>
      </c>
    </row>
    <row r="535" spans="1:65" s="13" customFormat="1" ht="11.25">
      <c r="B535" s="197"/>
      <c r="C535" s="198"/>
      <c r="D535" s="199" t="s">
        <v>143</v>
      </c>
      <c r="E535" s="200" t="s">
        <v>1</v>
      </c>
      <c r="F535" s="201" t="s">
        <v>948</v>
      </c>
      <c r="G535" s="198"/>
      <c r="H535" s="200" t="s">
        <v>1</v>
      </c>
      <c r="I535" s="202"/>
      <c r="J535" s="198"/>
      <c r="K535" s="198"/>
      <c r="L535" s="203"/>
      <c r="M535" s="204"/>
      <c r="N535" s="205"/>
      <c r="O535" s="205"/>
      <c r="P535" s="205"/>
      <c r="Q535" s="205"/>
      <c r="R535" s="205"/>
      <c r="S535" s="205"/>
      <c r="T535" s="206"/>
      <c r="AT535" s="207" t="s">
        <v>143</v>
      </c>
      <c r="AU535" s="207" t="s">
        <v>141</v>
      </c>
      <c r="AV535" s="13" t="s">
        <v>81</v>
      </c>
      <c r="AW535" s="13" t="s">
        <v>32</v>
      </c>
      <c r="AX535" s="13" t="s">
        <v>74</v>
      </c>
      <c r="AY535" s="207" t="s">
        <v>133</v>
      </c>
    </row>
    <row r="536" spans="1:65" s="13" customFormat="1" ht="11.25">
      <c r="B536" s="197"/>
      <c r="C536" s="198"/>
      <c r="D536" s="199" t="s">
        <v>143</v>
      </c>
      <c r="E536" s="200" t="s">
        <v>1</v>
      </c>
      <c r="F536" s="201" t="s">
        <v>148</v>
      </c>
      <c r="G536" s="198"/>
      <c r="H536" s="200" t="s">
        <v>1</v>
      </c>
      <c r="I536" s="202"/>
      <c r="J536" s="198"/>
      <c r="K536" s="198"/>
      <c r="L536" s="203"/>
      <c r="M536" s="204"/>
      <c r="N536" s="205"/>
      <c r="O536" s="205"/>
      <c r="P536" s="205"/>
      <c r="Q536" s="205"/>
      <c r="R536" s="205"/>
      <c r="S536" s="205"/>
      <c r="T536" s="206"/>
      <c r="AT536" s="207" t="s">
        <v>143</v>
      </c>
      <c r="AU536" s="207" t="s">
        <v>141</v>
      </c>
      <c r="AV536" s="13" t="s">
        <v>81</v>
      </c>
      <c r="AW536" s="13" t="s">
        <v>32</v>
      </c>
      <c r="AX536" s="13" t="s">
        <v>74</v>
      </c>
      <c r="AY536" s="207" t="s">
        <v>133</v>
      </c>
    </row>
    <row r="537" spans="1:65" s="14" customFormat="1" ht="11.25">
      <c r="B537" s="208"/>
      <c r="C537" s="209"/>
      <c r="D537" s="199" t="s">
        <v>143</v>
      </c>
      <c r="E537" s="210" t="s">
        <v>1</v>
      </c>
      <c r="F537" s="211" t="s">
        <v>949</v>
      </c>
      <c r="G537" s="209"/>
      <c r="H537" s="212">
        <v>18.900000000000002</v>
      </c>
      <c r="I537" s="213"/>
      <c r="J537" s="209"/>
      <c r="K537" s="209"/>
      <c r="L537" s="214"/>
      <c r="M537" s="215"/>
      <c r="N537" s="216"/>
      <c r="O537" s="216"/>
      <c r="P537" s="216"/>
      <c r="Q537" s="216"/>
      <c r="R537" s="216"/>
      <c r="S537" s="216"/>
      <c r="T537" s="217"/>
      <c r="AT537" s="218" t="s">
        <v>143</v>
      </c>
      <c r="AU537" s="218" t="s">
        <v>141</v>
      </c>
      <c r="AV537" s="14" t="s">
        <v>141</v>
      </c>
      <c r="AW537" s="14" t="s">
        <v>32</v>
      </c>
      <c r="AX537" s="14" t="s">
        <v>74</v>
      </c>
      <c r="AY537" s="218" t="s">
        <v>133</v>
      </c>
    </row>
    <row r="538" spans="1:65" s="13" customFormat="1" ht="11.25">
      <c r="B538" s="197"/>
      <c r="C538" s="198"/>
      <c r="D538" s="199" t="s">
        <v>143</v>
      </c>
      <c r="E538" s="200" t="s">
        <v>1</v>
      </c>
      <c r="F538" s="201" t="s">
        <v>150</v>
      </c>
      <c r="G538" s="198"/>
      <c r="H538" s="200" t="s">
        <v>1</v>
      </c>
      <c r="I538" s="202"/>
      <c r="J538" s="198"/>
      <c r="K538" s="198"/>
      <c r="L538" s="203"/>
      <c r="M538" s="204"/>
      <c r="N538" s="205"/>
      <c r="O538" s="205"/>
      <c r="P538" s="205"/>
      <c r="Q538" s="205"/>
      <c r="R538" s="205"/>
      <c r="S538" s="205"/>
      <c r="T538" s="206"/>
      <c r="AT538" s="207" t="s">
        <v>143</v>
      </c>
      <c r="AU538" s="207" t="s">
        <v>141</v>
      </c>
      <c r="AV538" s="13" t="s">
        <v>81</v>
      </c>
      <c r="AW538" s="13" t="s">
        <v>32</v>
      </c>
      <c r="AX538" s="13" t="s">
        <v>74</v>
      </c>
      <c r="AY538" s="207" t="s">
        <v>133</v>
      </c>
    </row>
    <row r="539" spans="1:65" s="14" customFormat="1" ht="11.25">
      <c r="B539" s="208"/>
      <c r="C539" s="209"/>
      <c r="D539" s="199" t="s">
        <v>143</v>
      </c>
      <c r="E539" s="210" t="s">
        <v>1</v>
      </c>
      <c r="F539" s="211" t="s">
        <v>950</v>
      </c>
      <c r="G539" s="209"/>
      <c r="H539" s="212">
        <v>13.3</v>
      </c>
      <c r="I539" s="213"/>
      <c r="J539" s="209"/>
      <c r="K539" s="209"/>
      <c r="L539" s="214"/>
      <c r="M539" s="215"/>
      <c r="N539" s="216"/>
      <c r="O539" s="216"/>
      <c r="P539" s="216"/>
      <c r="Q539" s="216"/>
      <c r="R539" s="216"/>
      <c r="S539" s="216"/>
      <c r="T539" s="217"/>
      <c r="AT539" s="218" t="s">
        <v>143</v>
      </c>
      <c r="AU539" s="218" t="s">
        <v>141</v>
      </c>
      <c r="AV539" s="14" t="s">
        <v>141</v>
      </c>
      <c r="AW539" s="14" t="s">
        <v>32</v>
      </c>
      <c r="AX539" s="14" t="s">
        <v>74</v>
      </c>
      <c r="AY539" s="218" t="s">
        <v>133</v>
      </c>
    </row>
    <row r="540" spans="1:65" s="15" customFormat="1" ht="11.25">
      <c r="B540" s="219"/>
      <c r="C540" s="220"/>
      <c r="D540" s="199" t="s">
        <v>143</v>
      </c>
      <c r="E540" s="221" t="s">
        <v>1</v>
      </c>
      <c r="F540" s="222" t="s">
        <v>152</v>
      </c>
      <c r="G540" s="220"/>
      <c r="H540" s="223">
        <v>32.200000000000003</v>
      </c>
      <c r="I540" s="224"/>
      <c r="J540" s="220"/>
      <c r="K540" s="220"/>
      <c r="L540" s="225"/>
      <c r="M540" s="226"/>
      <c r="N540" s="227"/>
      <c r="O540" s="227"/>
      <c r="P540" s="227"/>
      <c r="Q540" s="227"/>
      <c r="R540" s="227"/>
      <c r="S540" s="227"/>
      <c r="T540" s="228"/>
      <c r="AT540" s="229" t="s">
        <v>143</v>
      </c>
      <c r="AU540" s="229" t="s">
        <v>141</v>
      </c>
      <c r="AV540" s="15" t="s">
        <v>140</v>
      </c>
      <c r="AW540" s="15" t="s">
        <v>32</v>
      </c>
      <c r="AX540" s="15" t="s">
        <v>81</v>
      </c>
      <c r="AY540" s="229" t="s">
        <v>133</v>
      </c>
    </row>
    <row r="541" spans="1:65" s="2" customFormat="1" ht="24.2" customHeight="1">
      <c r="A541" s="34"/>
      <c r="B541" s="35"/>
      <c r="C541" s="183" t="s">
        <v>951</v>
      </c>
      <c r="D541" s="183" t="s">
        <v>136</v>
      </c>
      <c r="E541" s="184" t="s">
        <v>952</v>
      </c>
      <c r="F541" s="185" t="s">
        <v>953</v>
      </c>
      <c r="G541" s="186" t="s">
        <v>254</v>
      </c>
      <c r="H541" s="187">
        <v>0.247</v>
      </c>
      <c r="I541" s="188"/>
      <c r="J541" s="189">
        <f>ROUND(I541*H541,2)</f>
        <v>0</v>
      </c>
      <c r="K541" s="190"/>
      <c r="L541" s="39"/>
      <c r="M541" s="191" t="s">
        <v>1</v>
      </c>
      <c r="N541" s="192" t="s">
        <v>40</v>
      </c>
      <c r="O541" s="71"/>
      <c r="P541" s="193">
        <f>O541*H541</f>
        <v>0</v>
      </c>
      <c r="Q541" s="193">
        <v>0</v>
      </c>
      <c r="R541" s="193">
        <f>Q541*H541</f>
        <v>0</v>
      </c>
      <c r="S541" s="193">
        <v>0</v>
      </c>
      <c r="T541" s="194">
        <f>S541*H541</f>
        <v>0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195" t="s">
        <v>226</v>
      </c>
      <c r="AT541" s="195" t="s">
        <v>136</v>
      </c>
      <c r="AU541" s="195" t="s">
        <v>141</v>
      </c>
      <c r="AY541" s="17" t="s">
        <v>133</v>
      </c>
      <c r="BE541" s="196">
        <f>IF(N541="základní",J541,0)</f>
        <v>0</v>
      </c>
      <c r="BF541" s="196">
        <f>IF(N541="snížená",J541,0)</f>
        <v>0</v>
      </c>
      <c r="BG541" s="196">
        <f>IF(N541="zákl. přenesená",J541,0)</f>
        <v>0</v>
      </c>
      <c r="BH541" s="196">
        <f>IF(N541="sníž. přenesená",J541,0)</f>
        <v>0</v>
      </c>
      <c r="BI541" s="196">
        <f>IF(N541="nulová",J541,0)</f>
        <v>0</v>
      </c>
      <c r="BJ541" s="17" t="s">
        <v>141</v>
      </c>
      <c r="BK541" s="196">
        <f>ROUND(I541*H541,2)</f>
        <v>0</v>
      </c>
      <c r="BL541" s="17" t="s">
        <v>226</v>
      </c>
      <c r="BM541" s="195" t="s">
        <v>954</v>
      </c>
    </row>
    <row r="542" spans="1:65" s="2" customFormat="1" ht="24.2" customHeight="1">
      <c r="A542" s="34"/>
      <c r="B542" s="35"/>
      <c r="C542" s="183" t="s">
        <v>955</v>
      </c>
      <c r="D542" s="183" t="s">
        <v>136</v>
      </c>
      <c r="E542" s="184" t="s">
        <v>956</v>
      </c>
      <c r="F542" s="185" t="s">
        <v>957</v>
      </c>
      <c r="G542" s="186" t="s">
        <v>254</v>
      </c>
      <c r="H542" s="187">
        <v>0.247</v>
      </c>
      <c r="I542" s="188"/>
      <c r="J542" s="189">
        <f>ROUND(I542*H542,2)</f>
        <v>0</v>
      </c>
      <c r="K542" s="190"/>
      <c r="L542" s="39"/>
      <c r="M542" s="191" t="s">
        <v>1</v>
      </c>
      <c r="N542" s="192" t="s">
        <v>40</v>
      </c>
      <c r="O542" s="71"/>
      <c r="P542" s="193">
        <f>O542*H542</f>
        <v>0</v>
      </c>
      <c r="Q542" s="193">
        <v>0</v>
      </c>
      <c r="R542" s="193">
        <f>Q542*H542</f>
        <v>0</v>
      </c>
      <c r="S542" s="193">
        <v>0</v>
      </c>
      <c r="T542" s="194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95" t="s">
        <v>226</v>
      </c>
      <c r="AT542" s="195" t="s">
        <v>136</v>
      </c>
      <c r="AU542" s="195" t="s">
        <v>141</v>
      </c>
      <c r="AY542" s="17" t="s">
        <v>133</v>
      </c>
      <c r="BE542" s="196">
        <f>IF(N542="základní",J542,0)</f>
        <v>0</v>
      </c>
      <c r="BF542" s="196">
        <f>IF(N542="snížená",J542,0)</f>
        <v>0</v>
      </c>
      <c r="BG542" s="196">
        <f>IF(N542="zákl. přenesená",J542,0)</f>
        <v>0</v>
      </c>
      <c r="BH542" s="196">
        <f>IF(N542="sníž. přenesená",J542,0)</f>
        <v>0</v>
      </c>
      <c r="BI542" s="196">
        <f>IF(N542="nulová",J542,0)</f>
        <v>0</v>
      </c>
      <c r="BJ542" s="17" t="s">
        <v>141</v>
      </c>
      <c r="BK542" s="196">
        <f>ROUND(I542*H542,2)</f>
        <v>0</v>
      </c>
      <c r="BL542" s="17" t="s">
        <v>226</v>
      </c>
      <c r="BM542" s="195" t="s">
        <v>958</v>
      </c>
    </row>
    <row r="543" spans="1:65" s="12" customFormat="1" ht="22.9" customHeight="1">
      <c r="B543" s="167"/>
      <c r="C543" s="168"/>
      <c r="D543" s="169" t="s">
        <v>73</v>
      </c>
      <c r="E543" s="181" t="s">
        <v>959</v>
      </c>
      <c r="F543" s="181" t="s">
        <v>960</v>
      </c>
      <c r="G543" s="168"/>
      <c r="H543" s="168"/>
      <c r="I543" s="171"/>
      <c r="J543" s="182">
        <f>BK543</f>
        <v>0</v>
      </c>
      <c r="K543" s="168"/>
      <c r="L543" s="173"/>
      <c r="M543" s="174"/>
      <c r="N543" s="175"/>
      <c r="O543" s="175"/>
      <c r="P543" s="176">
        <f>SUM(P544:P582)</f>
        <v>0</v>
      </c>
      <c r="Q543" s="175"/>
      <c r="R543" s="176">
        <f>SUM(R544:R582)</f>
        <v>0.56925550000000003</v>
      </c>
      <c r="S543" s="175"/>
      <c r="T543" s="177">
        <f>SUM(T544:T582)</f>
        <v>3.6000000000000002E-4</v>
      </c>
      <c r="AR543" s="178" t="s">
        <v>141</v>
      </c>
      <c r="AT543" s="179" t="s">
        <v>73</v>
      </c>
      <c r="AU543" s="179" t="s">
        <v>81</v>
      </c>
      <c r="AY543" s="178" t="s">
        <v>133</v>
      </c>
      <c r="BK543" s="180">
        <f>SUM(BK544:BK582)</f>
        <v>0</v>
      </c>
    </row>
    <row r="544" spans="1:65" s="2" customFormat="1" ht="16.5" customHeight="1">
      <c r="A544" s="34"/>
      <c r="B544" s="35"/>
      <c r="C544" s="183" t="s">
        <v>961</v>
      </c>
      <c r="D544" s="183" t="s">
        <v>136</v>
      </c>
      <c r="E544" s="184" t="s">
        <v>962</v>
      </c>
      <c r="F544" s="185" t="s">
        <v>963</v>
      </c>
      <c r="G544" s="186" t="s">
        <v>139</v>
      </c>
      <c r="H544" s="187">
        <v>16.600000000000001</v>
      </c>
      <c r="I544" s="188"/>
      <c r="J544" s="189">
        <f>ROUND(I544*H544,2)</f>
        <v>0</v>
      </c>
      <c r="K544" s="190"/>
      <c r="L544" s="39"/>
      <c r="M544" s="191" t="s">
        <v>1</v>
      </c>
      <c r="N544" s="192" t="s">
        <v>40</v>
      </c>
      <c r="O544" s="71"/>
      <c r="P544" s="193">
        <f>O544*H544</f>
        <v>0</v>
      </c>
      <c r="Q544" s="193">
        <v>0</v>
      </c>
      <c r="R544" s="193">
        <f>Q544*H544</f>
        <v>0</v>
      </c>
      <c r="S544" s="193">
        <v>0</v>
      </c>
      <c r="T544" s="194">
        <f>S544*H544</f>
        <v>0</v>
      </c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R544" s="195" t="s">
        <v>226</v>
      </c>
      <c r="AT544" s="195" t="s">
        <v>136</v>
      </c>
      <c r="AU544" s="195" t="s">
        <v>141</v>
      </c>
      <c r="AY544" s="17" t="s">
        <v>133</v>
      </c>
      <c r="BE544" s="196">
        <f>IF(N544="základní",J544,0)</f>
        <v>0</v>
      </c>
      <c r="BF544" s="196">
        <f>IF(N544="snížená",J544,0)</f>
        <v>0</v>
      </c>
      <c r="BG544" s="196">
        <f>IF(N544="zákl. přenesená",J544,0)</f>
        <v>0</v>
      </c>
      <c r="BH544" s="196">
        <f>IF(N544="sníž. přenesená",J544,0)</f>
        <v>0</v>
      </c>
      <c r="BI544" s="196">
        <f>IF(N544="nulová",J544,0)</f>
        <v>0</v>
      </c>
      <c r="BJ544" s="17" t="s">
        <v>141</v>
      </c>
      <c r="BK544" s="196">
        <f>ROUND(I544*H544,2)</f>
        <v>0</v>
      </c>
      <c r="BL544" s="17" t="s">
        <v>226</v>
      </c>
      <c r="BM544" s="195" t="s">
        <v>964</v>
      </c>
    </row>
    <row r="545" spans="1:65" s="2" customFormat="1" ht="16.5" customHeight="1">
      <c r="A545" s="34"/>
      <c r="B545" s="35"/>
      <c r="C545" s="183" t="s">
        <v>965</v>
      </c>
      <c r="D545" s="183" t="s">
        <v>136</v>
      </c>
      <c r="E545" s="184" t="s">
        <v>966</v>
      </c>
      <c r="F545" s="185" t="s">
        <v>967</v>
      </c>
      <c r="G545" s="186" t="s">
        <v>139</v>
      </c>
      <c r="H545" s="187">
        <v>16.600000000000001</v>
      </c>
      <c r="I545" s="188"/>
      <c r="J545" s="189">
        <f>ROUND(I545*H545,2)</f>
        <v>0</v>
      </c>
      <c r="K545" s="190"/>
      <c r="L545" s="39"/>
      <c r="M545" s="191" t="s">
        <v>1</v>
      </c>
      <c r="N545" s="192" t="s">
        <v>40</v>
      </c>
      <c r="O545" s="71"/>
      <c r="P545" s="193">
        <f>O545*H545</f>
        <v>0</v>
      </c>
      <c r="Q545" s="193">
        <v>2.9999999999999997E-4</v>
      </c>
      <c r="R545" s="193">
        <f>Q545*H545</f>
        <v>4.9800000000000001E-3</v>
      </c>
      <c r="S545" s="193">
        <v>0</v>
      </c>
      <c r="T545" s="194">
        <f>S545*H545</f>
        <v>0</v>
      </c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R545" s="195" t="s">
        <v>226</v>
      </c>
      <c r="AT545" s="195" t="s">
        <v>136</v>
      </c>
      <c r="AU545" s="195" t="s">
        <v>141</v>
      </c>
      <c r="AY545" s="17" t="s">
        <v>133</v>
      </c>
      <c r="BE545" s="196">
        <f>IF(N545="základní",J545,0)</f>
        <v>0</v>
      </c>
      <c r="BF545" s="196">
        <f>IF(N545="snížená",J545,0)</f>
        <v>0</v>
      </c>
      <c r="BG545" s="196">
        <f>IF(N545="zákl. přenesená",J545,0)</f>
        <v>0</v>
      </c>
      <c r="BH545" s="196">
        <f>IF(N545="sníž. přenesená",J545,0)</f>
        <v>0</v>
      </c>
      <c r="BI545" s="196">
        <f>IF(N545="nulová",J545,0)</f>
        <v>0</v>
      </c>
      <c r="BJ545" s="17" t="s">
        <v>141</v>
      </c>
      <c r="BK545" s="196">
        <f>ROUND(I545*H545,2)</f>
        <v>0</v>
      </c>
      <c r="BL545" s="17" t="s">
        <v>226</v>
      </c>
      <c r="BM545" s="195" t="s">
        <v>968</v>
      </c>
    </row>
    <row r="546" spans="1:65" s="2" customFormat="1" ht="24.2" customHeight="1">
      <c r="A546" s="34"/>
      <c r="B546" s="35"/>
      <c r="C546" s="183" t="s">
        <v>969</v>
      </c>
      <c r="D546" s="183" t="s">
        <v>136</v>
      </c>
      <c r="E546" s="184" t="s">
        <v>970</v>
      </c>
      <c r="F546" s="185" t="s">
        <v>971</v>
      </c>
      <c r="G546" s="186" t="s">
        <v>179</v>
      </c>
      <c r="H546" s="187">
        <v>2</v>
      </c>
      <c r="I546" s="188"/>
      <c r="J546" s="189">
        <f>ROUND(I546*H546,2)</f>
        <v>0</v>
      </c>
      <c r="K546" s="190"/>
      <c r="L546" s="39"/>
      <c r="M546" s="191" t="s">
        <v>1</v>
      </c>
      <c r="N546" s="192" t="s">
        <v>40</v>
      </c>
      <c r="O546" s="71"/>
      <c r="P546" s="193">
        <f>O546*H546</f>
        <v>0</v>
      </c>
      <c r="Q546" s="193">
        <v>2.1000000000000001E-4</v>
      </c>
      <c r="R546" s="193">
        <f>Q546*H546</f>
        <v>4.2000000000000002E-4</v>
      </c>
      <c r="S546" s="193">
        <v>0</v>
      </c>
      <c r="T546" s="194">
        <f>S546*H546</f>
        <v>0</v>
      </c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R546" s="195" t="s">
        <v>226</v>
      </c>
      <c r="AT546" s="195" t="s">
        <v>136</v>
      </c>
      <c r="AU546" s="195" t="s">
        <v>141</v>
      </c>
      <c r="AY546" s="17" t="s">
        <v>133</v>
      </c>
      <c r="BE546" s="196">
        <f>IF(N546="základní",J546,0)</f>
        <v>0</v>
      </c>
      <c r="BF546" s="196">
        <f>IF(N546="snížená",J546,0)</f>
        <v>0</v>
      </c>
      <c r="BG546" s="196">
        <f>IF(N546="zákl. přenesená",J546,0)</f>
        <v>0</v>
      </c>
      <c r="BH546" s="196">
        <f>IF(N546="sníž. přenesená",J546,0)</f>
        <v>0</v>
      </c>
      <c r="BI546" s="196">
        <f>IF(N546="nulová",J546,0)</f>
        <v>0</v>
      </c>
      <c r="BJ546" s="17" t="s">
        <v>141</v>
      </c>
      <c r="BK546" s="196">
        <f>ROUND(I546*H546,2)</f>
        <v>0</v>
      </c>
      <c r="BL546" s="17" t="s">
        <v>226</v>
      </c>
      <c r="BM546" s="195" t="s">
        <v>972</v>
      </c>
    </row>
    <row r="547" spans="1:65" s="13" customFormat="1" ht="11.25">
      <c r="B547" s="197"/>
      <c r="C547" s="198"/>
      <c r="D547" s="199" t="s">
        <v>143</v>
      </c>
      <c r="E547" s="200" t="s">
        <v>1</v>
      </c>
      <c r="F547" s="201" t="s">
        <v>973</v>
      </c>
      <c r="G547" s="198"/>
      <c r="H547" s="200" t="s">
        <v>1</v>
      </c>
      <c r="I547" s="202"/>
      <c r="J547" s="198"/>
      <c r="K547" s="198"/>
      <c r="L547" s="203"/>
      <c r="M547" s="204"/>
      <c r="N547" s="205"/>
      <c r="O547" s="205"/>
      <c r="P547" s="205"/>
      <c r="Q547" s="205"/>
      <c r="R547" s="205"/>
      <c r="S547" s="205"/>
      <c r="T547" s="206"/>
      <c r="AT547" s="207" t="s">
        <v>143</v>
      </c>
      <c r="AU547" s="207" t="s">
        <v>141</v>
      </c>
      <c r="AV547" s="13" t="s">
        <v>81</v>
      </c>
      <c r="AW547" s="13" t="s">
        <v>32</v>
      </c>
      <c r="AX547" s="13" t="s">
        <v>74</v>
      </c>
      <c r="AY547" s="207" t="s">
        <v>133</v>
      </c>
    </row>
    <row r="548" spans="1:65" s="14" customFormat="1" ht="11.25">
      <c r="B548" s="208"/>
      <c r="C548" s="209"/>
      <c r="D548" s="199" t="s">
        <v>143</v>
      </c>
      <c r="E548" s="210" t="s">
        <v>1</v>
      </c>
      <c r="F548" s="211" t="s">
        <v>141</v>
      </c>
      <c r="G548" s="209"/>
      <c r="H548" s="212">
        <v>2</v>
      </c>
      <c r="I548" s="213"/>
      <c r="J548" s="209"/>
      <c r="K548" s="209"/>
      <c r="L548" s="214"/>
      <c r="M548" s="215"/>
      <c r="N548" s="216"/>
      <c r="O548" s="216"/>
      <c r="P548" s="216"/>
      <c r="Q548" s="216"/>
      <c r="R548" s="216"/>
      <c r="S548" s="216"/>
      <c r="T548" s="217"/>
      <c r="AT548" s="218" t="s">
        <v>143</v>
      </c>
      <c r="AU548" s="218" t="s">
        <v>141</v>
      </c>
      <c r="AV548" s="14" t="s">
        <v>141</v>
      </c>
      <c r="AW548" s="14" t="s">
        <v>32</v>
      </c>
      <c r="AX548" s="14" t="s">
        <v>81</v>
      </c>
      <c r="AY548" s="218" t="s">
        <v>133</v>
      </c>
    </row>
    <row r="549" spans="1:65" s="2" customFormat="1" ht="33" customHeight="1">
      <c r="A549" s="34"/>
      <c r="B549" s="35"/>
      <c r="C549" s="183" t="s">
        <v>974</v>
      </c>
      <c r="D549" s="183" t="s">
        <v>136</v>
      </c>
      <c r="E549" s="184" t="s">
        <v>975</v>
      </c>
      <c r="F549" s="185" t="s">
        <v>976</v>
      </c>
      <c r="G549" s="186" t="s">
        <v>139</v>
      </c>
      <c r="H549" s="187">
        <v>16.600000000000001</v>
      </c>
      <c r="I549" s="188"/>
      <c r="J549" s="189">
        <f>ROUND(I549*H549,2)</f>
        <v>0</v>
      </c>
      <c r="K549" s="190"/>
      <c r="L549" s="39"/>
      <c r="M549" s="191" t="s">
        <v>1</v>
      </c>
      <c r="N549" s="192" t="s">
        <v>40</v>
      </c>
      <c r="O549" s="71"/>
      <c r="P549" s="193">
        <f>O549*H549</f>
        <v>0</v>
      </c>
      <c r="Q549" s="193">
        <v>9.0900000000000009E-3</v>
      </c>
      <c r="R549" s="193">
        <f>Q549*H549</f>
        <v>0.15089400000000003</v>
      </c>
      <c r="S549" s="193">
        <v>0</v>
      </c>
      <c r="T549" s="194">
        <f>S549*H549</f>
        <v>0</v>
      </c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R549" s="195" t="s">
        <v>226</v>
      </c>
      <c r="AT549" s="195" t="s">
        <v>136</v>
      </c>
      <c r="AU549" s="195" t="s">
        <v>141</v>
      </c>
      <c r="AY549" s="17" t="s">
        <v>133</v>
      </c>
      <c r="BE549" s="196">
        <f>IF(N549="základní",J549,0)</f>
        <v>0</v>
      </c>
      <c r="BF549" s="196">
        <f>IF(N549="snížená",J549,0)</f>
        <v>0</v>
      </c>
      <c r="BG549" s="196">
        <f>IF(N549="zákl. přenesená",J549,0)</f>
        <v>0</v>
      </c>
      <c r="BH549" s="196">
        <f>IF(N549="sníž. přenesená",J549,0)</f>
        <v>0</v>
      </c>
      <c r="BI549" s="196">
        <f>IF(N549="nulová",J549,0)</f>
        <v>0</v>
      </c>
      <c r="BJ549" s="17" t="s">
        <v>141</v>
      </c>
      <c r="BK549" s="196">
        <f>ROUND(I549*H549,2)</f>
        <v>0</v>
      </c>
      <c r="BL549" s="17" t="s">
        <v>226</v>
      </c>
      <c r="BM549" s="195" t="s">
        <v>977</v>
      </c>
    </row>
    <row r="550" spans="1:65" s="13" customFormat="1" ht="11.25">
      <c r="B550" s="197"/>
      <c r="C550" s="198"/>
      <c r="D550" s="199" t="s">
        <v>143</v>
      </c>
      <c r="E550" s="200" t="s">
        <v>1</v>
      </c>
      <c r="F550" s="201" t="s">
        <v>978</v>
      </c>
      <c r="G550" s="198"/>
      <c r="H550" s="200" t="s">
        <v>1</v>
      </c>
      <c r="I550" s="202"/>
      <c r="J550" s="198"/>
      <c r="K550" s="198"/>
      <c r="L550" s="203"/>
      <c r="M550" s="204"/>
      <c r="N550" s="205"/>
      <c r="O550" s="205"/>
      <c r="P550" s="205"/>
      <c r="Q550" s="205"/>
      <c r="R550" s="205"/>
      <c r="S550" s="205"/>
      <c r="T550" s="206"/>
      <c r="AT550" s="207" t="s">
        <v>143</v>
      </c>
      <c r="AU550" s="207" t="s">
        <v>141</v>
      </c>
      <c r="AV550" s="13" t="s">
        <v>81</v>
      </c>
      <c r="AW550" s="13" t="s">
        <v>32</v>
      </c>
      <c r="AX550" s="13" t="s">
        <v>74</v>
      </c>
      <c r="AY550" s="207" t="s">
        <v>133</v>
      </c>
    </row>
    <row r="551" spans="1:65" s="14" customFormat="1" ht="11.25">
      <c r="B551" s="208"/>
      <c r="C551" s="209"/>
      <c r="D551" s="199" t="s">
        <v>143</v>
      </c>
      <c r="E551" s="210" t="s">
        <v>1</v>
      </c>
      <c r="F551" s="211" t="s">
        <v>161</v>
      </c>
      <c r="G551" s="209"/>
      <c r="H551" s="212">
        <v>16.600000000000001</v>
      </c>
      <c r="I551" s="213"/>
      <c r="J551" s="209"/>
      <c r="K551" s="209"/>
      <c r="L551" s="214"/>
      <c r="M551" s="215"/>
      <c r="N551" s="216"/>
      <c r="O551" s="216"/>
      <c r="P551" s="216"/>
      <c r="Q551" s="216"/>
      <c r="R551" s="216"/>
      <c r="S551" s="216"/>
      <c r="T551" s="217"/>
      <c r="AT551" s="218" t="s">
        <v>143</v>
      </c>
      <c r="AU551" s="218" t="s">
        <v>141</v>
      </c>
      <c r="AV551" s="14" t="s">
        <v>141</v>
      </c>
      <c r="AW551" s="14" t="s">
        <v>32</v>
      </c>
      <c r="AX551" s="14" t="s">
        <v>81</v>
      </c>
      <c r="AY551" s="218" t="s">
        <v>133</v>
      </c>
    </row>
    <row r="552" spans="1:65" s="2" customFormat="1" ht="24.2" customHeight="1">
      <c r="A552" s="34"/>
      <c r="B552" s="35"/>
      <c r="C552" s="230" t="s">
        <v>979</v>
      </c>
      <c r="D552" s="230" t="s">
        <v>296</v>
      </c>
      <c r="E552" s="231" t="s">
        <v>852</v>
      </c>
      <c r="F552" s="232" t="s">
        <v>853</v>
      </c>
      <c r="G552" s="233" t="s">
        <v>139</v>
      </c>
      <c r="H552" s="234">
        <v>16.600000000000001</v>
      </c>
      <c r="I552" s="235"/>
      <c r="J552" s="236">
        <f>ROUND(I552*H552,2)</f>
        <v>0</v>
      </c>
      <c r="K552" s="237"/>
      <c r="L552" s="238"/>
      <c r="M552" s="239" t="s">
        <v>1</v>
      </c>
      <c r="N552" s="240" t="s">
        <v>40</v>
      </c>
      <c r="O552" s="71"/>
      <c r="P552" s="193">
        <f>O552*H552</f>
        <v>0</v>
      </c>
      <c r="Q552" s="193">
        <v>2.3699999999999999E-2</v>
      </c>
      <c r="R552" s="193">
        <f>Q552*H552</f>
        <v>0.39341999999999999</v>
      </c>
      <c r="S552" s="193">
        <v>0</v>
      </c>
      <c r="T552" s="194">
        <f>S552*H552</f>
        <v>0</v>
      </c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R552" s="195" t="s">
        <v>299</v>
      </c>
      <c r="AT552" s="195" t="s">
        <v>296</v>
      </c>
      <c r="AU552" s="195" t="s">
        <v>141</v>
      </c>
      <c r="AY552" s="17" t="s">
        <v>133</v>
      </c>
      <c r="BE552" s="196">
        <f>IF(N552="základní",J552,0)</f>
        <v>0</v>
      </c>
      <c r="BF552" s="196">
        <f>IF(N552="snížená",J552,0)</f>
        <v>0</v>
      </c>
      <c r="BG552" s="196">
        <f>IF(N552="zákl. přenesená",J552,0)</f>
        <v>0</v>
      </c>
      <c r="BH552" s="196">
        <f>IF(N552="sníž. přenesená",J552,0)</f>
        <v>0</v>
      </c>
      <c r="BI552" s="196">
        <f>IF(N552="nulová",J552,0)</f>
        <v>0</v>
      </c>
      <c r="BJ552" s="17" t="s">
        <v>141</v>
      </c>
      <c r="BK552" s="196">
        <f>ROUND(I552*H552,2)</f>
        <v>0</v>
      </c>
      <c r="BL552" s="17" t="s">
        <v>226</v>
      </c>
      <c r="BM552" s="195" t="s">
        <v>980</v>
      </c>
    </row>
    <row r="553" spans="1:65" s="2" customFormat="1" ht="24.2" customHeight="1">
      <c r="A553" s="34"/>
      <c r="B553" s="35"/>
      <c r="C553" s="183" t="s">
        <v>981</v>
      </c>
      <c r="D553" s="183" t="s">
        <v>136</v>
      </c>
      <c r="E553" s="184" t="s">
        <v>982</v>
      </c>
      <c r="F553" s="185" t="s">
        <v>983</v>
      </c>
      <c r="G553" s="186" t="s">
        <v>139</v>
      </c>
      <c r="H553" s="187">
        <v>0.75</v>
      </c>
      <c r="I553" s="188"/>
      <c r="J553" s="189">
        <f>ROUND(I553*H553,2)</f>
        <v>0</v>
      </c>
      <c r="K553" s="190"/>
      <c r="L553" s="39"/>
      <c r="M553" s="191" t="s">
        <v>1</v>
      </c>
      <c r="N553" s="192" t="s">
        <v>40</v>
      </c>
      <c r="O553" s="71"/>
      <c r="P553" s="193">
        <f>O553*H553</f>
        <v>0</v>
      </c>
      <c r="Q553" s="193">
        <v>1.49E-3</v>
      </c>
      <c r="R553" s="193">
        <f>Q553*H553</f>
        <v>1.1175E-3</v>
      </c>
      <c r="S553" s="193">
        <v>0</v>
      </c>
      <c r="T553" s="194">
        <f>S553*H553</f>
        <v>0</v>
      </c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R553" s="195" t="s">
        <v>226</v>
      </c>
      <c r="AT553" s="195" t="s">
        <v>136</v>
      </c>
      <c r="AU553" s="195" t="s">
        <v>141</v>
      </c>
      <c r="AY553" s="17" t="s">
        <v>133</v>
      </c>
      <c r="BE553" s="196">
        <f>IF(N553="základní",J553,0)</f>
        <v>0</v>
      </c>
      <c r="BF553" s="196">
        <f>IF(N553="snížená",J553,0)</f>
        <v>0</v>
      </c>
      <c r="BG553" s="196">
        <f>IF(N553="zákl. přenesená",J553,0)</f>
        <v>0</v>
      </c>
      <c r="BH553" s="196">
        <f>IF(N553="sníž. přenesená",J553,0)</f>
        <v>0</v>
      </c>
      <c r="BI553" s="196">
        <f>IF(N553="nulová",J553,0)</f>
        <v>0</v>
      </c>
      <c r="BJ553" s="17" t="s">
        <v>141</v>
      </c>
      <c r="BK553" s="196">
        <f>ROUND(I553*H553,2)</f>
        <v>0</v>
      </c>
      <c r="BL553" s="17" t="s">
        <v>226</v>
      </c>
      <c r="BM553" s="195" t="s">
        <v>984</v>
      </c>
    </row>
    <row r="554" spans="1:65" s="2" customFormat="1" ht="24.2" customHeight="1">
      <c r="A554" s="34"/>
      <c r="B554" s="35"/>
      <c r="C554" s="230" t="s">
        <v>985</v>
      </c>
      <c r="D554" s="230" t="s">
        <v>296</v>
      </c>
      <c r="E554" s="231" t="s">
        <v>986</v>
      </c>
      <c r="F554" s="232" t="s">
        <v>987</v>
      </c>
      <c r="G554" s="233" t="s">
        <v>139</v>
      </c>
      <c r="H554" s="234">
        <v>0.82499999999999996</v>
      </c>
      <c r="I554" s="235"/>
      <c r="J554" s="236">
        <f>ROUND(I554*H554,2)</f>
        <v>0</v>
      </c>
      <c r="K554" s="237"/>
      <c r="L554" s="238"/>
      <c r="M554" s="239" t="s">
        <v>1</v>
      </c>
      <c r="N554" s="240" t="s">
        <v>40</v>
      </c>
      <c r="O554" s="71"/>
      <c r="P554" s="193">
        <f>O554*H554</f>
        <v>0</v>
      </c>
      <c r="Q554" s="193">
        <v>1.2E-2</v>
      </c>
      <c r="R554" s="193">
        <f>Q554*H554</f>
        <v>9.8999999999999991E-3</v>
      </c>
      <c r="S554" s="193">
        <v>0</v>
      </c>
      <c r="T554" s="194">
        <f>S554*H554</f>
        <v>0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95" t="s">
        <v>299</v>
      </c>
      <c r="AT554" s="195" t="s">
        <v>296</v>
      </c>
      <c r="AU554" s="195" t="s">
        <v>141</v>
      </c>
      <c r="AY554" s="17" t="s">
        <v>133</v>
      </c>
      <c r="BE554" s="196">
        <f>IF(N554="základní",J554,0)</f>
        <v>0</v>
      </c>
      <c r="BF554" s="196">
        <f>IF(N554="snížená",J554,0)</f>
        <v>0</v>
      </c>
      <c r="BG554" s="196">
        <f>IF(N554="zákl. přenesená",J554,0)</f>
        <v>0</v>
      </c>
      <c r="BH554" s="196">
        <f>IF(N554="sníž. přenesená",J554,0)</f>
        <v>0</v>
      </c>
      <c r="BI554" s="196">
        <f>IF(N554="nulová",J554,0)</f>
        <v>0</v>
      </c>
      <c r="BJ554" s="17" t="s">
        <v>141</v>
      </c>
      <c r="BK554" s="196">
        <f>ROUND(I554*H554,2)</f>
        <v>0</v>
      </c>
      <c r="BL554" s="17" t="s">
        <v>226</v>
      </c>
      <c r="BM554" s="195" t="s">
        <v>988</v>
      </c>
    </row>
    <row r="555" spans="1:65" s="14" customFormat="1" ht="11.25">
      <c r="B555" s="208"/>
      <c r="C555" s="209"/>
      <c r="D555" s="199" t="s">
        <v>143</v>
      </c>
      <c r="E555" s="209"/>
      <c r="F555" s="211" t="s">
        <v>989</v>
      </c>
      <c r="G555" s="209"/>
      <c r="H555" s="212">
        <v>0.82499999999999996</v>
      </c>
      <c r="I555" s="213"/>
      <c r="J555" s="209"/>
      <c r="K555" s="209"/>
      <c r="L555" s="214"/>
      <c r="M555" s="215"/>
      <c r="N555" s="216"/>
      <c r="O555" s="216"/>
      <c r="P555" s="216"/>
      <c r="Q555" s="216"/>
      <c r="R555" s="216"/>
      <c r="S555" s="216"/>
      <c r="T555" s="217"/>
      <c r="AT555" s="218" t="s">
        <v>143</v>
      </c>
      <c r="AU555" s="218" t="s">
        <v>141</v>
      </c>
      <c r="AV555" s="14" t="s">
        <v>141</v>
      </c>
      <c r="AW555" s="14" t="s">
        <v>4</v>
      </c>
      <c r="AX555" s="14" t="s">
        <v>81</v>
      </c>
      <c r="AY555" s="218" t="s">
        <v>133</v>
      </c>
    </row>
    <row r="556" spans="1:65" s="2" customFormat="1" ht="24.2" customHeight="1">
      <c r="A556" s="34"/>
      <c r="B556" s="35"/>
      <c r="C556" s="183" t="s">
        <v>990</v>
      </c>
      <c r="D556" s="183" t="s">
        <v>136</v>
      </c>
      <c r="E556" s="184" t="s">
        <v>991</v>
      </c>
      <c r="F556" s="185" t="s">
        <v>992</v>
      </c>
      <c r="G556" s="186" t="s">
        <v>179</v>
      </c>
      <c r="H556" s="187">
        <v>1</v>
      </c>
      <c r="I556" s="188"/>
      <c r="J556" s="189">
        <f>ROUND(I556*H556,2)</f>
        <v>0</v>
      </c>
      <c r="K556" s="190"/>
      <c r="L556" s="39"/>
      <c r="M556" s="191" t="s">
        <v>1</v>
      </c>
      <c r="N556" s="192" t="s">
        <v>40</v>
      </c>
      <c r="O556" s="71"/>
      <c r="P556" s="193">
        <f>O556*H556</f>
        <v>0</v>
      </c>
      <c r="Q556" s="193">
        <v>0</v>
      </c>
      <c r="R556" s="193">
        <f>Q556*H556</f>
        <v>0</v>
      </c>
      <c r="S556" s="193">
        <v>3.6000000000000002E-4</v>
      </c>
      <c r="T556" s="194">
        <f>S556*H556</f>
        <v>3.6000000000000002E-4</v>
      </c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R556" s="195" t="s">
        <v>226</v>
      </c>
      <c r="AT556" s="195" t="s">
        <v>136</v>
      </c>
      <c r="AU556" s="195" t="s">
        <v>141</v>
      </c>
      <c r="AY556" s="17" t="s">
        <v>133</v>
      </c>
      <c r="BE556" s="196">
        <f>IF(N556="základní",J556,0)</f>
        <v>0</v>
      </c>
      <c r="BF556" s="196">
        <f>IF(N556="snížená",J556,0)</f>
        <v>0</v>
      </c>
      <c r="BG556" s="196">
        <f>IF(N556="zákl. přenesená",J556,0)</f>
        <v>0</v>
      </c>
      <c r="BH556" s="196">
        <f>IF(N556="sníž. přenesená",J556,0)</f>
        <v>0</v>
      </c>
      <c r="BI556" s="196">
        <f>IF(N556="nulová",J556,0)</f>
        <v>0</v>
      </c>
      <c r="BJ556" s="17" t="s">
        <v>141</v>
      </c>
      <c r="BK556" s="196">
        <f>ROUND(I556*H556,2)</f>
        <v>0</v>
      </c>
      <c r="BL556" s="17" t="s">
        <v>226</v>
      </c>
      <c r="BM556" s="195" t="s">
        <v>993</v>
      </c>
    </row>
    <row r="557" spans="1:65" s="2" customFormat="1" ht="24.2" customHeight="1">
      <c r="A557" s="34"/>
      <c r="B557" s="35"/>
      <c r="C557" s="183" t="s">
        <v>994</v>
      </c>
      <c r="D557" s="183" t="s">
        <v>136</v>
      </c>
      <c r="E557" s="184" t="s">
        <v>995</v>
      </c>
      <c r="F557" s="185" t="s">
        <v>996</v>
      </c>
      <c r="G557" s="186" t="s">
        <v>233</v>
      </c>
      <c r="H557" s="187">
        <v>20</v>
      </c>
      <c r="I557" s="188"/>
      <c r="J557" s="189">
        <f>ROUND(I557*H557,2)</f>
        <v>0</v>
      </c>
      <c r="K557" s="190"/>
      <c r="L557" s="39"/>
      <c r="M557" s="191" t="s">
        <v>1</v>
      </c>
      <c r="N557" s="192" t="s">
        <v>40</v>
      </c>
      <c r="O557" s="71"/>
      <c r="P557" s="193">
        <f>O557*H557</f>
        <v>0</v>
      </c>
      <c r="Q557" s="193">
        <v>2.0000000000000001E-4</v>
      </c>
      <c r="R557" s="193">
        <f>Q557*H557</f>
        <v>4.0000000000000001E-3</v>
      </c>
      <c r="S557" s="193">
        <v>0</v>
      </c>
      <c r="T557" s="194">
        <f>S557*H557</f>
        <v>0</v>
      </c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R557" s="195" t="s">
        <v>226</v>
      </c>
      <c r="AT557" s="195" t="s">
        <v>136</v>
      </c>
      <c r="AU557" s="195" t="s">
        <v>141</v>
      </c>
      <c r="AY557" s="17" t="s">
        <v>133</v>
      </c>
      <c r="BE557" s="196">
        <f>IF(N557="základní",J557,0)</f>
        <v>0</v>
      </c>
      <c r="BF557" s="196">
        <f>IF(N557="snížená",J557,0)</f>
        <v>0</v>
      </c>
      <c r="BG557" s="196">
        <f>IF(N557="zákl. přenesená",J557,0)</f>
        <v>0</v>
      </c>
      <c r="BH557" s="196">
        <f>IF(N557="sníž. přenesená",J557,0)</f>
        <v>0</v>
      </c>
      <c r="BI557" s="196">
        <f>IF(N557="nulová",J557,0)</f>
        <v>0</v>
      </c>
      <c r="BJ557" s="17" t="s">
        <v>141</v>
      </c>
      <c r="BK557" s="196">
        <f>ROUND(I557*H557,2)</f>
        <v>0</v>
      </c>
      <c r="BL557" s="17" t="s">
        <v>226</v>
      </c>
      <c r="BM557" s="195" t="s">
        <v>997</v>
      </c>
    </row>
    <row r="558" spans="1:65" s="2" customFormat="1" ht="16.5" customHeight="1">
      <c r="A558" s="34"/>
      <c r="B558" s="35"/>
      <c r="C558" s="230" t="s">
        <v>998</v>
      </c>
      <c r="D558" s="230" t="s">
        <v>296</v>
      </c>
      <c r="E558" s="231" t="s">
        <v>999</v>
      </c>
      <c r="F558" s="232" t="s">
        <v>1000</v>
      </c>
      <c r="G558" s="233" t="s">
        <v>233</v>
      </c>
      <c r="H558" s="234">
        <v>21</v>
      </c>
      <c r="I558" s="235"/>
      <c r="J558" s="236">
        <f>ROUND(I558*H558,2)</f>
        <v>0</v>
      </c>
      <c r="K558" s="237"/>
      <c r="L558" s="238"/>
      <c r="M558" s="239" t="s">
        <v>1</v>
      </c>
      <c r="N558" s="240" t="s">
        <v>40</v>
      </c>
      <c r="O558" s="71"/>
      <c r="P558" s="193">
        <f>O558*H558</f>
        <v>0</v>
      </c>
      <c r="Q558" s="193">
        <v>1.2E-4</v>
      </c>
      <c r="R558" s="193">
        <f>Q558*H558</f>
        <v>2.5200000000000001E-3</v>
      </c>
      <c r="S558" s="193">
        <v>0</v>
      </c>
      <c r="T558" s="194">
        <f>S558*H558</f>
        <v>0</v>
      </c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R558" s="195" t="s">
        <v>299</v>
      </c>
      <c r="AT558" s="195" t="s">
        <v>296</v>
      </c>
      <c r="AU558" s="195" t="s">
        <v>141</v>
      </c>
      <c r="AY558" s="17" t="s">
        <v>133</v>
      </c>
      <c r="BE558" s="196">
        <f>IF(N558="základní",J558,0)</f>
        <v>0</v>
      </c>
      <c r="BF558" s="196">
        <f>IF(N558="snížená",J558,0)</f>
        <v>0</v>
      </c>
      <c r="BG558" s="196">
        <f>IF(N558="zákl. přenesená",J558,0)</f>
        <v>0</v>
      </c>
      <c r="BH558" s="196">
        <f>IF(N558="sníž. přenesená",J558,0)</f>
        <v>0</v>
      </c>
      <c r="BI558" s="196">
        <f>IF(N558="nulová",J558,0)</f>
        <v>0</v>
      </c>
      <c r="BJ558" s="17" t="s">
        <v>141</v>
      </c>
      <c r="BK558" s="196">
        <f>ROUND(I558*H558,2)</f>
        <v>0</v>
      </c>
      <c r="BL558" s="17" t="s">
        <v>226</v>
      </c>
      <c r="BM558" s="195" t="s">
        <v>1001</v>
      </c>
    </row>
    <row r="559" spans="1:65" s="14" customFormat="1" ht="11.25">
      <c r="B559" s="208"/>
      <c r="C559" s="209"/>
      <c r="D559" s="199" t="s">
        <v>143</v>
      </c>
      <c r="E559" s="209"/>
      <c r="F559" s="211" t="s">
        <v>1002</v>
      </c>
      <c r="G559" s="209"/>
      <c r="H559" s="212">
        <v>21</v>
      </c>
      <c r="I559" s="213"/>
      <c r="J559" s="209"/>
      <c r="K559" s="209"/>
      <c r="L559" s="214"/>
      <c r="M559" s="215"/>
      <c r="N559" s="216"/>
      <c r="O559" s="216"/>
      <c r="P559" s="216"/>
      <c r="Q559" s="216"/>
      <c r="R559" s="216"/>
      <c r="S559" s="216"/>
      <c r="T559" s="217"/>
      <c r="AT559" s="218" t="s">
        <v>143</v>
      </c>
      <c r="AU559" s="218" t="s">
        <v>141</v>
      </c>
      <c r="AV559" s="14" t="s">
        <v>141</v>
      </c>
      <c r="AW559" s="14" t="s">
        <v>4</v>
      </c>
      <c r="AX559" s="14" t="s">
        <v>81</v>
      </c>
      <c r="AY559" s="218" t="s">
        <v>133</v>
      </c>
    </row>
    <row r="560" spans="1:65" s="2" customFormat="1" ht="24.2" customHeight="1">
      <c r="A560" s="34"/>
      <c r="B560" s="35"/>
      <c r="C560" s="183" t="s">
        <v>1003</v>
      </c>
      <c r="D560" s="183" t="s">
        <v>136</v>
      </c>
      <c r="E560" s="184" t="s">
        <v>1004</v>
      </c>
      <c r="F560" s="185" t="s">
        <v>1005</v>
      </c>
      <c r="G560" s="186" t="s">
        <v>179</v>
      </c>
      <c r="H560" s="187">
        <v>1</v>
      </c>
      <c r="I560" s="188"/>
      <c r="J560" s="189">
        <f>ROUND(I560*H560,2)</f>
        <v>0</v>
      </c>
      <c r="K560" s="190"/>
      <c r="L560" s="39"/>
      <c r="M560" s="191" t="s">
        <v>1</v>
      </c>
      <c r="N560" s="192" t="s">
        <v>40</v>
      </c>
      <c r="O560" s="71"/>
      <c r="P560" s="193">
        <f>O560*H560</f>
        <v>0</v>
      </c>
      <c r="Q560" s="193">
        <v>2.0000000000000001E-4</v>
      </c>
      <c r="R560" s="193">
        <f>Q560*H560</f>
        <v>2.0000000000000001E-4</v>
      </c>
      <c r="S560" s="193">
        <v>0</v>
      </c>
      <c r="T560" s="194">
        <f>S560*H560</f>
        <v>0</v>
      </c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R560" s="195" t="s">
        <v>226</v>
      </c>
      <c r="AT560" s="195" t="s">
        <v>136</v>
      </c>
      <c r="AU560" s="195" t="s">
        <v>141</v>
      </c>
      <c r="AY560" s="17" t="s">
        <v>133</v>
      </c>
      <c r="BE560" s="196">
        <f>IF(N560="základní",J560,0)</f>
        <v>0</v>
      </c>
      <c r="BF560" s="196">
        <f>IF(N560="snížená",J560,0)</f>
        <v>0</v>
      </c>
      <c r="BG560" s="196">
        <f>IF(N560="zákl. přenesená",J560,0)</f>
        <v>0</v>
      </c>
      <c r="BH560" s="196">
        <f>IF(N560="sníž. přenesená",J560,0)</f>
        <v>0</v>
      </c>
      <c r="BI560" s="196">
        <f>IF(N560="nulová",J560,0)</f>
        <v>0</v>
      </c>
      <c r="BJ560" s="17" t="s">
        <v>141</v>
      </c>
      <c r="BK560" s="196">
        <f>ROUND(I560*H560,2)</f>
        <v>0</v>
      </c>
      <c r="BL560" s="17" t="s">
        <v>226</v>
      </c>
      <c r="BM560" s="195" t="s">
        <v>1006</v>
      </c>
    </row>
    <row r="561" spans="1:65" s="2" customFormat="1" ht="24.2" customHeight="1">
      <c r="A561" s="34"/>
      <c r="B561" s="35"/>
      <c r="C561" s="230" t="s">
        <v>1007</v>
      </c>
      <c r="D561" s="230" t="s">
        <v>296</v>
      </c>
      <c r="E561" s="231" t="s">
        <v>1008</v>
      </c>
      <c r="F561" s="232" t="s">
        <v>1009</v>
      </c>
      <c r="G561" s="233" t="s">
        <v>179</v>
      </c>
      <c r="H561" s="234">
        <v>1</v>
      </c>
      <c r="I561" s="235"/>
      <c r="J561" s="236">
        <f>ROUND(I561*H561,2)</f>
        <v>0</v>
      </c>
      <c r="K561" s="237"/>
      <c r="L561" s="238"/>
      <c r="M561" s="239" t="s">
        <v>1</v>
      </c>
      <c r="N561" s="240" t="s">
        <v>40</v>
      </c>
      <c r="O561" s="71"/>
      <c r="P561" s="193">
        <f>O561*H561</f>
        <v>0</v>
      </c>
      <c r="Q561" s="193">
        <v>1.3999999999999999E-4</v>
      </c>
      <c r="R561" s="193">
        <f>Q561*H561</f>
        <v>1.3999999999999999E-4</v>
      </c>
      <c r="S561" s="193">
        <v>0</v>
      </c>
      <c r="T561" s="194">
        <f>S561*H561</f>
        <v>0</v>
      </c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R561" s="195" t="s">
        <v>299</v>
      </c>
      <c r="AT561" s="195" t="s">
        <v>296</v>
      </c>
      <c r="AU561" s="195" t="s">
        <v>141</v>
      </c>
      <c r="AY561" s="17" t="s">
        <v>133</v>
      </c>
      <c r="BE561" s="196">
        <f>IF(N561="základní",J561,0)</f>
        <v>0</v>
      </c>
      <c r="BF561" s="196">
        <f>IF(N561="snížená",J561,0)</f>
        <v>0</v>
      </c>
      <c r="BG561" s="196">
        <f>IF(N561="zákl. přenesená",J561,0)</f>
        <v>0</v>
      </c>
      <c r="BH561" s="196">
        <f>IF(N561="sníž. přenesená",J561,0)</f>
        <v>0</v>
      </c>
      <c r="BI561" s="196">
        <f>IF(N561="nulová",J561,0)</f>
        <v>0</v>
      </c>
      <c r="BJ561" s="17" t="s">
        <v>141</v>
      </c>
      <c r="BK561" s="196">
        <f>ROUND(I561*H561,2)</f>
        <v>0</v>
      </c>
      <c r="BL561" s="17" t="s">
        <v>226</v>
      </c>
      <c r="BM561" s="195" t="s">
        <v>1010</v>
      </c>
    </row>
    <row r="562" spans="1:65" s="2" customFormat="1" ht="24.2" customHeight="1">
      <c r="A562" s="34"/>
      <c r="B562" s="35"/>
      <c r="C562" s="183" t="s">
        <v>1011</v>
      </c>
      <c r="D562" s="183" t="s">
        <v>136</v>
      </c>
      <c r="E562" s="184" t="s">
        <v>1012</v>
      </c>
      <c r="F562" s="185" t="s">
        <v>1013</v>
      </c>
      <c r="G562" s="186" t="s">
        <v>233</v>
      </c>
      <c r="H562" s="187">
        <v>27.8</v>
      </c>
      <c r="I562" s="188"/>
      <c r="J562" s="189">
        <f>ROUND(I562*H562,2)</f>
        <v>0</v>
      </c>
      <c r="K562" s="190"/>
      <c r="L562" s="39"/>
      <c r="M562" s="191" t="s">
        <v>1</v>
      </c>
      <c r="N562" s="192" t="s">
        <v>40</v>
      </c>
      <c r="O562" s="71"/>
      <c r="P562" s="193">
        <f>O562*H562</f>
        <v>0</v>
      </c>
      <c r="Q562" s="193">
        <v>3.0000000000000001E-5</v>
      </c>
      <c r="R562" s="193">
        <f>Q562*H562</f>
        <v>8.34E-4</v>
      </c>
      <c r="S562" s="193">
        <v>0</v>
      </c>
      <c r="T562" s="194">
        <f>S562*H562</f>
        <v>0</v>
      </c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R562" s="195" t="s">
        <v>226</v>
      </c>
      <c r="AT562" s="195" t="s">
        <v>136</v>
      </c>
      <c r="AU562" s="195" t="s">
        <v>141</v>
      </c>
      <c r="AY562" s="17" t="s">
        <v>133</v>
      </c>
      <c r="BE562" s="196">
        <f>IF(N562="základní",J562,0)</f>
        <v>0</v>
      </c>
      <c r="BF562" s="196">
        <f>IF(N562="snížená",J562,0)</f>
        <v>0</v>
      </c>
      <c r="BG562" s="196">
        <f>IF(N562="zákl. přenesená",J562,0)</f>
        <v>0</v>
      </c>
      <c r="BH562" s="196">
        <f>IF(N562="sníž. přenesená",J562,0)</f>
        <v>0</v>
      </c>
      <c r="BI562" s="196">
        <f>IF(N562="nulová",J562,0)</f>
        <v>0</v>
      </c>
      <c r="BJ562" s="17" t="s">
        <v>141</v>
      </c>
      <c r="BK562" s="196">
        <f>ROUND(I562*H562,2)</f>
        <v>0</v>
      </c>
      <c r="BL562" s="17" t="s">
        <v>226</v>
      </c>
      <c r="BM562" s="195" t="s">
        <v>1014</v>
      </c>
    </row>
    <row r="563" spans="1:65" s="13" customFormat="1" ht="11.25">
      <c r="B563" s="197"/>
      <c r="C563" s="198"/>
      <c r="D563" s="199" t="s">
        <v>143</v>
      </c>
      <c r="E563" s="200" t="s">
        <v>1</v>
      </c>
      <c r="F563" s="201" t="s">
        <v>1015</v>
      </c>
      <c r="G563" s="198"/>
      <c r="H563" s="200" t="s">
        <v>1</v>
      </c>
      <c r="I563" s="202"/>
      <c r="J563" s="198"/>
      <c r="K563" s="198"/>
      <c r="L563" s="203"/>
      <c r="M563" s="204"/>
      <c r="N563" s="205"/>
      <c r="O563" s="205"/>
      <c r="P563" s="205"/>
      <c r="Q563" s="205"/>
      <c r="R563" s="205"/>
      <c r="S563" s="205"/>
      <c r="T563" s="206"/>
      <c r="AT563" s="207" t="s">
        <v>143</v>
      </c>
      <c r="AU563" s="207" t="s">
        <v>141</v>
      </c>
      <c r="AV563" s="13" t="s">
        <v>81</v>
      </c>
      <c r="AW563" s="13" t="s">
        <v>32</v>
      </c>
      <c r="AX563" s="13" t="s">
        <v>74</v>
      </c>
      <c r="AY563" s="207" t="s">
        <v>133</v>
      </c>
    </row>
    <row r="564" spans="1:65" s="14" customFormat="1" ht="11.25">
      <c r="B564" s="208"/>
      <c r="C564" s="209"/>
      <c r="D564" s="199" t="s">
        <v>143</v>
      </c>
      <c r="E564" s="210" t="s">
        <v>1</v>
      </c>
      <c r="F564" s="211" t="s">
        <v>1016</v>
      </c>
      <c r="G564" s="209"/>
      <c r="H564" s="212">
        <v>20</v>
      </c>
      <c r="I564" s="213"/>
      <c r="J564" s="209"/>
      <c r="K564" s="209"/>
      <c r="L564" s="214"/>
      <c r="M564" s="215"/>
      <c r="N564" s="216"/>
      <c r="O564" s="216"/>
      <c r="P564" s="216"/>
      <c r="Q564" s="216"/>
      <c r="R564" s="216"/>
      <c r="S564" s="216"/>
      <c r="T564" s="217"/>
      <c r="AT564" s="218" t="s">
        <v>143</v>
      </c>
      <c r="AU564" s="218" t="s">
        <v>141</v>
      </c>
      <c r="AV564" s="14" t="s">
        <v>141</v>
      </c>
      <c r="AW564" s="14" t="s">
        <v>32</v>
      </c>
      <c r="AX564" s="14" t="s">
        <v>74</v>
      </c>
      <c r="AY564" s="218" t="s">
        <v>133</v>
      </c>
    </row>
    <row r="565" spans="1:65" s="13" customFormat="1" ht="11.25">
      <c r="B565" s="197"/>
      <c r="C565" s="198"/>
      <c r="D565" s="199" t="s">
        <v>143</v>
      </c>
      <c r="E565" s="200" t="s">
        <v>1</v>
      </c>
      <c r="F565" s="201" t="s">
        <v>1017</v>
      </c>
      <c r="G565" s="198"/>
      <c r="H565" s="200" t="s">
        <v>1</v>
      </c>
      <c r="I565" s="202"/>
      <c r="J565" s="198"/>
      <c r="K565" s="198"/>
      <c r="L565" s="203"/>
      <c r="M565" s="204"/>
      <c r="N565" s="205"/>
      <c r="O565" s="205"/>
      <c r="P565" s="205"/>
      <c r="Q565" s="205"/>
      <c r="R565" s="205"/>
      <c r="S565" s="205"/>
      <c r="T565" s="206"/>
      <c r="AT565" s="207" t="s">
        <v>143</v>
      </c>
      <c r="AU565" s="207" t="s">
        <v>141</v>
      </c>
      <c r="AV565" s="13" t="s">
        <v>81</v>
      </c>
      <c r="AW565" s="13" t="s">
        <v>32</v>
      </c>
      <c r="AX565" s="13" t="s">
        <v>74</v>
      </c>
      <c r="AY565" s="207" t="s">
        <v>133</v>
      </c>
    </row>
    <row r="566" spans="1:65" s="14" customFormat="1" ht="11.25">
      <c r="B566" s="208"/>
      <c r="C566" s="209"/>
      <c r="D566" s="199" t="s">
        <v>143</v>
      </c>
      <c r="E566" s="210" t="s">
        <v>1</v>
      </c>
      <c r="F566" s="211" t="s">
        <v>1018</v>
      </c>
      <c r="G566" s="209"/>
      <c r="H566" s="212">
        <v>7.8</v>
      </c>
      <c r="I566" s="213"/>
      <c r="J566" s="209"/>
      <c r="K566" s="209"/>
      <c r="L566" s="214"/>
      <c r="M566" s="215"/>
      <c r="N566" s="216"/>
      <c r="O566" s="216"/>
      <c r="P566" s="216"/>
      <c r="Q566" s="216"/>
      <c r="R566" s="216"/>
      <c r="S566" s="216"/>
      <c r="T566" s="217"/>
      <c r="AT566" s="218" t="s">
        <v>143</v>
      </c>
      <c r="AU566" s="218" t="s">
        <v>141</v>
      </c>
      <c r="AV566" s="14" t="s">
        <v>141</v>
      </c>
      <c r="AW566" s="14" t="s">
        <v>32</v>
      </c>
      <c r="AX566" s="14" t="s">
        <v>74</v>
      </c>
      <c r="AY566" s="218" t="s">
        <v>133</v>
      </c>
    </row>
    <row r="567" spans="1:65" s="15" customFormat="1" ht="11.25">
      <c r="B567" s="219"/>
      <c r="C567" s="220"/>
      <c r="D567" s="199" t="s">
        <v>143</v>
      </c>
      <c r="E567" s="221" t="s">
        <v>1</v>
      </c>
      <c r="F567" s="222" t="s">
        <v>152</v>
      </c>
      <c r="G567" s="220"/>
      <c r="H567" s="223">
        <v>27.8</v>
      </c>
      <c r="I567" s="224"/>
      <c r="J567" s="220"/>
      <c r="K567" s="220"/>
      <c r="L567" s="225"/>
      <c r="M567" s="226"/>
      <c r="N567" s="227"/>
      <c r="O567" s="227"/>
      <c r="P567" s="227"/>
      <c r="Q567" s="227"/>
      <c r="R567" s="227"/>
      <c r="S567" s="227"/>
      <c r="T567" s="228"/>
      <c r="AT567" s="229" t="s">
        <v>143</v>
      </c>
      <c r="AU567" s="229" t="s">
        <v>141</v>
      </c>
      <c r="AV567" s="15" t="s">
        <v>140</v>
      </c>
      <c r="AW567" s="15" t="s">
        <v>32</v>
      </c>
      <c r="AX567" s="15" t="s">
        <v>81</v>
      </c>
      <c r="AY567" s="229" t="s">
        <v>133</v>
      </c>
    </row>
    <row r="568" spans="1:65" s="2" customFormat="1" ht="16.5" customHeight="1">
      <c r="A568" s="34"/>
      <c r="B568" s="35"/>
      <c r="C568" s="183" t="s">
        <v>1019</v>
      </c>
      <c r="D568" s="183" t="s">
        <v>136</v>
      </c>
      <c r="E568" s="184" t="s">
        <v>1020</v>
      </c>
      <c r="F568" s="185" t="s">
        <v>1021</v>
      </c>
      <c r="G568" s="186" t="s">
        <v>179</v>
      </c>
      <c r="H568" s="187">
        <v>4</v>
      </c>
      <c r="I568" s="188"/>
      <c r="J568" s="189">
        <f>ROUND(I568*H568,2)</f>
        <v>0</v>
      </c>
      <c r="K568" s="190"/>
      <c r="L568" s="39"/>
      <c r="M568" s="191" t="s">
        <v>1</v>
      </c>
      <c r="N568" s="192" t="s">
        <v>40</v>
      </c>
      <c r="O568" s="71"/>
      <c r="P568" s="193">
        <f>O568*H568</f>
        <v>0</v>
      </c>
      <c r="Q568" s="193">
        <v>0</v>
      </c>
      <c r="R568" s="193">
        <f>Q568*H568</f>
        <v>0</v>
      </c>
      <c r="S568" s="193">
        <v>0</v>
      </c>
      <c r="T568" s="194">
        <f>S568*H568</f>
        <v>0</v>
      </c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R568" s="195" t="s">
        <v>226</v>
      </c>
      <c r="AT568" s="195" t="s">
        <v>136</v>
      </c>
      <c r="AU568" s="195" t="s">
        <v>141</v>
      </c>
      <c r="AY568" s="17" t="s">
        <v>133</v>
      </c>
      <c r="BE568" s="196">
        <f>IF(N568="základní",J568,0)</f>
        <v>0</v>
      </c>
      <c r="BF568" s="196">
        <f>IF(N568="snížená",J568,0)</f>
        <v>0</v>
      </c>
      <c r="BG568" s="196">
        <f>IF(N568="zákl. přenesená",J568,0)</f>
        <v>0</v>
      </c>
      <c r="BH568" s="196">
        <f>IF(N568="sníž. přenesená",J568,0)</f>
        <v>0</v>
      </c>
      <c r="BI568" s="196">
        <f>IF(N568="nulová",J568,0)</f>
        <v>0</v>
      </c>
      <c r="BJ568" s="17" t="s">
        <v>141</v>
      </c>
      <c r="BK568" s="196">
        <f>ROUND(I568*H568,2)</f>
        <v>0</v>
      </c>
      <c r="BL568" s="17" t="s">
        <v>226</v>
      </c>
      <c r="BM568" s="195" t="s">
        <v>1022</v>
      </c>
    </row>
    <row r="569" spans="1:65" s="13" customFormat="1" ht="11.25">
      <c r="B569" s="197"/>
      <c r="C569" s="198"/>
      <c r="D569" s="199" t="s">
        <v>143</v>
      </c>
      <c r="E569" s="200" t="s">
        <v>1</v>
      </c>
      <c r="F569" s="201" t="s">
        <v>1023</v>
      </c>
      <c r="G569" s="198"/>
      <c r="H569" s="200" t="s">
        <v>1</v>
      </c>
      <c r="I569" s="202"/>
      <c r="J569" s="198"/>
      <c r="K569" s="198"/>
      <c r="L569" s="203"/>
      <c r="M569" s="204"/>
      <c r="N569" s="205"/>
      <c r="O569" s="205"/>
      <c r="P569" s="205"/>
      <c r="Q569" s="205"/>
      <c r="R569" s="205"/>
      <c r="S569" s="205"/>
      <c r="T569" s="206"/>
      <c r="AT569" s="207" t="s">
        <v>143</v>
      </c>
      <c r="AU569" s="207" t="s">
        <v>141</v>
      </c>
      <c r="AV569" s="13" t="s">
        <v>81</v>
      </c>
      <c r="AW569" s="13" t="s">
        <v>32</v>
      </c>
      <c r="AX569" s="13" t="s">
        <v>74</v>
      </c>
      <c r="AY569" s="207" t="s">
        <v>133</v>
      </c>
    </row>
    <row r="570" spans="1:65" s="14" customFormat="1" ht="11.25">
      <c r="B570" s="208"/>
      <c r="C570" s="209"/>
      <c r="D570" s="199" t="s">
        <v>143</v>
      </c>
      <c r="E570" s="210" t="s">
        <v>1</v>
      </c>
      <c r="F570" s="211" t="s">
        <v>1024</v>
      </c>
      <c r="G570" s="209"/>
      <c r="H570" s="212">
        <v>4</v>
      </c>
      <c r="I570" s="213"/>
      <c r="J570" s="209"/>
      <c r="K570" s="209"/>
      <c r="L570" s="214"/>
      <c r="M570" s="215"/>
      <c r="N570" s="216"/>
      <c r="O570" s="216"/>
      <c r="P570" s="216"/>
      <c r="Q570" s="216"/>
      <c r="R570" s="216"/>
      <c r="S570" s="216"/>
      <c r="T570" s="217"/>
      <c r="AT570" s="218" t="s">
        <v>143</v>
      </c>
      <c r="AU570" s="218" t="s">
        <v>141</v>
      </c>
      <c r="AV570" s="14" t="s">
        <v>141</v>
      </c>
      <c r="AW570" s="14" t="s">
        <v>32</v>
      </c>
      <c r="AX570" s="14" t="s">
        <v>81</v>
      </c>
      <c r="AY570" s="218" t="s">
        <v>133</v>
      </c>
    </row>
    <row r="571" spans="1:65" s="2" customFormat="1" ht="21.75" customHeight="1">
      <c r="A571" s="34"/>
      <c r="B571" s="35"/>
      <c r="C571" s="183" t="s">
        <v>1025</v>
      </c>
      <c r="D571" s="183" t="s">
        <v>136</v>
      </c>
      <c r="E571" s="184" t="s">
        <v>1026</v>
      </c>
      <c r="F571" s="185" t="s">
        <v>1027</v>
      </c>
      <c r="G571" s="186" t="s">
        <v>179</v>
      </c>
      <c r="H571" s="187">
        <v>4</v>
      </c>
      <c r="I571" s="188"/>
      <c r="J571" s="189">
        <f>ROUND(I571*H571,2)</f>
        <v>0</v>
      </c>
      <c r="K571" s="190"/>
      <c r="L571" s="39"/>
      <c r="M571" s="191" t="s">
        <v>1</v>
      </c>
      <c r="N571" s="192" t="s">
        <v>40</v>
      </c>
      <c r="O571" s="71"/>
      <c r="P571" s="193">
        <f>O571*H571</f>
        <v>0</v>
      </c>
      <c r="Q571" s="193">
        <v>0</v>
      </c>
      <c r="R571" s="193">
        <f>Q571*H571</f>
        <v>0</v>
      </c>
      <c r="S571" s="193">
        <v>0</v>
      </c>
      <c r="T571" s="194">
        <f>S571*H571</f>
        <v>0</v>
      </c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R571" s="195" t="s">
        <v>226</v>
      </c>
      <c r="AT571" s="195" t="s">
        <v>136</v>
      </c>
      <c r="AU571" s="195" t="s">
        <v>141</v>
      </c>
      <c r="AY571" s="17" t="s">
        <v>133</v>
      </c>
      <c r="BE571" s="196">
        <f>IF(N571="základní",J571,0)</f>
        <v>0</v>
      </c>
      <c r="BF571" s="196">
        <f>IF(N571="snížená",J571,0)</f>
        <v>0</v>
      </c>
      <c r="BG571" s="196">
        <f>IF(N571="zákl. přenesená",J571,0)</f>
        <v>0</v>
      </c>
      <c r="BH571" s="196">
        <f>IF(N571="sníž. přenesená",J571,0)</f>
        <v>0</v>
      </c>
      <c r="BI571" s="196">
        <f>IF(N571="nulová",J571,0)</f>
        <v>0</v>
      </c>
      <c r="BJ571" s="17" t="s">
        <v>141</v>
      </c>
      <c r="BK571" s="196">
        <f>ROUND(I571*H571,2)</f>
        <v>0</v>
      </c>
      <c r="BL571" s="17" t="s">
        <v>226</v>
      </c>
      <c r="BM571" s="195" t="s">
        <v>1028</v>
      </c>
    </row>
    <row r="572" spans="1:65" s="13" customFormat="1" ht="11.25">
      <c r="B572" s="197"/>
      <c r="C572" s="198"/>
      <c r="D572" s="199" t="s">
        <v>143</v>
      </c>
      <c r="E572" s="200" t="s">
        <v>1</v>
      </c>
      <c r="F572" s="201" t="s">
        <v>1029</v>
      </c>
      <c r="G572" s="198"/>
      <c r="H572" s="200" t="s">
        <v>1</v>
      </c>
      <c r="I572" s="202"/>
      <c r="J572" s="198"/>
      <c r="K572" s="198"/>
      <c r="L572" s="203"/>
      <c r="M572" s="204"/>
      <c r="N572" s="205"/>
      <c r="O572" s="205"/>
      <c r="P572" s="205"/>
      <c r="Q572" s="205"/>
      <c r="R572" s="205"/>
      <c r="S572" s="205"/>
      <c r="T572" s="206"/>
      <c r="AT572" s="207" t="s">
        <v>143</v>
      </c>
      <c r="AU572" s="207" t="s">
        <v>141</v>
      </c>
      <c r="AV572" s="13" t="s">
        <v>81</v>
      </c>
      <c r="AW572" s="13" t="s">
        <v>32</v>
      </c>
      <c r="AX572" s="13" t="s">
        <v>74</v>
      </c>
      <c r="AY572" s="207" t="s">
        <v>133</v>
      </c>
    </row>
    <row r="573" spans="1:65" s="14" customFormat="1" ht="11.25">
      <c r="B573" s="208"/>
      <c r="C573" s="209"/>
      <c r="D573" s="199" t="s">
        <v>143</v>
      </c>
      <c r="E573" s="210" t="s">
        <v>1</v>
      </c>
      <c r="F573" s="211" t="s">
        <v>156</v>
      </c>
      <c r="G573" s="209"/>
      <c r="H573" s="212">
        <v>3</v>
      </c>
      <c r="I573" s="213"/>
      <c r="J573" s="209"/>
      <c r="K573" s="209"/>
      <c r="L573" s="214"/>
      <c r="M573" s="215"/>
      <c r="N573" s="216"/>
      <c r="O573" s="216"/>
      <c r="P573" s="216"/>
      <c r="Q573" s="216"/>
      <c r="R573" s="216"/>
      <c r="S573" s="216"/>
      <c r="T573" s="217"/>
      <c r="AT573" s="218" t="s">
        <v>143</v>
      </c>
      <c r="AU573" s="218" t="s">
        <v>141</v>
      </c>
      <c r="AV573" s="14" t="s">
        <v>141</v>
      </c>
      <c r="AW573" s="14" t="s">
        <v>32</v>
      </c>
      <c r="AX573" s="14" t="s">
        <v>74</v>
      </c>
      <c r="AY573" s="218" t="s">
        <v>133</v>
      </c>
    </row>
    <row r="574" spans="1:65" s="13" customFormat="1" ht="11.25">
      <c r="B574" s="197"/>
      <c r="C574" s="198"/>
      <c r="D574" s="199" t="s">
        <v>143</v>
      </c>
      <c r="E574" s="200" t="s">
        <v>1</v>
      </c>
      <c r="F574" s="201" t="s">
        <v>1030</v>
      </c>
      <c r="G574" s="198"/>
      <c r="H574" s="200" t="s">
        <v>1</v>
      </c>
      <c r="I574" s="202"/>
      <c r="J574" s="198"/>
      <c r="K574" s="198"/>
      <c r="L574" s="203"/>
      <c r="M574" s="204"/>
      <c r="N574" s="205"/>
      <c r="O574" s="205"/>
      <c r="P574" s="205"/>
      <c r="Q574" s="205"/>
      <c r="R574" s="205"/>
      <c r="S574" s="205"/>
      <c r="T574" s="206"/>
      <c r="AT574" s="207" t="s">
        <v>143</v>
      </c>
      <c r="AU574" s="207" t="s">
        <v>141</v>
      </c>
      <c r="AV574" s="13" t="s">
        <v>81</v>
      </c>
      <c r="AW574" s="13" t="s">
        <v>32</v>
      </c>
      <c r="AX574" s="13" t="s">
        <v>74</v>
      </c>
      <c r="AY574" s="207" t="s">
        <v>133</v>
      </c>
    </row>
    <row r="575" spans="1:65" s="14" customFormat="1" ht="11.25">
      <c r="B575" s="208"/>
      <c r="C575" s="209"/>
      <c r="D575" s="199" t="s">
        <v>143</v>
      </c>
      <c r="E575" s="210" t="s">
        <v>1</v>
      </c>
      <c r="F575" s="211" t="s">
        <v>81</v>
      </c>
      <c r="G575" s="209"/>
      <c r="H575" s="212">
        <v>1</v>
      </c>
      <c r="I575" s="213"/>
      <c r="J575" s="209"/>
      <c r="K575" s="209"/>
      <c r="L575" s="214"/>
      <c r="M575" s="215"/>
      <c r="N575" s="216"/>
      <c r="O575" s="216"/>
      <c r="P575" s="216"/>
      <c r="Q575" s="216"/>
      <c r="R575" s="216"/>
      <c r="S575" s="216"/>
      <c r="T575" s="217"/>
      <c r="AT575" s="218" t="s">
        <v>143</v>
      </c>
      <c r="AU575" s="218" t="s">
        <v>141</v>
      </c>
      <c r="AV575" s="14" t="s">
        <v>141</v>
      </c>
      <c r="AW575" s="14" t="s">
        <v>32</v>
      </c>
      <c r="AX575" s="14" t="s">
        <v>74</v>
      </c>
      <c r="AY575" s="218" t="s">
        <v>133</v>
      </c>
    </row>
    <row r="576" spans="1:65" s="15" customFormat="1" ht="11.25">
      <c r="B576" s="219"/>
      <c r="C576" s="220"/>
      <c r="D576" s="199" t="s">
        <v>143</v>
      </c>
      <c r="E576" s="221" t="s">
        <v>1</v>
      </c>
      <c r="F576" s="222" t="s">
        <v>152</v>
      </c>
      <c r="G576" s="220"/>
      <c r="H576" s="223">
        <v>4</v>
      </c>
      <c r="I576" s="224"/>
      <c r="J576" s="220"/>
      <c r="K576" s="220"/>
      <c r="L576" s="225"/>
      <c r="M576" s="226"/>
      <c r="N576" s="227"/>
      <c r="O576" s="227"/>
      <c r="P576" s="227"/>
      <c r="Q576" s="227"/>
      <c r="R576" s="227"/>
      <c r="S576" s="227"/>
      <c r="T576" s="228"/>
      <c r="AT576" s="229" t="s">
        <v>143</v>
      </c>
      <c r="AU576" s="229" t="s">
        <v>141</v>
      </c>
      <c r="AV576" s="15" t="s">
        <v>140</v>
      </c>
      <c r="AW576" s="15" t="s">
        <v>32</v>
      </c>
      <c r="AX576" s="15" t="s">
        <v>81</v>
      </c>
      <c r="AY576" s="229" t="s">
        <v>133</v>
      </c>
    </row>
    <row r="577" spans="1:65" s="2" customFormat="1" ht="16.5" customHeight="1">
      <c r="A577" s="34"/>
      <c r="B577" s="35"/>
      <c r="C577" s="183" t="s">
        <v>1031</v>
      </c>
      <c r="D577" s="183" t="s">
        <v>136</v>
      </c>
      <c r="E577" s="184" t="s">
        <v>1032</v>
      </c>
      <c r="F577" s="185" t="s">
        <v>1033</v>
      </c>
      <c r="G577" s="186" t="s">
        <v>179</v>
      </c>
      <c r="H577" s="187">
        <v>1</v>
      </c>
      <c r="I577" s="188"/>
      <c r="J577" s="189">
        <f>ROUND(I577*H577,2)</f>
        <v>0</v>
      </c>
      <c r="K577" s="190"/>
      <c r="L577" s="39"/>
      <c r="M577" s="191" t="s">
        <v>1</v>
      </c>
      <c r="N577" s="192" t="s">
        <v>40</v>
      </c>
      <c r="O577" s="71"/>
      <c r="P577" s="193">
        <f>O577*H577</f>
        <v>0</v>
      </c>
      <c r="Q577" s="193">
        <v>0</v>
      </c>
      <c r="R577" s="193">
        <f>Q577*H577</f>
        <v>0</v>
      </c>
      <c r="S577" s="193">
        <v>0</v>
      </c>
      <c r="T577" s="194">
        <f>S577*H577</f>
        <v>0</v>
      </c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R577" s="195" t="s">
        <v>226</v>
      </c>
      <c r="AT577" s="195" t="s">
        <v>136</v>
      </c>
      <c r="AU577" s="195" t="s">
        <v>141</v>
      </c>
      <c r="AY577" s="17" t="s">
        <v>133</v>
      </c>
      <c r="BE577" s="196">
        <f>IF(N577="základní",J577,0)</f>
        <v>0</v>
      </c>
      <c r="BF577" s="196">
        <f>IF(N577="snížená",J577,0)</f>
        <v>0</v>
      </c>
      <c r="BG577" s="196">
        <f>IF(N577="zákl. přenesená",J577,0)</f>
        <v>0</v>
      </c>
      <c r="BH577" s="196">
        <f>IF(N577="sníž. přenesená",J577,0)</f>
        <v>0</v>
      </c>
      <c r="BI577" s="196">
        <f>IF(N577="nulová",J577,0)</f>
        <v>0</v>
      </c>
      <c r="BJ577" s="17" t="s">
        <v>141</v>
      </c>
      <c r="BK577" s="196">
        <f>ROUND(I577*H577,2)</f>
        <v>0</v>
      </c>
      <c r="BL577" s="17" t="s">
        <v>226</v>
      </c>
      <c r="BM577" s="195" t="s">
        <v>1034</v>
      </c>
    </row>
    <row r="578" spans="1:65" s="13" customFormat="1" ht="11.25">
      <c r="B578" s="197"/>
      <c r="C578" s="198"/>
      <c r="D578" s="199" t="s">
        <v>143</v>
      </c>
      <c r="E578" s="200" t="s">
        <v>1</v>
      </c>
      <c r="F578" s="201" t="s">
        <v>1035</v>
      </c>
      <c r="G578" s="198"/>
      <c r="H578" s="200" t="s">
        <v>1</v>
      </c>
      <c r="I578" s="202"/>
      <c r="J578" s="198"/>
      <c r="K578" s="198"/>
      <c r="L578" s="203"/>
      <c r="M578" s="204"/>
      <c r="N578" s="205"/>
      <c r="O578" s="205"/>
      <c r="P578" s="205"/>
      <c r="Q578" s="205"/>
      <c r="R578" s="205"/>
      <c r="S578" s="205"/>
      <c r="T578" s="206"/>
      <c r="AT578" s="207" t="s">
        <v>143</v>
      </c>
      <c r="AU578" s="207" t="s">
        <v>141</v>
      </c>
      <c r="AV578" s="13" t="s">
        <v>81</v>
      </c>
      <c r="AW578" s="13" t="s">
        <v>32</v>
      </c>
      <c r="AX578" s="13" t="s">
        <v>74</v>
      </c>
      <c r="AY578" s="207" t="s">
        <v>133</v>
      </c>
    </row>
    <row r="579" spans="1:65" s="14" customFormat="1" ht="11.25">
      <c r="B579" s="208"/>
      <c r="C579" s="209"/>
      <c r="D579" s="199" t="s">
        <v>143</v>
      </c>
      <c r="E579" s="210" t="s">
        <v>1</v>
      </c>
      <c r="F579" s="211" t="s">
        <v>81</v>
      </c>
      <c r="G579" s="209"/>
      <c r="H579" s="212">
        <v>1</v>
      </c>
      <c r="I579" s="213"/>
      <c r="J579" s="209"/>
      <c r="K579" s="209"/>
      <c r="L579" s="214"/>
      <c r="M579" s="215"/>
      <c r="N579" s="216"/>
      <c r="O579" s="216"/>
      <c r="P579" s="216"/>
      <c r="Q579" s="216"/>
      <c r="R579" s="216"/>
      <c r="S579" s="216"/>
      <c r="T579" s="217"/>
      <c r="AT579" s="218" t="s">
        <v>143</v>
      </c>
      <c r="AU579" s="218" t="s">
        <v>141</v>
      </c>
      <c r="AV579" s="14" t="s">
        <v>141</v>
      </c>
      <c r="AW579" s="14" t="s">
        <v>32</v>
      </c>
      <c r="AX579" s="14" t="s">
        <v>81</v>
      </c>
      <c r="AY579" s="218" t="s">
        <v>133</v>
      </c>
    </row>
    <row r="580" spans="1:65" s="2" customFormat="1" ht="24.2" customHeight="1">
      <c r="A580" s="34"/>
      <c r="B580" s="35"/>
      <c r="C580" s="183" t="s">
        <v>1036</v>
      </c>
      <c r="D580" s="183" t="s">
        <v>136</v>
      </c>
      <c r="E580" s="184" t="s">
        <v>1037</v>
      </c>
      <c r="F580" s="185" t="s">
        <v>1038</v>
      </c>
      <c r="G580" s="186" t="s">
        <v>139</v>
      </c>
      <c r="H580" s="187">
        <v>16.600000000000001</v>
      </c>
      <c r="I580" s="188"/>
      <c r="J580" s="189">
        <f>ROUND(I580*H580,2)</f>
        <v>0</v>
      </c>
      <c r="K580" s="190"/>
      <c r="L580" s="39"/>
      <c r="M580" s="191" t="s">
        <v>1</v>
      </c>
      <c r="N580" s="192" t="s">
        <v>40</v>
      </c>
      <c r="O580" s="71"/>
      <c r="P580" s="193">
        <f>O580*H580</f>
        <v>0</v>
      </c>
      <c r="Q580" s="193">
        <v>5.0000000000000002E-5</v>
      </c>
      <c r="R580" s="193">
        <f>Q580*H580</f>
        <v>8.3000000000000012E-4</v>
      </c>
      <c r="S580" s="193">
        <v>0</v>
      </c>
      <c r="T580" s="194">
        <f>S580*H580</f>
        <v>0</v>
      </c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R580" s="195" t="s">
        <v>226</v>
      </c>
      <c r="AT580" s="195" t="s">
        <v>136</v>
      </c>
      <c r="AU580" s="195" t="s">
        <v>141</v>
      </c>
      <c r="AY580" s="17" t="s">
        <v>133</v>
      </c>
      <c r="BE580" s="196">
        <f>IF(N580="základní",J580,0)</f>
        <v>0</v>
      </c>
      <c r="BF580" s="196">
        <f>IF(N580="snížená",J580,0)</f>
        <v>0</v>
      </c>
      <c r="BG580" s="196">
        <f>IF(N580="zákl. přenesená",J580,0)</f>
        <v>0</v>
      </c>
      <c r="BH580" s="196">
        <f>IF(N580="sníž. přenesená",J580,0)</f>
        <v>0</v>
      </c>
      <c r="BI580" s="196">
        <f>IF(N580="nulová",J580,0)</f>
        <v>0</v>
      </c>
      <c r="BJ580" s="17" t="s">
        <v>141</v>
      </c>
      <c r="BK580" s="196">
        <f>ROUND(I580*H580,2)</f>
        <v>0</v>
      </c>
      <c r="BL580" s="17" t="s">
        <v>226</v>
      </c>
      <c r="BM580" s="195" t="s">
        <v>1039</v>
      </c>
    </row>
    <row r="581" spans="1:65" s="2" customFormat="1" ht="24.2" customHeight="1">
      <c r="A581" s="34"/>
      <c r="B581" s="35"/>
      <c r="C581" s="183" t="s">
        <v>1040</v>
      </c>
      <c r="D581" s="183" t="s">
        <v>136</v>
      </c>
      <c r="E581" s="184" t="s">
        <v>1041</v>
      </c>
      <c r="F581" s="185" t="s">
        <v>1042</v>
      </c>
      <c r="G581" s="186" t="s">
        <v>254</v>
      </c>
      <c r="H581" s="187">
        <v>0.56899999999999995</v>
      </c>
      <c r="I581" s="188"/>
      <c r="J581" s="189">
        <f>ROUND(I581*H581,2)</f>
        <v>0</v>
      </c>
      <c r="K581" s="190"/>
      <c r="L581" s="39"/>
      <c r="M581" s="191" t="s">
        <v>1</v>
      </c>
      <c r="N581" s="192" t="s">
        <v>40</v>
      </c>
      <c r="O581" s="71"/>
      <c r="P581" s="193">
        <f>O581*H581</f>
        <v>0</v>
      </c>
      <c r="Q581" s="193">
        <v>0</v>
      </c>
      <c r="R581" s="193">
        <f>Q581*H581</f>
        <v>0</v>
      </c>
      <c r="S581" s="193">
        <v>0</v>
      </c>
      <c r="T581" s="194">
        <f>S581*H581</f>
        <v>0</v>
      </c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R581" s="195" t="s">
        <v>226</v>
      </c>
      <c r="AT581" s="195" t="s">
        <v>136</v>
      </c>
      <c r="AU581" s="195" t="s">
        <v>141</v>
      </c>
      <c r="AY581" s="17" t="s">
        <v>133</v>
      </c>
      <c r="BE581" s="196">
        <f>IF(N581="základní",J581,0)</f>
        <v>0</v>
      </c>
      <c r="BF581" s="196">
        <f>IF(N581="snížená",J581,0)</f>
        <v>0</v>
      </c>
      <c r="BG581" s="196">
        <f>IF(N581="zákl. přenesená",J581,0)</f>
        <v>0</v>
      </c>
      <c r="BH581" s="196">
        <f>IF(N581="sníž. přenesená",J581,0)</f>
        <v>0</v>
      </c>
      <c r="BI581" s="196">
        <f>IF(N581="nulová",J581,0)</f>
        <v>0</v>
      </c>
      <c r="BJ581" s="17" t="s">
        <v>141</v>
      </c>
      <c r="BK581" s="196">
        <f>ROUND(I581*H581,2)</f>
        <v>0</v>
      </c>
      <c r="BL581" s="17" t="s">
        <v>226</v>
      </c>
      <c r="BM581" s="195" t="s">
        <v>1043</v>
      </c>
    </row>
    <row r="582" spans="1:65" s="2" customFormat="1" ht="24.2" customHeight="1">
      <c r="A582" s="34"/>
      <c r="B582" s="35"/>
      <c r="C582" s="183" t="s">
        <v>1044</v>
      </c>
      <c r="D582" s="183" t="s">
        <v>136</v>
      </c>
      <c r="E582" s="184" t="s">
        <v>1045</v>
      </c>
      <c r="F582" s="185" t="s">
        <v>1046</v>
      </c>
      <c r="G582" s="186" t="s">
        <v>254</v>
      </c>
      <c r="H582" s="187">
        <v>0.56899999999999995</v>
      </c>
      <c r="I582" s="188"/>
      <c r="J582" s="189">
        <f>ROUND(I582*H582,2)</f>
        <v>0</v>
      </c>
      <c r="K582" s="190"/>
      <c r="L582" s="39"/>
      <c r="M582" s="191" t="s">
        <v>1</v>
      </c>
      <c r="N582" s="192" t="s">
        <v>40</v>
      </c>
      <c r="O582" s="71"/>
      <c r="P582" s="193">
        <f>O582*H582</f>
        <v>0</v>
      </c>
      <c r="Q582" s="193">
        <v>0</v>
      </c>
      <c r="R582" s="193">
        <f>Q582*H582</f>
        <v>0</v>
      </c>
      <c r="S582" s="193">
        <v>0</v>
      </c>
      <c r="T582" s="194">
        <f>S582*H582</f>
        <v>0</v>
      </c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R582" s="195" t="s">
        <v>226</v>
      </c>
      <c r="AT582" s="195" t="s">
        <v>136</v>
      </c>
      <c r="AU582" s="195" t="s">
        <v>141</v>
      </c>
      <c r="AY582" s="17" t="s">
        <v>133</v>
      </c>
      <c r="BE582" s="196">
        <f>IF(N582="základní",J582,0)</f>
        <v>0</v>
      </c>
      <c r="BF582" s="196">
        <f>IF(N582="snížená",J582,0)</f>
        <v>0</v>
      </c>
      <c r="BG582" s="196">
        <f>IF(N582="zákl. přenesená",J582,0)</f>
        <v>0</v>
      </c>
      <c r="BH582" s="196">
        <f>IF(N582="sníž. přenesená",J582,0)</f>
        <v>0</v>
      </c>
      <c r="BI582" s="196">
        <f>IF(N582="nulová",J582,0)</f>
        <v>0</v>
      </c>
      <c r="BJ582" s="17" t="s">
        <v>141</v>
      </c>
      <c r="BK582" s="196">
        <f>ROUND(I582*H582,2)</f>
        <v>0</v>
      </c>
      <c r="BL582" s="17" t="s">
        <v>226</v>
      </c>
      <c r="BM582" s="195" t="s">
        <v>1047</v>
      </c>
    </row>
    <row r="583" spans="1:65" s="12" customFormat="1" ht="22.9" customHeight="1">
      <c r="B583" s="167"/>
      <c r="C583" s="168"/>
      <c r="D583" s="169" t="s">
        <v>73</v>
      </c>
      <c r="E583" s="181" t="s">
        <v>1048</v>
      </c>
      <c r="F583" s="181" t="s">
        <v>1049</v>
      </c>
      <c r="G583" s="168"/>
      <c r="H583" s="168"/>
      <c r="I583" s="171"/>
      <c r="J583" s="182">
        <f>BK583</f>
        <v>0</v>
      </c>
      <c r="K583" s="168"/>
      <c r="L583" s="173"/>
      <c r="M583" s="174"/>
      <c r="N583" s="175"/>
      <c r="O583" s="175"/>
      <c r="P583" s="176">
        <f>SUM(P584:P599)</f>
        <v>0</v>
      </c>
      <c r="Q583" s="175"/>
      <c r="R583" s="176">
        <f>SUM(R584:R599)</f>
        <v>2.6574000000000003E-3</v>
      </c>
      <c r="S583" s="175"/>
      <c r="T583" s="177">
        <f>SUM(T584:T599)</f>
        <v>0</v>
      </c>
      <c r="AR583" s="178" t="s">
        <v>141</v>
      </c>
      <c r="AT583" s="179" t="s">
        <v>73</v>
      </c>
      <c r="AU583" s="179" t="s">
        <v>81</v>
      </c>
      <c r="AY583" s="178" t="s">
        <v>133</v>
      </c>
      <c r="BK583" s="180">
        <f>SUM(BK584:BK599)</f>
        <v>0</v>
      </c>
    </row>
    <row r="584" spans="1:65" s="2" customFormat="1" ht="16.5" customHeight="1">
      <c r="A584" s="34"/>
      <c r="B584" s="35"/>
      <c r="C584" s="183" t="s">
        <v>1050</v>
      </c>
      <c r="D584" s="183" t="s">
        <v>136</v>
      </c>
      <c r="E584" s="184" t="s">
        <v>1051</v>
      </c>
      <c r="F584" s="185" t="s">
        <v>1052</v>
      </c>
      <c r="G584" s="186" t="s">
        <v>139</v>
      </c>
      <c r="H584" s="187">
        <v>6.18</v>
      </c>
      <c r="I584" s="188"/>
      <c r="J584" s="189">
        <f>ROUND(I584*H584,2)</f>
        <v>0</v>
      </c>
      <c r="K584" s="190"/>
      <c r="L584" s="39"/>
      <c r="M584" s="191" t="s">
        <v>1</v>
      </c>
      <c r="N584" s="192" t="s">
        <v>40</v>
      </c>
      <c r="O584" s="71"/>
      <c r="P584" s="193">
        <f>O584*H584</f>
        <v>0</v>
      </c>
      <c r="Q584" s="193">
        <v>0</v>
      </c>
      <c r="R584" s="193">
        <f>Q584*H584</f>
        <v>0</v>
      </c>
      <c r="S584" s="193">
        <v>0</v>
      </c>
      <c r="T584" s="194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195" t="s">
        <v>226</v>
      </c>
      <c r="AT584" s="195" t="s">
        <v>136</v>
      </c>
      <c r="AU584" s="195" t="s">
        <v>141</v>
      </c>
      <c r="AY584" s="17" t="s">
        <v>133</v>
      </c>
      <c r="BE584" s="196">
        <f>IF(N584="základní",J584,0)</f>
        <v>0</v>
      </c>
      <c r="BF584" s="196">
        <f>IF(N584="snížená",J584,0)</f>
        <v>0</v>
      </c>
      <c r="BG584" s="196">
        <f>IF(N584="zákl. přenesená",J584,0)</f>
        <v>0</v>
      </c>
      <c r="BH584" s="196">
        <f>IF(N584="sníž. přenesená",J584,0)</f>
        <v>0</v>
      </c>
      <c r="BI584" s="196">
        <f>IF(N584="nulová",J584,0)</f>
        <v>0</v>
      </c>
      <c r="BJ584" s="17" t="s">
        <v>141</v>
      </c>
      <c r="BK584" s="196">
        <f>ROUND(I584*H584,2)</f>
        <v>0</v>
      </c>
      <c r="BL584" s="17" t="s">
        <v>226</v>
      </c>
      <c r="BM584" s="195" t="s">
        <v>1053</v>
      </c>
    </row>
    <row r="585" spans="1:65" s="13" customFormat="1" ht="11.25">
      <c r="B585" s="197"/>
      <c r="C585" s="198"/>
      <c r="D585" s="199" t="s">
        <v>143</v>
      </c>
      <c r="E585" s="200" t="s">
        <v>1</v>
      </c>
      <c r="F585" s="201" t="s">
        <v>1054</v>
      </c>
      <c r="G585" s="198"/>
      <c r="H585" s="200" t="s">
        <v>1</v>
      </c>
      <c r="I585" s="202"/>
      <c r="J585" s="198"/>
      <c r="K585" s="198"/>
      <c r="L585" s="203"/>
      <c r="M585" s="204"/>
      <c r="N585" s="205"/>
      <c r="O585" s="205"/>
      <c r="P585" s="205"/>
      <c r="Q585" s="205"/>
      <c r="R585" s="205"/>
      <c r="S585" s="205"/>
      <c r="T585" s="206"/>
      <c r="AT585" s="207" t="s">
        <v>143</v>
      </c>
      <c r="AU585" s="207" t="s">
        <v>141</v>
      </c>
      <c r="AV585" s="13" t="s">
        <v>81</v>
      </c>
      <c r="AW585" s="13" t="s">
        <v>32</v>
      </c>
      <c r="AX585" s="13" t="s">
        <v>74</v>
      </c>
      <c r="AY585" s="207" t="s">
        <v>133</v>
      </c>
    </row>
    <row r="586" spans="1:65" s="13" customFormat="1" ht="11.25">
      <c r="B586" s="197"/>
      <c r="C586" s="198"/>
      <c r="D586" s="199" t="s">
        <v>143</v>
      </c>
      <c r="E586" s="200" t="s">
        <v>1</v>
      </c>
      <c r="F586" s="201" t="s">
        <v>146</v>
      </c>
      <c r="G586" s="198"/>
      <c r="H586" s="200" t="s">
        <v>1</v>
      </c>
      <c r="I586" s="202"/>
      <c r="J586" s="198"/>
      <c r="K586" s="198"/>
      <c r="L586" s="203"/>
      <c r="M586" s="204"/>
      <c r="N586" s="205"/>
      <c r="O586" s="205"/>
      <c r="P586" s="205"/>
      <c r="Q586" s="205"/>
      <c r="R586" s="205"/>
      <c r="S586" s="205"/>
      <c r="T586" s="206"/>
      <c r="AT586" s="207" t="s">
        <v>143</v>
      </c>
      <c r="AU586" s="207" t="s">
        <v>141</v>
      </c>
      <c r="AV586" s="13" t="s">
        <v>81</v>
      </c>
      <c r="AW586" s="13" t="s">
        <v>32</v>
      </c>
      <c r="AX586" s="13" t="s">
        <v>74</v>
      </c>
      <c r="AY586" s="207" t="s">
        <v>133</v>
      </c>
    </row>
    <row r="587" spans="1:65" s="14" customFormat="1" ht="11.25">
      <c r="B587" s="208"/>
      <c r="C587" s="209"/>
      <c r="D587" s="199" t="s">
        <v>143</v>
      </c>
      <c r="E587" s="210" t="s">
        <v>1</v>
      </c>
      <c r="F587" s="211" t="s">
        <v>1055</v>
      </c>
      <c r="G587" s="209"/>
      <c r="H587" s="212">
        <v>1.5</v>
      </c>
      <c r="I587" s="213"/>
      <c r="J587" s="209"/>
      <c r="K587" s="209"/>
      <c r="L587" s="214"/>
      <c r="M587" s="215"/>
      <c r="N587" s="216"/>
      <c r="O587" s="216"/>
      <c r="P587" s="216"/>
      <c r="Q587" s="216"/>
      <c r="R587" s="216"/>
      <c r="S587" s="216"/>
      <c r="T587" s="217"/>
      <c r="AT587" s="218" t="s">
        <v>143</v>
      </c>
      <c r="AU587" s="218" t="s">
        <v>141</v>
      </c>
      <c r="AV587" s="14" t="s">
        <v>141</v>
      </c>
      <c r="AW587" s="14" t="s">
        <v>32</v>
      </c>
      <c r="AX587" s="14" t="s">
        <v>74</v>
      </c>
      <c r="AY587" s="218" t="s">
        <v>133</v>
      </c>
    </row>
    <row r="588" spans="1:65" s="13" customFormat="1" ht="11.25">
      <c r="B588" s="197"/>
      <c r="C588" s="198"/>
      <c r="D588" s="199" t="s">
        <v>143</v>
      </c>
      <c r="E588" s="200" t="s">
        <v>1</v>
      </c>
      <c r="F588" s="201" t="s">
        <v>148</v>
      </c>
      <c r="G588" s="198"/>
      <c r="H588" s="200" t="s">
        <v>1</v>
      </c>
      <c r="I588" s="202"/>
      <c r="J588" s="198"/>
      <c r="K588" s="198"/>
      <c r="L588" s="203"/>
      <c r="M588" s="204"/>
      <c r="N588" s="205"/>
      <c r="O588" s="205"/>
      <c r="P588" s="205"/>
      <c r="Q588" s="205"/>
      <c r="R588" s="205"/>
      <c r="S588" s="205"/>
      <c r="T588" s="206"/>
      <c r="AT588" s="207" t="s">
        <v>143</v>
      </c>
      <c r="AU588" s="207" t="s">
        <v>141</v>
      </c>
      <c r="AV588" s="13" t="s">
        <v>81</v>
      </c>
      <c r="AW588" s="13" t="s">
        <v>32</v>
      </c>
      <c r="AX588" s="13" t="s">
        <v>74</v>
      </c>
      <c r="AY588" s="207" t="s">
        <v>133</v>
      </c>
    </row>
    <row r="589" spans="1:65" s="14" customFormat="1" ht="11.25">
      <c r="B589" s="208"/>
      <c r="C589" s="209"/>
      <c r="D589" s="199" t="s">
        <v>143</v>
      </c>
      <c r="E589" s="210" t="s">
        <v>1</v>
      </c>
      <c r="F589" s="211" t="s">
        <v>1056</v>
      </c>
      <c r="G589" s="209"/>
      <c r="H589" s="212">
        <v>1.56</v>
      </c>
      <c r="I589" s="213"/>
      <c r="J589" s="209"/>
      <c r="K589" s="209"/>
      <c r="L589" s="214"/>
      <c r="M589" s="215"/>
      <c r="N589" s="216"/>
      <c r="O589" s="216"/>
      <c r="P589" s="216"/>
      <c r="Q589" s="216"/>
      <c r="R589" s="216"/>
      <c r="S589" s="216"/>
      <c r="T589" s="217"/>
      <c r="AT589" s="218" t="s">
        <v>143</v>
      </c>
      <c r="AU589" s="218" t="s">
        <v>141</v>
      </c>
      <c r="AV589" s="14" t="s">
        <v>141</v>
      </c>
      <c r="AW589" s="14" t="s">
        <v>32</v>
      </c>
      <c r="AX589" s="14" t="s">
        <v>74</v>
      </c>
      <c r="AY589" s="218" t="s">
        <v>133</v>
      </c>
    </row>
    <row r="590" spans="1:65" s="13" customFormat="1" ht="11.25">
      <c r="B590" s="197"/>
      <c r="C590" s="198"/>
      <c r="D590" s="199" t="s">
        <v>143</v>
      </c>
      <c r="E590" s="200" t="s">
        <v>1</v>
      </c>
      <c r="F590" s="201" t="s">
        <v>150</v>
      </c>
      <c r="G590" s="198"/>
      <c r="H590" s="200" t="s">
        <v>1</v>
      </c>
      <c r="I590" s="202"/>
      <c r="J590" s="198"/>
      <c r="K590" s="198"/>
      <c r="L590" s="203"/>
      <c r="M590" s="204"/>
      <c r="N590" s="205"/>
      <c r="O590" s="205"/>
      <c r="P590" s="205"/>
      <c r="Q590" s="205"/>
      <c r="R590" s="205"/>
      <c r="S590" s="205"/>
      <c r="T590" s="206"/>
      <c r="AT590" s="207" t="s">
        <v>143</v>
      </c>
      <c r="AU590" s="207" t="s">
        <v>141</v>
      </c>
      <c r="AV590" s="13" t="s">
        <v>81</v>
      </c>
      <c r="AW590" s="13" t="s">
        <v>32</v>
      </c>
      <c r="AX590" s="13" t="s">
        <v>74</v>
      </c>
      <c r="AY590" s="207" t="s">
        <v>133</v>
      </c>
    </row>
    <row r="591" spans="1:65" s="14" customFormat="1" ht="11.25">
      <c r="B591" s="208"/>
      <c r="C591" s="209"/>
      <c r="D591" s="199" t="s">
        <v>143</v>
      </c>
      <c r="E591" s="210" t="s">
        <v>1</v>
      </c>
      <c r="F591" s="211" t="s">
        <v>1056</v>
      </c>
      <c r="G591" s="209"/>
      <c r="H591" s="212">
        <v>1.56</v>
      </c>
      <c r="I591" s="213"/>
      <c r="J591" s="209"/>
      <c r="K591" s="209"/>
      <c r="L591" s="214"/>
      <c r="M591" s="215"/>
      <c r="N591" s="216"/>
      <c r="O591" s="216"/>
      <c r="P591" s="216"/>
      <c r="Q591" s="216"/>
      <c r="R591" s="216"/>
      <c r="S591" s="216"/>
      <c r="T591" s="217"/>
      <c r="AT591" s="218" t="s">
        <v>143</v>
      </c>
      <c r="AU591" s="218" t="s">
        <v>141</v>
      </c>
      <c r="AV591" s="14" t="s">
        <v>141</v>
      </c>
      <c r="AW591" s="14" t="s">
        <v>32</v>
      </c>
      <c r="AX591" s="14" t="s">
        <v>74</v>
      </c>
      <c r="AY591" s="218" t="s">
        <v>133</v>
      </c>
    </row>
    <row r="592" spans="1:65" s="13" customFormat="1" ht="11.25">
      <c r="B592" s="197"/>
      <c r="C592" s="198"/>
      <c r="D592" s="199" t="s">
        <v>143</v>
      </c>
      <c r="E592" s="200" t="s">
        <v>1</v>
      </c>
      <c r="F592" s="201" t="s">
        <v>1057</v>
      </c>
      <c r="G592" s="198"/>
      <c r="H592" s="200" t="s">
        <v>1</v>
      </c>
      <c r="I592" s="202"/>
      <c r="J592" s="198"/>
      <c r="K592" s="198"/>
      <c r="L592" s="203"/>
      <c r="M592" s="204"/>
      <c r="N592" s="205"/>
      <c r="O592" s="205"/>
      <c r="P592" s="205"/>
      <c r="Q592" s="205"/>
      <c r="R592" s="205"/>
      <c r="S592" s="205"/>
      <c r="T592" s="206"/>
      <c r="AT592" s="207" t="s">
        <v>143</v>
      </c>
      <c r="AU592" s="207" t="s">
        <v>141</v>
      </c>
      <c r="AV592" s="13" t="s">
        <v>81</v>
      </c>
      <c r="AW592" s="13" t="s">
        <v>32</v>
      </c>
      <c r="AX592" s="13" t="s">
        <v>74</v>
      </c>
      <c r="AY592" s="207" t="s">
        <v>133</v>
      </c>
    </row>
    <row r="593" spans="1:65" s="14" customFormat="1" ht="11.25">
      <c r="B593" s="208"/>
      <c r="C593" s="209"/>
      <c r="D593" s="199" t="s">
        <v>143</v>
      </c>
      <c r="E593" s="210" t="s">
        <v>1</v>
      </c>
      <c r="F593" s="211" t="s">
        <v>1056</v>
      </c>
      <c r="G593" s="209"/>
      <c r="H593" s="212">
        <v>1.56</v>
      </c>
      <c r="I593" s="213"/>
      <c r="J593" s="209"/>
      <c r="K593" s="209"/>
      <c r="L593" s="214"/>
      <c r="M593" s="215"/>
      <c r="N593" s="216"/>
      <c r="O593" s="216"/>
      <c r="P593" s="216"/>
      <c r="Q593" s="216"/>
      <c r="R593" s="216"/>
      <c r="S593" s="216"/>
      <c r="T593" s="217"/>
      <c r="AT593" s="218" t="s">
        <v>143</v>
      </c>
      <c r="AU593" s="218" t="s">
        <v>141</v>
      </c>
      <c r="AV593" s="14" t="s">
        <v>141</v>
      </c>
      <c r="AW593" s="14" t="s">
        <v>32</v>
      </c>
      <c r="AX593" s="14" t="s">
        <v>74</v>
      </c>
      <c r="AY593" s="218" t="s">
        <v>133</v>
      </c>
    </row>
    <row r="594" spans="1:65" s="15" customFormat="1" ht="11.25">
      <c r="B594" s="219"/>
      <c r="C594" s="220"/>
      <c r="D594" s="199" t="s">
        <v>143</v>
      </c>
      <c r="E594" s="221" t="s">
        <v>1</v>
      </c>
      <c r="F594" s="222" t="s">
        <v>152</v>
      </c>
      <c r="G594" s="220"/>
      <c r="H594" s="223">
        <v>6.18</v>
      </c>
      <c r="I594" s="224"/>
      <c r="J594" s="220"/>
      <c r="K594" s="220"/>
      <c r="L594" s="225"/>
      <c r="M594" s="226"/>
      <c r="N594" s="227"/>
      <c r="O594" s="227"/>
      <c r="P594" s="227"/>
      <c r="Q594" s="227"/>
      <c r="R594" s="227"/>
      <c r="S594" s="227"/>
      <c r="T594" s="228"/>
      <c r="AT594" s="229" t="s">
        <v>143</v>
      </c>
      <c r="AU594" s="229" t="s">
        <v>141</v>
      </c>
      <c r="AV594" s="15" t="s">
        <v>140</v>
      </c>
      <c r="AW594" s="15" t="s">
        <v>32</v>
      </c>
      <c r="AX594" s="15" t="s">
        <v>81</v>
      </c>
      <c r="AY594" s="229" t="s">
        <v>133</v>
      </c>
    </row>
    <row r="595" spans="1:65" s="2" customFormat="1" ht="24.2" customHeight="1">
      <c r="A595" s="34"/>
      <c r="B595" s="35"/>
      <c r="C595" s="183" t="s">
        <v>1058</v>
      </c>
      <c r="D595" s="183" t="s">
        <v>136</v>
      </c>
      <c r="E595" s="184" t="s">
        <v>1059</v>
      </c>
      <c r="F595" s="185" t="s">
        <v>1060</v>
      </c>
      <c r="G595" s="186" t="s">
        <v>139</v>
      </c>
      <c r="H595" s="187">
        <v>6.18</v>
      </c>
      <c r="I595" s="188"/>
      <c r="J595" s="189">
        <f>ROUND(I595*H595,2)</f>
        <v>0</v>
      </c>
      <c r="K595" s="190"/>
      <c r="L595" s="39"/>
      <c r="M595" s="191" t="s">
        <v>1</v>
      </c>
      <c r="N595" s="192" t="s">
        <v>40</v>
      </c>
      <c r="O595" s="71"/>
      <c r="P595" s="193">
        <f>O595*H595</f>
        <v>0</v>
      </c>
      <c r="Q595" s="193">
        <v>2.0000000000000002E-5</v>
      </c>
      <c r="R595" s="193">
        <f>Q595*H595</f>
        <v>1.236E-4</v>
      </c>
      <c r="S595" s="193">
        <v>0</v>
      </c>
      <c r="T595" s="194">
        <f>S595*H595</f>
        <v>0</v>
      </c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R595" s="195" t="s">
        <v>226</v>
      </c>
      <c r="AT595" s="195" t="s">
        <v>136</v>
      </c>
      <c r="AU595" s="195" t="s">
        <v>141</v>
      </c>
      <c r="AY595" s="17" t="s">
        <v>133</v>
      </c>
      <c r="BE595" s="196">
        <f>IF(N595="základní",J595,0)</f>
        <v>0</v>
      </c>
      <c r="BF595" s="196">
        <f>IF(N595="snížená",J595,0)</f>
        <v>0</v>
      </c>
      <c r="BG595" s="196">
        <f>IF(N595="zákl. přenesená",J595,0)</f>
        <v>0</v>
      </c>
      <c r="BH595" s="196">
        <f>IF(N595="sníž. přenesená",J595,0)</f>
        <v>0</v>
      </c>
      <c r="BI595" s="196">
        <f>IF(N595="nulová",J595,0)</f>
        <v>0</v>
      </c>
      <c r="BJ595" s="17" t="s">
        <v>141</v>
      </c>
      <c r="BK595" s="196">
        <f>ROUND(I595*H595,2)</f>
        <v>0</v>
      </c>
      <c r="BL595" s="17" t="s">
        <v>226</v>
      </c>
      <c r="BM595" s="195" t="s">
        <v>1061</v>
      </c>
    </row>
    <row r="596" spans="1:65" s="2" customFormat="1" ht="24.2" customHeight="1">
      <c r="A596" s="34"/>
      <c r="B596" s="35"/>
      <c r="C596" s="183" t="s">
        <v>1062</v>
      </c>
      <c r="D596" s="183" t="s">
        <v>136</v>
      </c>
      <c r="E596" s="184" t="s">
        <v>1063</v>
      </c>
      <c r="F596" s="185" t="s">
        <v>1064</v>
      </c>
      <c r="G596" s="186" t="s">
        <v>139</v>
      </c>
      <c r="H596" s="187">
        <v>6.18</v>
      </c>
      <c r="I596" s="188"/>
      <c r="J596" s="189">
        <f>ROUND(I596*H596,2)</f>
        <v>0</v>
      </c>
      <c r="K596" s="190"/>
      <c r="L596" s="39"/>
      <c r="M596" s="191" t="s">
        <v>1</v>
      </c>
      <c r="N596" s="192" t="s">
        <v>40</v>
      </c>
      <c r="O596" s="71"/>
      <c r="P596" s="193">
        <f>O596*H596</f>
        <v>0</v>
      </c>
      <c r="Q596" s="193">
        <v>1.3999999999999999E-4</v>
      </c>
      <c r="R596" s="193">
        <f>Q596*H596</f>
        <v>8.6519999999999989E-4</v>
      </c>
      <c r="S596" s="193">
        <v>0</v>
      </c>
      <c r="T596" s="194">
        <f>S596*H596</f>
        <v>0</v>
      </c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R596" s="195" t="s">
        <v>226</v>
      </c>
      <c r="AT596" s="195" t="s">
        <v>136</v>
      </c>
      <c r="AU596" s="195" t="s">
        <v>141</v>
      </c>
      <c r="AY596" s="17" t="s">
        <v>133</v>
      </c>
      <c r="BE596" s="196">
        <f>IF(N596="základní",J596,0)</f>
        <v>0</v>
      </c>
      <c r="BF596" s="196">
        <f>IF(N596="snížená",J596,0)</f>
        <v>0</v>
      </c>
      <c r="BG596" s="196">
        <f>IF(N596="zákl. přenesená",J596,0)</f>
        <v>0</v>
      </c>
      <c r="BH596" s="196">
        <f>IF(N596="sníž. přenesená",J596,0)</f>
        <v>0</v>
      </c>
      <c r="BI596" s="196">
        <f>IF(N596="nulová",J596,0)</f>
        <v>0</v>
      </c>
      <c r="BJ596" s="17" t="s">
        <v>141</v>
      </c>
      <c r="BK596" s="196">
        <f>ROUND(I596*H596,2)</f>
        <v>0</v>
      </c>
      <c r="BL596" s="17" t="s">
        <v>226</v>
      </c>
      <c r="BM596" s="195" t="s">
        <v>1065</v>
      </c>
    </row>
    <row r="597" spans="1:65" s="2" customFormat="1" ht="24.2" customHeight="1">
      <c r="A597" s="34"/>
      <c r="B597" s="35"/>
      <c r="C597" s="183" t="s">
        <v>1066</v>
      </c>
      <c r="D597" s="183" t="s">
        <v>136</v>
      </c>
      <c r="E597" s="184" t="s">
        <v>1067</v>
      </c>
      <c r="F597" s="185" t="s">
        <v>1068</v>
      </c>
      <c r="G597" s="186" t="s">
        <v>139</v>
      </c>
      <c r="H597" s="187">
        <v>6.18</v>
      </c>
      <c r="I597" s="188"/>
      <c r="J597" s="189">
        <f>ROUND(I597*H597,2)</f>
        <v>0</v>
      </c>
      <c r="K597" s="190"/>
      <c r="L597" s="39"/>
      <c r="M597" s="191" t="s">
        <v>1</v>
      </c>
      <c r="N597" s="192" t="s">
        <v>40</v>
      </c>
      <c r="O597" s="71"/>
      <c r="P597" s="193">
        <f>O597*H597</f>
        <v>0</v>
      </c>
      <c r="Q597" s="193">
        <v>1.2E-4</v>
      </c>
      <c r="R597" s="193">
        <f>Q597*H597</f>
        <v>7.4160000000000003E-4</v>
      </c>
      <c r="S597" s="193">
        <v>0</v>
      </c>
      <c r="T597" s="194">
        <f>S597*H597</f>
        <v>0</v>
      </c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R597" s="195" t="s">
        <v>226</v>
      </c>
      <c r="AT597" s="195" t="s">
        <v>136</v>
      </c>
      <c r="AU597" s="195" t="s">
        <v>141</v>
      </c>
      <c r="AY597" s="17" t="s">
        <v>133</v>
      </c>
      <c r="BE597" s="196">
        <f>IF(N597="základní",J597,0)</f>
        <v>0</v>
      </c>
      <c r="BF597" s="196">
        <f>IF(N597="snížená",J597,0)</f>
        <v>0</v>
      </c>
      <c r="BG597" s="196">
        <f>IF(N597="zákl. přenesená",J597,0)</f>
        <v>0</v>
      </c>
      <c r="BH597" s="196">
        <f>IF(N597="sníž. přenesená",J597,0)</f>
        <v>0</v>
      </c>
      <c r="BI597" s="196">
        <f>IF(N597="nulová",J597,0)</f>
        <v>0</v>
      </c>
      <c r="BJ597" s="17" t="s">
        <v>141</v>
      </c>
      <c r="BK597" s="196">
        <f>ROUND(I597*H597,2)</f>
        <v>0</v>
      </c>
      <c r="BL597" s="17" t="s">
        <v>226</v>
      </c>
      <c r="BM597" s="195" t="s">
        <v>1069</v>
      </c>
    </row>
    <row r="598" spans="1:65" s="2" customFormat="1" ht="24.2" customHeight="1">
      <c r="A598" s="34"/>
      <c r="B598" s="35"/>
      <c r="C598" s="183" t="s">
        <v>1070</v>
      </c>
      <c r="D598" s="183" t="s">
        <v>136</v>
      </c>
      <c r="E598" s="184" t="s">
        <v>1071</v>
      </c>
      <c r="F598" s="185" t="s">
        <v>1072</v>
      </c>
      <c r="G598" s="186" t="s">
        <v>139</v>
      </c>
      <c r="H598" s="187">
        <v>6.18</v>
      </c>
      <c r="I598" s="188"/>
      <c r="J598" s="189">
        <f>ROUND(I598*H598,2)</f>
        <v>0</v>
      </c>
      <c r="K598" s="190"/>
      <c r="L598" s="39"/>
      <c r="M598" s="191" t="s">
        <v>1</v>
      </c>
      <c r="N598" s="192" t="s">
        <v>40</v>
      </c>
      <c r="O598" s="71"/>
      <c r="P598" s="193">
        <f>O598*H598</f>
        <v>0</v>
      </c>
      <c r="Q598" s="193">
        <v>1.2E-4</v>
      </c>
      <c r="R598" s="193">
        <f>Q598*H598</f>
        <v>7.4160000000000003E-4</v>
      </c>
      <c r="S598" s="193">
        <v>0</v>
      </c>
      <c r="T598" s="194">
        <f>S598*H598</f>
        <v>0</v>
      </c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R598" s="195" t="s">
        <v>226</v>
      </c>
      <c r="AT598" s="195" t="s">
        <v>136</v>
      </c>
      <c r="AU598" s="195" t="s">
        <v>141</v>
      </c>
      <c r="AY598" s="17" t="s">
        <v>133</v>
      </c>
      <c r="BE598" s="196">
        <f>IF(N598="základní",J598,0)</f>
        <v>0</v>
      </c>
      <c r="BF598" s="196">
        <f>IF(N598="snížená",J598,0)</f>
        <v>0</v>
      </c>
      <c r="BG598" s="196">
        <f>IF(N598="zákl. přenesená",J598,0)</f>
        <v>0</v>
      </c>
      <c r="BH598" s="196">
        <f>IF(N598="sníž. přenesená",J598,0)</f>
        <v>0</v>
      </c>
      <c r="BI598" s="196">
        <f>IF(N598="nulová",J598,0)</f>
        <v>0</v>
      </c>
      <c r="BJ598" s="17" t="s">
        <v>141</v>
      </c>
      <c r="BK598" s="196">
        <f>ROUND(I598*H598,2)</f>
        <v>0</v>
      </c>
      <c r="BL598" s="17" t="s">
        <v>226</v>
      </c>
      <c r="BM598" s="195" t="s">
        <v>1073</v>
      </c>
    </row>
    <row r="599" spans="1:65" s="2" customFormat="1" ht="24.2" customHeight="1">
      <c r="A599" s="34"/>
      <c r="B599" s="35"/>
      <c r="C599" s="183" t="s">
        <v>1074</v>
      </c>
      <c r="D599" s="183" t="s">
        <v>136</v>
      </c>
      <c r="E599" s="184" t="s">
        <v>1075</v>
      </c>
      <c r="F599" s="185" t="s">
        <v>1076</v>
      </c>
      <c r="G599" s="186" t="s">
        <v>139</v>
      </c>
      <c r="H599" s="187">
        <v>6.18</v>
      </c>
      <c r="I599" s="188"/>
      <c r="J599" s="189">
        <f>ROUND(I599*H599,2)</f>
        <v>0</v>
      </c>
      <c r="K599" s="190"/>
      <c r="L599" s="39"/>
      <c r="M599" s="191" t="s">
        <v>1</v>
      </c>
      <c r="N599" s="192" t="s">
        <v>40</v>
      </c>
      <c r="O599" s="71"/>
      <c r="P599" s="193">
        <f>O599*H599</f>
        <v>0</v>
      </c>
      <c r="Q599" s="193">
        <v>3.0000000000000001E-5</v>
      </c>
      <c r="R599" s="193">
        <f>Q599*H599</f>
        <v>1.8540000000000001E-4</v>
      </c>
      <c r="S599" s="193">
        <v>0</v>
      </c>
      <c r="T599" s="194">
        <f>S599*H599</f>
        <v>0</v>
      </c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R599" s="195" t="s">
        <v>226</v>
      </c>
      <c r="AT599" s="195" t="s">
        <v>136</v>
      </c>
      <c r="AU599" s="195" t="s">
        <v>141</v>
      </c>
      <c r="AY599" s="17" t="s">
        <v>133</v>
      </c>
      <c r="BE599" s="196">
        <f>IF(N599="základní",J599,0)</f>
        <v>0</v>
      </c>
      <c r="BF599" s="196">
        <f>IF(N599="snížená",J599,0)</f>
        <v>0</v>
      </c>
      <c r="BG599" s="196">
        <f>IF(N599="zákl. přenesená",J599,0)</f>
        <v>0</v>
      </c>
      <c r="BH599" s="196">
        <f>IF(N599="sníž. přenesená",J599,0)</f>
        <v>0</v>
      </c>
      <c r="BI599" s="196">
        <f>IF(N599="nulová",J599,0)</f>
        <v>0</v>
      </c>
      <c r="BJ599" s="17" t="s">
        <v>141</v>
      </c>
      <c r="BK599" s="196">
        <f>ROUND(I599*H599,2)</f>
        <v>0</v>
      </c>
      <c r="BL599" s="17" t="s">
        <v>226</v>
      </c>
      <c r="BM599" s="195" t="s">
        <v>1077</v>
      </c>
    </row>
    <row r="600" spans="1:65" s="12" customFormat="1" ht="22.9" customHeight="1">
      <c r="B600" s="167"/>
      <c r="C600" s="168"/>
      <c r="D600" s="169" t="s">
        <v>73</v>
      </c>
      <c r="E600" s="181" t="s">
        <v>1078</v>
      </c>
      <c r="F600" s="181" t="s">
        <v>1079</v>
      </c>
      <c r="G600" s="168"/>
      <c r="H600" s="168"/>
      <c r="I600" s="171"/>
      <c r="J600" s="182">
        <f>BK600</f>
        <v>0</v>
      </c>
      <c r="K600" s="168"/>
      <c r="L600" s="173"/>
      <c r="M600" s="174"/>
      <c r="N600" s="175"/>
      <c r="O600" s="175"/>
      <c r="P600" s="176">
        <f>SUM(P601:P634)</f>
        <v>0</v>
      </c>
      <c r="Q600" s="175"/>
      <c r="R600" s="176">
        <f>SUM(R601:R634)</f>
        <v>0.23577219999999999</v>
      </c>
      <c r="S600" s="175"/>
      <c r="T600" s="177">
        <f>SUM(T601:T634)</f>
        <v>6.3397199999999987E-2</v>
      </c>
      <c r="AR600" s="178" t="s">
        <v>141</v>
      </c>
      <c r="AT600" s="179" t="s">
        <v>73</v>
      </c>
      <c r="AU600" s="179" t="s">
        <v>81</v>
      </c>
      <c r="AY600" s="178" t="s">
        <v>133</v>
      </c>
      <c r="BK600" s="180">
        <f>SUM(BK601:BK634)</f>
        <v>0</v>
      </c>
    </row>
    <row r="601" spans="1:65" s="2" customFormat="1" ht="24.2" customHeight="1">
      <c r="A601" s="34"/>
      <c r="B601" s="35"/>
      <c r="C601" s="183" t="s">
        <v>1080</v>
      </c>
      <c r="D601" s="183" t="s">
        <v>136</v>
      </c>
      <c r="E601" s="184" t="s">
        <v>1081</v>
      </c>
      <c r="F601" s="185" t="s">
        <v>1082</v>
      </c>
      <c r="G601" s="186" t="s">
        <v>139</v>
      </c>
      <c r="H601" s="187">
        <v>137.82</v>
      </c>
      <c r="I601" s="188"/>
      <c r="J601" s="189">
        <f t="shared" ref="J601:J608" si="50">ROUND(I601*H601,2)</f>
        <v>0</v>
      </c>
      <c r="K601" s="190"/>
      <c r="L601" s="39"/>
      <c r="M601" s="191" t="s">
        <v>1</v>
      </c>
      <c r="N601" s="192" t="s">
        <v>40</v>
      </c>
      <c r="O601" s="71"/>
      <c r="P601" s="193">
        <f t="shared" ref="P601:P608" si="51">O601*H601</f>
        <v>0</v>
      </c>
      <c r="Q601" s="193">
        <v>0</v>
      </c>
      <c r="R601" s="193">
        <f t="shared" ref="R601:R608" si="52">Q601*H601</f>
        <v>0</v>
      </c>
      <c r="S601" s="193">
        <v>0</v>
      </c>
      <c r="T601" s="194">
        <f t="shared" ref="T601:T608" si="53">S601*H601</f>
        <v>0</v>
      </c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R601" s="195" t="s">
        <v>226</v>
      </c>
      <c r="AT601" s="195" t="s">
        <v>136</v>
      </c>
      <c r="AU601" s="195" t="s">
        <v>141</v>
      </c>
      <c r="AY601" s="17" t="s">
        <v>133</v>
      </c>
      <c r="BE601" s="196">
        <f t="shared" ref="BE601:BE608" si="54">IF(N601="základní",J601,0)</f>
        <v>0</v>
      </c>
      <c r="BF601" s="196">
        <f t="shared" ref="BF601:BF608" si="55">IF(N601="snížená",J601,0)</f>
        <v>0</v>
      </c>
      <c r="BG601" s="196">
        <f t="shared" ref="BG601:BG608" si="56">IF(N601="zákl. přenesená",J601,0)</f>
        <v>0</v>
      </c>
      <c r="BH601" s="196">
        <f t="shared" ref="BH601:BH608" si="57">IF(N601="sníž. přenesená",J601,0)</f>
        <v>0</v>
      </c>
      <c r="BI601" s="196">
        <f t="shared" ref="BI601:BI608" si="58">IF(N601="nulová",J601,0)</f>
        <v>0</v>
      </c>
      <c r="BJ601" s="17" t="s">
        <v>141</v>
      </c>
      <c r="BK601" s="196">
        <f t="shared" ref="BK601:BK608" si="59">ROUND(I601*H601,2)</f>
        <v>0</v>
      </c>
      <c r="BL601" s="17" t="s">
        <v>226</v>
      </c>
      <c r="BM601" s="195" t="s">
        <v>1083</v>
      </c>
    </row>
    <row r="602" spans="1:65" s="2" customFormat="1" ht="24.2" customHeight="1">
      <c r="A602" s="34"/>
      <c r="B602" s="35"/>
      <c r="C602" s="183" t="s">
        <v>1084</v>
      </c>
      <c r="D602" s="183" t="s">
        <v>136</v>
      </c>
      <c r="E602" s="184" t="s">
        <v>1085</v>
      </c>
      <c r="F602" s="185" t="s">
        <v>1086</v>
      </c>
      <c r="G602" s="186" t="s">
        <v>139</v>
      </c>
      <c r="H602" s="187">
        <v>137.82</v>
      </c>
      <c r="I602" s="188"/>
      <c r="J602" s="189">
        <f t="shared" si="50"/>
        <v>0</v>
      </c>
      <c r="K602" s="190"/>
      <c r="L602" s="39"/>
      <c r="M602" s="191" t="s">
        <v>1</v>
      </c>
      <c r="N602" s="192" t="s">
        <v>40</v>
      </c>
      <c r="O602" s="71"/>
      <c r="P602" s="193">
        <f t="shared" si="51"/>
        <v>0</v>
      </c>
      <c r="Q602" s="193">
        <v>0</v>
      </c>
      <c r="R602" s="193">
        <f t="shared" si="52"/>
        <v>0</v>
      </c>
      <c r="S602" s="193">
        <v>1.4999999999999999E-4</v>
      </c>
      <c r="T602" s="194">
        <f t="shared" si="53"/>
        <v>2.0672999999999997E-2</v>
      </c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R602" s="195" t="s">
        <v>226</v>
      </c>
      <c r="AT602" s="195" t="s">
        <v>136</v>
      </c>
      <c r="AU602" s="195" t="s">
        <v>141</v>
      </c>
      <c r="AY602" s="17" t="s">
        <v>133</v>
      </c>
      <c r="BE602" s="196">
        <f t="shared" si="54"/>
        <v>0</v>
      </c>
      <c r="BF602" s="196">
        <f t="shared" si="55"/>
        <v>0</v>
      </c>
      <c r="BG602" s="196">
        <f t="shared" si="56"/>
        <v>0</v>
      </c>
      <c r="BH602" s="196">
        <f t="shared" si="57"/>
        <v>0</v>
      </c>
      <c r="BI602" s="196">
        <f t="shared" si="58"/>
        <v>0</v>
      </c>
      <c r="BJ602" s="17" t="s">
        <v>141</v>
      </c>
      <c r="BK602" s="196">
        <f t="shared" si="59"/>
        <v>0</v>
      </c>
      <c r="BL602" s="17" t="s">
        <v>226</v>
      </c>
      <c r="BM602" s="195" t="s">
        <v>1087</v>
      </c>
    </row>
    <row r="603" spans="1:65" s="2" customFormat="1" ht="16.5" customHeight="1">
      <c r="A603" s="34"/>
      <c r="B603" s="35"/>
      <c r="C603" s="183" t="s">
        <v>1088</v>
      </c>
      <c r="D603" s="183" t="s">
        <v>136</v>
      </c>
      <c r="E603" s="184" t="s">
        <v>1089</v>
      </c>
      <c r="F603" s="185" t="s">
        <v>1090</v>
      </c>
      <c r="G603" s="186" t="s">
        <v>139</v>
      </c>
      <c r="H603" s="187">
        <v>137.82</v>
      </c>
      <c r="I603" s="188"/>
      <c r="J603" s="189">
        <f t="shared" si="50"/>
        <v>0</v>
      </c>
      <c r="K603" s="190"/>
      <c r="L603" s="39"/>
      <c r="M603" s="191" t="s">
        <v>1</v>
      </c>
      <c r="N603" s="192" t="s">
        <v>40</v>
      </c>
      <c r="O603" s="71"/>
      <c r="P603" s="193">
        <f t="shared" si="51"/>
        <v>0</v>
      </c>
      <c r="Q603" s="193">
        <v>1E-3</v>
      </c>
      <c r="R603" s="193">
        <f t="shared" si="52"/>
        <v>0.13782</v>
      </c>
      <c r="S603" s="193">
        <v>3.1E-4</v>
      </c>
      <c r="T603" s="194">
        <f t="shared" si="53"/>
        <v>4.2724199999999997E-2</v>
      </c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R603" s="195" t="s">
        <v>226</v>
      </c>
      <c r="AT603" s="195" t="s">
        <v>136</v>
      </c>
      <c r="AU603" s="195" t="s">
        <v>141</v>
      </c>
      <c r="AY603" s="17" t="s">
        <v>133</v>
      </c>
      <c r="BE603" s="196">
        <f t="shared" si="54"/>
        <v>0</v>
      </c>
      <c r="BF603" s="196">
        <f t="shared" si="55"/>
        <v>0</v>
      </c>
      <c r="BG603" s="196">
        <f t="shared" si="56"/>
        <v>0</v>
      </c>
      <c r="BH603" s="196">
        <f t="shared" si="57"/>
        <v>0</v>
      </c>
      <c r="BI603" s="196">
        <f t="shared" si="58"/>
        <v>0</v>
      </c>
      <c r="BJ603" s="17" t="s">
        <v>141</v>
      </c>
      <c r="BK603" s="196">
        <f t="shared" si="59"/>
        <v>0</v>
      </c>
      <c r="BL603" s="17" t="s">
        <v>226</v>
      </c>
      <c r="BM603" s="195" t="s">
        <v>1091</v>
      </c>
    </row>
    <row r="604" spans="1:65" s="2" customFormat="1" ht="24.2" customHeight="1">
      <c r="A604" s="34"/>
      <c r="B604" s="35"/>
      <c r="C604" s="183" t="s">
        <v>1092</v>
      </c>
      <c r="D604" s="183" t="s">
        <v>136</v>
      </c>
      <c r="E604" s="184" t="s">
        <v>1093</v>
      </c>
      <c r="F604" s="185" t="s">
        <v>1094</v>
      </c>
      <c r="G604" s="186" t="s">
        <v>139</v>
      </c>
      <c r="H604" s="187">
        <v>137.82</v>
      </c>
      <c r="I604" s="188"/>
      <c r="J604" s="189">
        <f t="shared" si="50"/>
        <v>0</v>
      </c>
      <c r="K604" s="190"/>
      <c r="L604" s="39"/>
      <c r="M604" s="191" t="s">
        <v>1</v>
      </c>
      <c r="N604" s="192" t="s">
        <v>40</v>
      </c>
      <c r="O604" s="71"/>
      <c r="P604" s="193">
        <f t="shared" si="51"/>
        <v>0</v>
      </c>
      <c r="Q604" s="193">
        <v>0</v>
      </c>
      <c r="R604" s="193">
        <f t="shared" si="52"/>
        <v>0</v>
      </c>
      <c r="S604" s="193">
        <v>0</v>
      </c>
      <c r="T604" s="194">
        <f t="shared" si="53"/>
        <v>0</v>
      </c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R604" s="195" t="s">
        <v>226</v>
      </c>
      <c r="AT604" s="195" t="s">
        <v>136</v>
      </c>
      <c r="AU604" s="195" t="s">
        <v>141</v>
      </c>
      <c r="AY604" s="17" t="s">
        <v>133</v>
      </c>
      <c r="BE604" s="196">
        <f t="shared" si="54"/>
        <v>0</v>
      </c>
      <c r="BF604" s="196">
        <f t="shared" si="55"/>
        <v>0</v>
      </c>
      <c r="BG604" s="196">
        <f t="shared" si="56"/>
        <v>0</v>
      </c>
      <c r="BH604" s="196">
        <f t="shared" si="57"/>
        <v>0</v>
      </c>
      <c r="BI604" s="196">
        <f t="shared" si="58"/>
        <v>0</v>
      </c>
      <c r="BJ604" s="17" t="s">
        <v>141</v>
      </c>
      <c r="BK604" s="196">
        <f t="shared" si="59"/>
        <v>0</v>
      </c>
      <c r="BL604" s="17" t="s">
        <v>226</v>
      </c>
      <c r="BM604" s="195" t="s">
        <v>1095</v>
      </c>
    </row>
    <row r="605" spans="1:65" s="2" customFormat="1" ht="24.2" customHeight="1">
      <c r="A605" s="34"/>
      <c r="B605" s="35"/>
      <c r="C605" s="183" t="s">
        <v>1096</v>
      </c>
      <c r="D605" s="183" t="s">
        <v>136</v>
      </c>
      <c r="E605" s="184" t="s">
        <v>1097</v>
      </c>
      <c r="F605" s="185" t="s">
        <v>1098</v>
      </c>
      <c r="G605" s="186" t="s">
        <v>139</v>
      </c>
      <c r="H605" s="187">
        <v>137.82</v>
      </c>
      <c r="I605" s="188"/>
      <c r="J605" s="189">
        <f t="shared" si="50"/>
        <v>0</v>
      </c>
      <c r="K605" s="190"/>
      <c r="L605" s="39"/>
      <c r="M605" s="191" t="s">
        <v>1</v>
      </c>
      <c r="N605" s="192" t="s">
        <v>40</v>
      </c>
      <c r="O605" s="71"/>
      <c r="P605" s="193">
        <f t="shared" si="51"/>
        <v>0</v>
      </c>
      <c r="Q605" s="193">
        <v>2.5000000000000001E-4</v>
      </c>
      <c r="R605" s="193">
        <f t="shared" si="52"/>
        <v>3.4455E-2</v>
      </c>
      <c r="S605" s="193">
        <v>0</v>
      </c>
      <c r="T605" s="194">
        <f t="shared" si="53"/>
        <v>0</v>
      </c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R605" s="195" t="s">
        <v>140</v>
      </c>
      <c r="AT605" s="195" t="s">
        <v>136</v>
      </c>
      <c r="AU605" s="195" t="s">
        <v>141</v>
      </c>
      <c r="AY605" s="17" t="s">
        <v>133</v>
      </c>
      <c r="BE605" s="196">
        <f t="shared" si="54"/>
        <v>0</v>
      </c>
      <c r="BF605" s="196">
        <f t="shared" si="55"/>
        <v>0</v>
      </c>
      <c r="BG605" s="196">
        <f t="shared" si="56"/>
        <v>0</v>
      </c>
      <c r="BH605" s="196">
        <f t="shared" si="57"/>
        <v>0</v>
      </c>
      <c r="BI605" s="196">
        <f t="shared" si="58"/>
        <v>0</v>
      </c>
      <c r="BJ605" s="17" t="s">
        <v>141</v>
      </c>
      <c r="BK605" s="196">
        <f t="shared" si="59"/>
        <v>0</v>
      </c>
      <c r="BL605" s="17" t="s">
        <v>140</v>
      </c>
      <c r="BM605" s="195" t="s">
        <v>1099</v>
      </c>
    </row>
    <row r="606" spans="1:65" s="2" customFormat="1" ht="24.2" customHeight="1">
      <c r="A606" s="34"/>
      <c r="B606" s="35"/>
      <c r="C606" s="183" t="s">
        <v>1100</v>
      </c>
      <c r="D606" s="183" t="s">
        <v>136</v>
      </c>
      <c r="E606" s="184" t="s">
        <v>1101</v>
      </c>
      <c r="F606" s="185" t="s">
        <v>1102</v>
      </c>
      <c r="G606" s="186" t="s">
        <v>233</v>
      </c>
      <c r="H606" s="187">
        <v>10</v>
      </c>
      <c r="I606" s="188"/>
      <c r="J606" s="189">
        <f t="shared" si="50"/>
        <v>0</v>
      </c>
      <c r="K606" s="190"/>
      <c r="L606" s="39"/>
      <c r="M606" s="191" t="s">
        <v>1</v>
      </c>
      <c r="N606" s="192" t="s">
        <v>40</v>
      </c>
      <c r="O606" s="71"/>
      <c r="P606" s="193">
        <f t="shared" si="51"/>
        <v>0</v>
      </c>
      <c r="Q606" s="193">
        <v>1.0000000000000001E-5</v>
      </c>
      <c r="R606" s="193">
        <f t="shared" si="52"/>
        <v>1E-4</v>
      </c>
      <c r="S606" s="193">
        <v>0</v>
      </c>
      <c r="T606" s="194">
        <f t="shared" si="53"/>
        <v>0</v>
      </c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R606" s="195" t="s">
        <v>226</v>
      </c>
      <c r="AT606" s="195" t="s">
        <v>136</v>
      </c>
      <c r="AU606" s="195" t="s">
        <v>141</v>
      </c>
      <c r="AY606" s="17" t="s">
        <v>133</v>
      </c>
      <c r="BE606" s="196">
        <f t="shared" si="54"/>
        <v>0</v>
      </c>
      <c r="BF606" s="196">
        <f t="shared" si="55"/>
        <v>0</v>
      </c>
      <c r="BG606" s="196">
        <f t="shared" si="56"/>
        <v>0</v>
      </c>
      <c r="BH606" s="196">
        <f t="shared" si="57"/>
        <v>0</v>
      </c>
      <c r="BI606" s="196">
        <f t="shared" si="58"/>
        <v>0</v>
      </c>
      <c r="BJ606" s="17" t="s">
        <v>141</v>
      </c>
      <c r="BK606" s="196">
        <f t="shared" si="59"/>
        <v>0</v>
      </c>
      <c r="BL606" s="17" t="s">
        <v>226</v>
      </c>
      <c r="BM606" s="195" t="s">
        <v>1103</v>
      </c>
    </row>
    <row r="607" spans="1:65" s="2" customFormat="1" ht="16.5" customHeight="1">
      <c r="A607" s="34"/>
      <c r="B607" s="35"/>
      <c r="C607" s="183" t="s">
        <v>1104</v>
      </c>
      <c r="D607" s="183" t="s">
        <v>136</v>
      </c>
      <c r="E607" s="184" t="s">
        <v>1105</v>
      </c>
      <c r="F607" s="185" t="s">
        <v>1106</v>
      </c>
      <c r="G607" s="186" t="s">
        <v>139</v>
      </c>
      <c r="H607" s="187">
        <v>37.9</v>
      </c>
      <c r="I607" s="188"/>
      <c r="J607" s="189">
        <f t="shared" si="50"/>
        <v>0</v>
      </c>
      <c r="K607" s="190"/>
      <c r="L607" s="39"/>
      <c r="M607" s="191" t="s">
        <v>1</v>
      </c>
      <c r="N607" s="192" t="s">
        <v>40</v>
      </c>
      <c r="O607" s="71"/>
      <c r="P607" s="193">
        <f t="shared" si="51"/>
        <v>0</v>
      </c>
      <c r="Q607" s="193">
        <v>0</v>
      </c>
      <c r="R607" s="193">
        <f t="shared" si="52"/>
        <v>0</v>
      </c>
      <c r="S607" s="193">
        <v>0</v>
      </c>
      <c r="T607" s="194">
        <f t="shared" si="53"/>
        <v>0</v>
      </c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R607" s="195" t="s">
        <v>226</v>
      </c>
      <c r="AT607" s="195" t="s">
        <v>136</v>
      </c>
      <c r="AU607" s="195" t="s">
        <v>141</v>
      </c>
      <c r="AY607" s="17" t="s">
        <v>133</v>
      </c>
      <c r="BE607" s="196">
        <f t="shared" si="54"/>
        <v>0</v>
      </c>
      <c r="BF607" s="196">
        <f t="shared" si="55"/>
        <v>0</v>
      </c>
      <c r="BG607" s="196">
        <f t="shared" si="56"/>
        <v>0</v>
      </c>
      <c r="BH607" s="196">
        <f t="shared" si="57"/>
        <v>0</v>
      </c>
      <c r="BI607" s="196">
        <f t="shared" si="58"/>
        <v>0</v>
      </c>
      <c r="BJ607" s="17" t="s">
        <v>141</v>
      </c>
      <c r="BK607" s="196">
        <f t="shared" si="59"/>
        <v>0</v>
      </c>
      <c r="BL607" s="17" t="s">
        <v>226</v>
      </c>
      <c r="BM607" s="195" t="s">
        <v>1107</v>
      </c>
    </row>
    <row r="608" spans="1:65" s="2" customFormat="1" ht="16.5" customHeight="1">
      <c r="A608" s="34"/>
      <c r="B608" s="35"/>
      <c r="C608" s="230" t="s">
        <v>1108</v>
      </c>
      <c r="D608" s="230" t="s">
        <v>296</v>
      </c>
      <c r="E608" s="231" t="s">
        <v>1109</v>
      </c>
      <c r="F608" s="232" t="s">
        <v>1110</v>
      </c>
      <c r="G608" s="233" t="s">
        <v>139</v>
      </c>
      <c r="H608" s="234">
        <v>45.48</v>
      </c>
      <c r="I608" s="235"/>
      <c r="J608" s="236">
        <f t="shared" si="50"/>
        <v>0</v>
      </c>
      <c r="K608" s="237"/>
      <c r="L608" s="238"/>
      <c r="M608" s="239" t="s">
        <v>1</v>
      </c>
      <c r="N608" s="240" t="s">
        <v>40</v>
      </c>
      <c r="O608" s="71"/>
      <c r="P608" s="193">
        <f t="shared" si="51"/>
        <v>0</v>
      </c>
      <c r="Q608" s="193">
        <v>0</v>
      </c>
      <c r="R608" s="193">
        <f t="shared" si="52"/>
        <v>0</v>
      </c>
      <c r="S608" s="193">
        <v>0</v>
      </c>
      <c r="T608" s="194">
        <f t="shared" si="53"/>
        <v>0</v>
      </c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R608" s="195" t="s">
        <v>299</v>
      </c>
      <c r="AT608" s="195" t="s">
        <v>296</v>
      </c>
      <c r="AU608" s="195" t="s">
        <v>141</v>
      </c>
      <c r="AY608" s="17" t="s">
        <v>133</v>
      </c>
      <c r="BE608" s="196">
        <f t="shared" si="54"/>
        <v>0</v>
      </c>
      <c r="BF608" s="196">
        <f t="shared" si="55"/>
        <v>0</v>
      </c>
      <c r="BG608" s="196">
        <f t="shared" si="56"/>
        <v>0</v>
      </c>
      <c r="BH608" s="196">
        <f t="shared" si="57"/>
        <v>0</v>
      </c>
      <c r="BI608" s="196">
        <f t="shared" si="58"/>
        <v>0</v>
      </c>
      <c r="BJ608" s="17" t="s">
        <v>141</v>
      </c>
      <c r="BK608" s="196">
        <f t="shared" si="59"/>
        <v>0</v>
      </c>
      <c r="BL608" s="17" t="s">
        <v>226</v>
      </c>
      <c r="BM608" s="195" t="s">
        <v>1111</v>
      </c>
    </row>
    <row r="609" spans="1:65" s="14" customFormat="1" ht="11.25">
      <c r="B609" s="208"/>
      <c r="C609" s="209"/>
      <c r="D609" s="199" t="s">
        <v>143</v>
      </c>
      <c r="E609" s="209"/>
      <c r="F609" s="211" t="s">
        <v>1112</v>
      </c>
      <c r="G609" s="209"/>
      <c r="H609" s="212">
        <v>45.48</v>
      </c>
      <c r="I609" s="213"/>
      <c r="J609" s="209"/>
      <c r="K609" s="209"/>
      <c r="L609" s="214"/>
      <c r="M609" s="215"/>
      <c r="N609" s="216"/>
      <c r="O609" s="216"/>
      <c r="P609" s="216"/>
      <c r="Q609" s="216"/>
      <c r="R609" s="216"/>
      <c r="S609" s="216"/>
      <c r="T609" s="217"/>
      <c r="AT609" s="218" t="s">
        <v>143</v>
      </c>
      <c r="AU609" s="218" t="s">
        <v>141</v>
      </c>
      <c r="AV609" s="14" t="s">
        <v>141</v>
      </c>
      <c r="AW609" s="14" t="s">
        <v>4</v>
      </c>
      <c r="AX609" s="14" t="s">
        <v>81</v>
      </c>
      <c r="AY609" s="218" t="s">
        <v>133</v>
      </c>
    </row>
    <row r="610" spans="1:65" s="2" customFormat="1" ht="24.2" customHeight="1">
      <c r="A610" s="34"/>
      <c r="B610" s="35"/>
      <c r="C610" s="183" t="s">
        <v>1113</v>
      </c>
      <c r="D610" s="183" t="s">
        <v>136</v>
      </c>
      <c r="E610" s="184" t="s">
        <v>1114</v>
      </c>
      <c r="F610" s="185" t="s">
        <v>1115</v>
      </c>
      <c r="G610" s="186" t="s">
        <v>139</v>
      </c>
      <c r="H610" s="187">
        <v>10</v>
      </c>
      <c r="I610" s="188"/>
      <c r="J610" s="189">
        <f>ROUND(I610*H610,2)</f>
        <v>0</v>
      </c>
      <c r="K610" s="190"/>
      <c r="L610" s="39"/>
      <c r="M610" s="191" t="s">
        <v>1</v>
      </c>
      <c r="N610" s="192" t="s">
        <v>40</v>
      </c>
      <c r="O610" s="71"/>
      <c r="P610" s="193">
        <f>O610*H610</f>
        <v>0</v>
      </c>
      <c r="Q610" s="193">
        <v>0</v>
      </c>
      <c r="R610" s="193">
        <f>Q610*H610</f>
        <v>0</v>
      </c>
      <c r="S610" s="193">
        <v>0</v>
      </c>
      <c r="T610" s="194">
        <f>S610*H610</f>
        <v>0</v>
      </c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R610" s="195" t="s">
        <v>226</v>
      </c>
      <c r="AT610" s="195" t="s">
        <v>136</v>
      </c>
      <c r="AU610" s="195" t="s">
        <v>141</v>
      </c>
      <c r="AY610" s="17" t="s">
        <v>133</v>
      </c>
      <c r="BE610" s="196">
        <f>IF(N610="základní",J610,0)</f>
        <v>0</v>
      </c>
      <c r="BF610" s="196">
        <f>IF(N610="snížená",J610,0)</f>
        <v>0</v>
      </c>
      <c r="BG610" s="196">
        <f>IF(N610="zákl. přenesená",J610,0)</f>
        <v>0</v>
      </c>
      <c r="BH610" s="196">
        <f>IF(N610="sníž. přenesená",J610,0)</f>
        <v>0</v>
      </c>
      <c r="BI610" s="196">
        <f>IF(N610="nulová",J610,0)</f>
        <v>0</v>
      </c>
      <c r="BJ610" s="17" t="s">
        <v>141</v>
      </c>
      <c r="BK610" s="196">
        <f>ROUND(I610*H610,2)</f>
        <v>0</v>
      </c>
      <c r="BL610" s="17" t="s">
        <v>226</v>
      </c>
      <c r="BM610" s="195" t="s">
        <v>1116</v>
      </c>
    </row>
    <row r="611" spans="1:65" s="2" customFormat="1" ht="16.5" customHeight="1">
      <c r="A611" s="34"/>
      <c r="B611" s="35"/>
      <c r="C611" s="230" t="s">
        <v>1117</v>
      </c>
      <c r="D611" s="230" t="s">
        <v>296</v>
      </c>
      <c r="E611" s="231" t="s">
        <v>1118</v>
      </c>
      <c r="F611" s="232" t="s">
        <v>1119</v>
      </c>
      <c r="G611" s="233" t="s">
        <v>139</v>
      </c>
      <c r="H611" s="234">
        <v>12</v>
      </c>
      <c r="I611" s="235"/>
      <c r="J611" s="236">
        <f>ROUND(I611*H611,2)</f>
        <v>0</v>
      </c>
      <c r="K611" s="237"/>
      <c r="L611" s="238"/>
      <c r="M611" s="239" t="s">
        <v>1</v>
      </c>
      <c r="N611" s="240" t="s">
        <v>40</v>
      </c>
      <c r="O611" s="71"/>
      <c r="P611" s="193">
        <f>O611*H611</f>
        <v>0</v>
      </c>
      <c r="Q611" s="193">
        <v>0</v>
      </c>
      <c r="R611" s="193">
        <f>Q611*H611</f>
        <v>0</v>
      </c>
      <c r="S611" s="193">
        <v>0</v>
      </c>
      <c r="T611" s="194">
        <f>S611*H611</f>
        <v>0</v>
      </c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R611" s="195" t="s">
        <v>299</v>
      </c>
      <c r="AT611" s="195" t="s">
        <v>296</v>
      </c>
      <c r="AU611" s="195" t="s">
        <v>141</v>
      </c>
      <c r="AY611" s="17" t="s">
        <v>133</v>
      </c>
      <c r="BE611" s="196">
        <f>IF(N611="základní",J611,0)</f>
        <v>0</v>
      </c>
      <c r="BF611" s="196">
        <f>IF(N611="snížená",J611,0)</f>
        <v>0</v>
      </c>
      <c r="BG611" s="196">
        <f>IF(N611="zákl. přenesená",J611,0)</f>
        <v>0</v>
      </c>
      <c r="BH611" s="196">
        <f>IF(N611="sníž. přenesená",J611,0)</f>
        <v>0</v>
      </c>
      <c r="BI611" s="196">
        <f>IF(N611="nulová",J611,0)</f>
        <v>0</v>
      </c>
      <c r="BJ611" s="17" t="s">
        <v>141</v>
      </c>
      <c r="BK611" s="196">
        <f>ROUND(I611*H611,2)</f>
        <v>0</v>
      </c>
      <c r="BL611" s="17" t="s">
        <v>226</v>
      </c>
      <c r="BM611" s="195" t="s">
        <v>1120</v>
      </c>
    </row>
    <row r="612" spans="1:65" s="14" customFormat="1" ht="11.25">
      <c r="B612" s="208"/>
      <c r="C612" s="209"/>
      <c r="D612" s="199" t="s">
        <v>143</v>
      </c>
      <c r="E612" s="209"/>
      <c r="F612" s="211" t="s">
        <v>1121</v>
      </c>
      <c r="G612" s="209"/>
      <c r="H612" s="212">
        <v>12</v>
      </c>
      <c r="I612" s="213"/>
      <c r="J612" s="209"/>
      <c r="K612" s="209"/>
      <c r="L612" s="214"/>
      <c r="M612" s="215"/>
      <c r="N612" s="216"/>
      <c r="O612" s="216"/>
      <c r="P612" s="216"/>
      <c r="Q612" s="216"/>
      <c r="R612" s="216"/>
      <c r="S612" s="216"/>
      <c r="T612" s="217"/>
      <c r="AT612" s="218" t="s">
        <v>143</v>
      </c>
      <c r="AU612" s="218" t="s">
        <v>141</v>
      </c>
      <c r="AV612" s="14" t="s">
        <v>141</v>
      </c>
      <c r="AW612" s="14" t="s">
        <v>4</v>
      </c>
      <c r="AX612" s="14" t="s">
        <v>81</v>
      </c>
      <c r="AY612" s="218" t="s">
        <v>133</v>
      </c>
    </row>
    <row r="613" spans="1:65" s="2" customFormat="1" ht="24.2" customHeight="1">
      <c r="A613" s="34"/>
      <c r="B613" s="35"/>
      <c r="C613" s="183" t="s">
        <v>1122</v>
      </c>
      <c r="D613" s="183" t="s">
        <v>136</v>
      </c>
      <c r="E613" s="184" t="s">
        <v>1123</v>
      </c>
      <c r="F613" s="185" t="s">
        <v>1124</v>
      </c>
      <c r="G613" s="186" t="s">
        <v>139</v>
      </c>
      <c r="H613" s="187">
        <v>137.82</v>
      </c>
      <c r="I613" s="188"/>
      <c r="J613" s="189">
        <f>ROUND(I613*H613,2)</f>
        <v>0</v>
      </c>
      <c r="K613" s="190"/>
      <c r="L613" s="39"/>
      <c r="M613" s="191" t="s">
        <v>1</v>
      </c>
      <c r="N613" s="192" t="s">
        <v>40</v>
      </c>
      <c r="O613" s="71"/>
      <c r="P613" s="193">
        <f>O613*H613</f>
        <v>0</v>
      </c>
      <c r="Q613" s="193">
        <v>2.0000000000000001E-4</v>
      </c>
      <c r="R613" s="193">
        <f>Q613*H613</f>
        <v>2.7563999999999998E-2</v>
      </c>
      <c r="S613" s="193">
        <v>0</v>
      </c>
      <c r="T613" s="194">
        <f>S613*H613</f>
        <v>0</v>
      </c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R613" s="195" t="s">
        <v>226</v>
      </c>
      <c r="AT613" s="195" t="s">
        <v>136</v>
      </c>
      <c r="AU613" s="195" t="s">
        <v>141</v>
      </c>
      <c r="AY613" s="17" t="s">
        <v>133</v>
      </c>
      <c r="BE613" s="196">
        <f>IF(N613="základní",J613,0)</f>
        <v>0</v>
      </c>
      <c r="BF613" s="196">
        <f>IF(N613="snížená",J613,0)</f>
        <v>0</v>
      </c>
      <c r="BG613" s="196">
        <f>IF(N613="zákl. přenesená",J613,0)</f>
        <v>0</v>
      </c>
      <c r="BH613" s="196">
        <f>IF(N613="sníž. přenesená",J613,0)</f>
        <v>0</v>
      </c>
      <c r="BI613" s="196">
        <f>IF(N613="nulová",J613,0)</f>
        <v>0</v>
      </c>
      <c r="BJ613" s="17" t="s">
        <v>141</v>
      </c>
      <c r="BK613" s="196">
        <f>ROUND(I613*H613,2)</f>
        <v>0</v>
      </c>
      <c r="BL613" s="17" t="s">
        <v>226</v>
      </c>
      <c r="BM613" s="195" t="s">
        <v>1125</v>
      </c>
    </row>
    <row r="614" spans="1:65" s="2" customFormat="1" ht="33" customHeight="1">
      <c r="A614" s="34"/>
      <c r="B614" s="35"/>
      <c r="C614" s="183" t="s">
        <v>1126</v>
      </c>
      <c r="D614" s="183" t="s">
        <v>136</v>
      </c>
      <c r="E614" s="184" t="s">
        <v>1127</v>
      </c>
      <c r="F614" s="185" t="s">
        <v>1128</v>
      </c>
      <c r="G614" s="186" t="s">
        <v>139</v>
      </c>
      <c r="H614" s="187">
        <v>137.82</v>
      </c>
      <c r="I614" s="188"/>
      <c r="J614" s="189">
        <f>ROUND(I614*H614,2)</f>
        <v>0</v>
      </c>
      <c r="K614" s="190"/>
      <c r="L614" s="39"/>
      <c r="M614" s="191" t="s">
        <v>1</v>
      </c>
      <c r="N614" s="192" t="s">
        <v>40</v>
      </c>
      <c r="O614" s="71"/>
      <c r="P614" s="193">
        <f>O614*H614</f>
        <v>0</v>
      </c>
      <c r="Q614" s="193">
        <v>2.5999999999999998E-4</v>
      </c>
      <c r="R614" s="193">
        <f>Q614*H614</f>
        <v>3.5833199999999996E-2</v>
      </c>
      <c r="S614" s="193">
        <v>0</v>
      </c>
      <c r="T614" s="194">
        <f>S614*H614</f>
        <v>0</v>
      </c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R614" s="195" t="s">
        <v>226</v>
      </c>
      <c r="AT614" s="195" t="s">
        <v>136</v>
      </c>
      <c r="AU614" s="195" t="s">
        <v>141</v>
      </c>
      <c r="AY614" s="17" t="s">
        <v>133</v>
      </c>
      <c r="BE614" s="196">
        <f>IF(N614="základní",J614,0)</f>
        <v>0</v>
      </c>
      <c r="BF614" s="196">
        <f>IF(N614="snížená",J614,0)</f>
        <v>0</v>
      </c>
      <c r="BG614" s="196">
        <f>IF(N614="zákl. přenesená",J614,0)</f>
        <v>0</v>
      </c>
      <c r="BH614" s="196">
        <f>IF(N614="sníž. přenesená",J614,0)</f>
        <v>0</v>
      </c>
      <c r="BI614" s="196">
        <f>IF(N614="nulová",J614,0)</f>
        <v>0</v>
      </c>
      <c r="BJ614" s="17" t="s">
        <v>141</v>
      </c>
      <c r="BK614" s="196">
        <f>ROUND(I614*H614,2)</f>
        <v>0</v>
      </c>
      <c r="BL614" s="17" t="s">
        <v>226</v>
      </c>
      <c r="BM614" s="195" t="s">
        <v>1129</v>
      </c>
    </row>
    <row r="615" spans="1:65" s="13" customFormat="1" ht="11.25">
      <c r="B615" s="197"/>
      <c r="C615" s="198"/>
      <c r="D615" s="199" t="s">
        <v>143</v>
      </c>
      <c r="E615" s="200" t="s">
        <v>1</v>
      </c>
      <c r="F615" s="201" t="s">
        <v>1130</v>
      </c>
      <c r="G615" s="198"/>
      <c r="H615" s="200" t="s">
        <v>1</v>
      </c>
      <c r="I615" s="202"/>
      <c r="J615" s="198"/>
      <c r="K615" s="198"/>
      <c r="L615" s="203"/>
      <c r="M615" s="204"/>
      <c r="N615" s="205"/>
      <c r="O615" s="205"/>
      <c r="P615" s="205"/>
      <c r="Q615" s="205"/>
      <c r="R615" s="205"/>
      <c r="S615" s="205"/>
      <c r="T615" s="206"/>
      <c r="AT615" s="207" t="s">
        <v>143</v>
      </c>
      <c r="AU615" s="207" t="s">
        <v>141</v>
      </c>
      <c r="AV615" s="13" t="s">
        <v>81</v>
      </c>
      <c r="AW615" s="13" t="s">
        <v>32</v>
      </c>
      <c r="AX615" s="13" t="s">
        <v>74</v>
      </c>
      <c r="AY615" s="207" t="s">
        <v>133</v>
      </c>
    </row>
    <row r="616" spans="1:65" s="13" customFormat="1" ht="11.25">
      <c r="B616" s="197"/>
      <c r="C616" s="198"/>
      <c r="D616" s="199" t="s">
        <v>143</v>
      </c>
      <c r="E616" s="200" t="s">
        <v>1</v>
      </c>
      <c r="F616" s="201" t="s">
        <v>1131</v>
      </c>
      <c r="G616" s="198"/>
      <c r="H616" s="200" t="s">
        <v>1</v>
      </c>
      <c r="I616" s="202"/>
      <c r="J616" s="198"/>
      <c r="K616" s="198"/>
      <c r="L616" s="203"/>
      <c r="M616" s="204"/>
      <c r="N616" s="205"/>
      <c r="O616" s="205"/>
      <c r="P616" s="205"/>
      <c r="Q616" s="205"/>
      <c r="R616" s="205"/>
      <c r="S616" s="205"/>
      <c r="T616" s="206"/>
      <c r="AT616" s="207" t="s">
        <v>143</v>
      </c>
      <c r="AU616" s="207" t="s">
        <v>141</v>
      </c>
      <c r="AV616" s="13" t="s">
        <v>81</v>
      </c>
      <c r="AW616" s="13" t="s">
        <v>32</v>
      </c>
      <c r="AX616" s="13" t="s">
        <v>74</v>
      </c>
      <c r="AY616" s="207" t="s">
        <v>133</v>
      </c>
    </row>
    <row r="617" spans="1:65" s="14" customFormat="1" ht="11.25">
      <c r="B617" s="208"/>
      <c r="C617" s="209"/>
      <c r="D617" s="199" t="s">
        <v>143</v>
      </c>
      <c r="E617" s="210" t="s">
        <v>1</v>
      </c>
      <c r="F617" s="211" t="s">
        <v>1132</v>
      </c>
      <c r="G617" s="209"/>
      <c r="H617" s="212">
        <v>37.9</v>
      </c>
      <c r="I617" s="213"/>
      <c r="J617" s="209"/>
      <c r="K617" s="209"/>
      <c r="L617" s="214"/>
      <c r="M617" s="215"/>
      <c r="N617" s="216"/>
      <c r="O617" s="216"/>
      <c r="P617" s="216"/>
      <c r="Q617" s="216"/>
      <c r="R617" s="216"/>
      <c r="S617" s="216"/>
      <c r="T617" s="217"/>
      <c r="AT617" s="218" t="s">
        <v>143</v>
      </c>
      <c r="AU617" s="218" t="s">
        <v>141</v>
      </c>
      <c r="AV617" s="14" t="s">
        <v>141</v>
      </c>
      <c r="AW617" s="14" t="s">
        <v>32</v>
      </c>
      <c r="AX617" s="14" t="s">
        <v>74</v>
      </c>
      <c r="AY617" s="218" t="s">
        <v>133</v>
      </c>
    </row>
    <row r="618" spans="1:65" s="13" customFormat="1" ht="11.25">
      <c r="B618" s="197"/>
      <c r="C618" s="198"/>
      <c r="D618" s="199" t="s">
        <v>143</v>
      </c>
      <c r="E618" s="200" t="s">
        <v>1</v>
      </c>
      <c r="F618" s="201" t="s">
        <v>1133</v>
      </c>
      <c r="G618" s="198"/>
      <c r="H618" s="200" t="s">
        <v>1</v>
      </c>
      <c r="I618" s="202"/>
      <c r="J618" s="198"/>
      <c r="K618" s="198"/>
      <c r="L618" s="203"/>
      <c r="M618" s="204"/>
      <c r="N618" s="205"/>
      <c r="O618" s="205"/>
      <c r="P618" s="205"/>
      <c r="Q618" s="205"/>
      <c r="R618" s="205"/>
      <c r="S618" s="205"/>
      <c r="T618" s="206"/>
      <c r="AT618" s="207" t="s">
        <v>143</v>
      </c>
      <c r="AU618" s="207" t="s">
        <v>141</v>
      </c>
      <c r="AV618" s="13" t="s">
        <v>81</v>
      </c>
      <c r="AW618" s="13" t="s">
        <v>32</v>
      </c>
      <c r="AX618" s="13" t="s">
        <v>74</v>
      </c>
      <c r="AY618" s="207" t="s">
        <v>133</v>
      </c>
    </row>
    <row r="619" spans="1:65" s="13" customFormat="1" ht="11.25">
      <c r="B619" s="197"/>
      <c r="C619" s="198"/>
      <c r="D619" s="199" t="s">
        <v>143</v>
      </c>
      <c r="E619" s="200" t="s">
        <v>1</v>
      </c>
      <c r="F619" s="201" t="s">
        <v>208</v>
      </c>
      <c r="G619" s="198"/>
      <c r="H619" s="200" t="s">
        <v>1</v>
      </c>
      <c r="I619" s="202"/>
      <c r="J619" s="198"/>
      <c r="K619" s="198"/>
      <c r="L619" s="203"/>
      <c r="M619" s="204"/>
      <c r="N619" s="205"/>
      <c r="O619" s="205"/>
      <c r="P619" s="205"/>
      <c r="Q619" s="205"/>
      <c r="R619" s="205"/>
      <c r="S619" s="205"/>
      <c r="T619" s="206"/>
      <c r="AT619" s="207" t="s">
        <v>143</v>
      </c>
      <c r="AU619" s="207" t="s">
        <v>141</v>
      </c>
      <c r="AV619" s="13" t="s">
        <v>81</v>
      </c>
      <c r="AW619" s="13" t="s">
        <v>32</v>
      </c>
      <c r="AX619" s="13" t="s">
        <v>74</v>
      </c>
      <c r="AY619" s="207" t="s">
        <v>133</v>
      </c>
    </row>
    <row r="620" spans="1:65" s="14" customFormat="1" ht="11.25">
      <c r="B620" s="208"/>
      <c r="C620" s="209"/>
      <c r="D620" s="199" t="s">
        <v>143</v>
      </c>
      <c r="E620" s="210" t="s">
        <v>1</v>
      </c>
      <c r="F620" s="211" t="s">
        <v>1134</v>
      </c>
      <c r="G620" s="209"/>
      <c r="H620" s="212">
        <v>12.199999999999998</v>
      </c>
      <c r="I620" s="213"/>
      <c r="J620" s="209"/>
      <c r="K620" s="209"/>
      <c r="L620" s="214"/>
      <c r="M620" s="215"/>
      <c r="N620" s="216"/>
      <c r="O620" s="216"/>
      <c r="P620" s="216"/>
      <c r="Q620" s="216"/>
      <c r="R620" s="216"/>
      <c r="S620" s="216"/>
      <c r="T620" s="217"/>
      <c r="AT620" s="218" t="s">
        <v>143</v>
      </c>
      <c r="AU620" s="218" t="s">
        <v>141</v>
      </c>
      <c r="AV620" s="14" t="s">
        <v>141</v>
      </c>
      <c r="AW620" s="14" t="s">
        <v>32</v>
      </c>
      <c r="AX620" s="14" t="s">
        <v>74</v>
      </c>
      <c r="AY620" s="218" t="s">
        <v>133</v>
      </c>
    </row>
    <row r="621" spans="1:65" s="13" customFormat="1" ht="11.25">
      <c r="B621" s="197"/>
      <c r="C621" s="198"/>
      <c r="D621" s="199" t="s">
        <v>143</v>
      </c>
      <c r="E621" s="200" t="s">
        <v>1</v>
      </c>
      <c r="F621" s="201" t="s">
        <v>146</v>
      </c>
      <c r="G621" s="198"/>
      <c r="H621" s="200" t="s">
        <v>1</v>
      </c>
      <c r="I621" s="202"/>
      <c r="J621" s="198"/>
      <c r="K621" s="198"/>
      <c r="L621" s="203"/>
      <c r="M621" s="204"/>
      <c r="N621" s="205"/>
      <c r="O621" s="205"/>
      <c r="P621" s="205"/>
      <c r="Q621" s="205"/>
      <c r="R621" s="205"/>
      <c r="S621" s="205"/>
      <c r="T621" s="206"/>
      <c r="AT621" s="207" t="s">
        <v>143</v>
      </c>
      <c r="AU621" s="207" t="s">
        <v>141</v>
      </c>
      <c r="AV621" s="13" t="s">
        <v>81</v>
      </c>
      <c r="AW621" s="13" t="s">
        <v>32</v>
      </c>
      <c r="AX621" s="13" t="s">
        <v>74</v>
      </c>
      <c r="AY621" s="207" t="s">
        <v>133</v>
      </c>
    </row>
    <row r="622" spans="1:65" s="14" customFormat="1" ht="11.25">
      <c r="B622" s="208"/>
      <c r="C622" s="209"/>
      <c r="D622" s="199" t="s">
        <v>143</v>
      </c>
      <c r="E622" s="210" t="s">
        <v>1</v>
      </c>
      <c r="F622" s="211" t="s">
        <v>1135</v>
      </c>
      <c r="G622" s="209"/>
      <c r="H622" s="212">
        <v>7.28</v>
      </c>
      <c r="I622" s="213"/>
      <c r="J622" s="209"/>
      <c r="K622" s="209"/>
      <c r="L622" s="214"/>
      <c r="M622" s="215"/>
      <c r="N622" s="216"/>
      <c r="O622" s="216"/>
      <c r="P622" s="216"/>
      <c r="Q622" s="216"/>
      <c r="R622" s="216"/>
      <c r="S622" s="216"/>
      <c r="T622" s="217"/>
      <c r="AT622" s="218" t="s">
        <v>143</v>
      </c>
      <c r="AU622" s="218" t="s">
        <v>141</v>
      </c>
      <c r="AV622" s="14" t="s">
        <v>141</v>
      </c>
      <c r="AW622" s="14" t="s">
        <v>32</v>
      </c>
      <c r="AX622" s="14" t="s">
        <v>74</v>
      </c>
      <c r="AY622" s="218" t="s">
        <v>133</v>
      </c>
    </row>
    <row r="623" spans="1:65" s="13" customFormat="1" ht="11.25">
      <c r="B623" s="197"/>
      <c r="C623" s="198"/>
      <c r="D623" s="199" t="s">
        <v>143</v>
      </c>
      <c r="E623" s="200" t="s">
        <v>1</v>
      </c>
      <c r="F623" s="201" t="s">
        <v>148</v>
      </c>
      <c r="G623" s="198"/>
      <c r="H623" s="200" t="s">
        <v>1</v>
      </c>
      <c r="I623" s="202"/>
      <c r="J623" s="198"/>
      <c r="K623" s="198"/>
      <c r="L623" s="203"/>
      <c r="M623" s="204"/>
      <c r="N623" s="205"/>
      <c r="O623" s="205"/>
      <c r="P623" s="205"/>
      <c r="Q623" s="205"/>
      <c r="R623" s="205"/>
      <c r="S623" s="205"/>
      <c r="T623" s="206"/>
      <c r="AT623" s="207" t="s">
        <v>143</v>
      </c>
      <c r="AU623" s="207" t="s">
        <v>141</v>
      </c>
      <c r="AV623" s="13" t="s">
        <v>81</v>
      </c>
      <c r="AW623" s="13" t="s">
        <v>32</v>
      </c>
      <c r="AX623" s="13" t="s">
        <v>74</v>
      </c>
      <c r="AY623" s="207" t="s">
        <v>133</v>
      </c>
    </row>
    <row r="624" spans="1:65" s="14" customFormat="1" ht="11.25">
      <c r="B624" s="208"/>
      <c r="C624" s="209"/>
      <c r="D624" s="199" t="s">
        <v>143</v>
      </c>
      <c r="E624" s="210" t="s">
        <v>1</v>
      </c>
      <c r="F624" s="211" t="s">
        <v>1136</v>
      </c>
      <c r="G624" s="209"/>
      <c r="H624" s="212">
        <v>43.12</v>
      </c>
      <c r="I624" s="213"/>
      <c r="J624" s="209"/>
      <c r="K624" s="209"/>
      <c r="L624" s="214"/>
      <c r="M624" s="215"/>
      <c r="N624" s="216"/>
      <c r="O624" s="216"/>
      <c r="P624" s="216"/>
      <c r="Q624" s="216"/>
      <c r="R624" s="216"/>
      <c r="S624" s="216"/>
      <c r="T624" s="217"/>
      <c r="AT624" s="218" t="s">
        <v>143</v>
      </c>
      <c r="AU624" s="218" t="s">
        <v>141</v>
      </c>
      <c r="AV624" s="14" t="s">
        <v>141</v>
      </c>
      <c r="AW624" s="14" t="s">
        <v>32</v>
      </c>
      <c r="AX624" s="14" t="s">
        <v>74</v>
      </c>
      <c r="AY624" s="218" t="s">
        <v>133</v>
      </c>
    </row>
    <row r="625" spans="1:65" s="13" customFormat="1" ht="11.25">
      <c r="B625" s="197"/>
      <c r="C625" s="198"/>
      <c r="D625" s="199" t="s">
        <v>143</v>
      </c>
      <c r="E625" s="200" t="s">
        <v>1</v>
      </c>
      <c r="F625" s="201" t="s">
        <v>150</v>
      </c>
      <c r="G625" s="198"/>
      <c r="H625" s="200" t="s">
        <v>1</v>
      </c>
      <c r="I625" s="202"/>
      <c r="J625" s="198"/>
      <c r="K625" s="198"/>
      <c r="L625" s="203"/>
      <c r="M625" s="204"/>
      <c r="N625" s="205"/>
      <c r="O625" s="205"/>
      <c r="P625" s="205"/>
      <c r="Q625" s="205"/>
      <c r="R625" s="205"/>
      <c r="S625" s="205"/>
      <c r="T625" s="206"/>
      <c r="AT625" s="207" t="s">
        <v>143</v>
      </c>
      <c r="AU625" s="207" t="s">
        <v>141</v>
      </c>
      <c r="AV625" s="13" t="s">
        <v>81</v>
      </c>
      <c r="AW625" s="13" t="s">
        <v>32</v>
      </c>
      <c r="AX625" s="13" t="s">
        <v>74</v>
      </c>
      <c r="AY625" s="207" t="s">
        <v>133</v>
      </c>
    </row>
    <row r="626" spans="1:65" s="14" customFormat="1" ht="11.25">
      <c r="B626" s="208"/>
      <c r="C626" s="209"/>
      <c r="D626" s="199" t="s">
        <v>143</v>
      </c>
      <c r="E626" s="210" t="s">
        <v>1</v>
      </c>
      <c r="F626" s="211" t="s">
        <v>1137</v>
      </c>
      <c r="G626" s="209"/>
      <c r="H626" s="212">
        <v>37.320000000000007</v>
      </c>
      <c r="I626" s="213"/>
      <c r="J626" s="209"/>
      <c r="K626" s="209"/>
      <c r="L626" s="214"/>
      <c r="M626" s="215"/>
      <c r="N626" s="216"/>
      <c r="O626" s="216"/>
      <c r="P626" s="216"/>
      <c r="Q626" s="216"/>
      <c r="R626" s="216"/>
      <c r="S626" s="216"/>
      <c r="T626" s="217"/>
      <c r="AT626" s="218" t="s">
        <v>143</v>
      </c>
      <c r="AU626" s="218" t="s">
        <v>141</v>
      </c>
      <c r="AV626" s="14" t="s">
        <v>141</v>
      </c>
      <c r="AW626" s="14" t="s">
        <v>32</v>
      </c>
      <c r="AX626" s="14" t="s">
        <v>74</v>
      </c>
      <c r="AY626" s="218" t="s">
        <v>133</v>
      </c>
    </row>
    <row r="627" spans="1:65" s="15" customFormat="1" ht="11.25">
      <c r="B627" s="219"/>
      <c r="C627" s="220"/>
      <c r="D627" s="199" t="s">
        <v>143</v>
      </c>
      <c r="E627" s="221" t="s">
        <v>1</v>
      </c>
      <c r="F627" s="222" t="s">
        <v>152</v>
      </c>
      <c r="G627" s="220"/>
      <c r="H627" s="223">
        <v>137.82</v>
      </c>
      <c r="I627" s="224"/>
      <c r="J627" s="220"/>
      <c r="K627" s="220"/>
      <c r="L627" s="225"/>
      <c r="M627" s="226"/>
      <c r="N627" s="227"/>
      <c r="O627" s="227"/>
      <c r="P627" s="227"/>
      <c r="Q627" s="227"/>
      <c r="R627" s="227"/>
      <c r="S627" s="227"/>
      <c r="T627" s="228"/>
      <c r="AT627" s="229" t="s">
        <v>143</v>
      </c>
      <c r="AU627" s="229" t="s">
        <v>141</v>
      </c>
      <c r="AV627" s="15" t="s">
        <v>140</v>
      </c>
      <c r="AW627" s="15" t="s">
        <v>32</v>
      </c>
      <c r="AX627" s="15" t="s">
        <v>81</v>
      </c>
      <c r="AY627" s="229" t="s">
        <v>133</v>
      </c>
    </row>
    <row r="628" spans="1:65" s="2" customFormat="1" ht="24.2" customHeight="1">
      <c r="A628" s="34"/>
      <c r="B628" s="35"/>
      <c r="C628" s="183" t="s">
        <v>1138</v>
      </c>
      <c r="D628" s="183" t="s">
        <v>136</v>
      </c>
      <c r="E628" s="184" t="s">
        <v>1139</v>
      </c>
      <c r="F628" s="185" t="s">
        <v>1140</v>
      </c>
      <c r="G628" s="186" t="s">
        <v>139</v>
      </c>
      <c r="H628" s="187">
        <v>11.31</v>
      </c>
      <c r="I628" s="188"/>
      <c r="J628" s="189">
        <f>ROUND(I628*H628,2)</f>
        <v>0</v>
      </c>
      <c r="K628" s="190"/>
      <c r="L628" s="39"/>
      <c r="M628" s="191" t="s">
        <v>1</v>
      </c>
      <c r="N628" s="192" t="s">
        <v>40</v>
      </c>
      <c r="O628" s="71"/>
      <c r="P628" s="193">
        <f>O628*H628</f>
        <v>0</v>
      </c>
      <c r="Q628" s="193">
        <v>0</v>
      </c>
      <c r="R628" s="193">
        <f>Q628*H628</f>
        <v>0</v>
      </c>
      <c r="S628" s="193">
        <v>0</v>
      </c>
      <c r="T628" s="194">
        <f>S628*H628</f>
        <v>0</v>
      </c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R628" s="195" t="s">
        <v>226</v>
      </c>
      <c r="AT628" s="195" t="s">
        <v>136</v>
      </c>
      <c r="AU628" s="195" t="s">
        <v>141</v>
      </c>
      <c r="AY628" s="17" t="s">
        <v>133</v>
      </c>
      <c r="BE628" s="196">
        <f>IF(N628="základní",J628,0)</f>
        <v>0</v>
      </c>
      <c r="BF628" s="196">
        <f>IF(N628="snížená",J628,0)</f>
        <v>0</v>
      </c>
      <c r="BG628" s="196">
        <f>IF(N628="zákl. přenesená",J628,0)</f>
        <v>0</v>
      </c>
      <c r="BH628" s="196">
        <f>IF(N628="sníž. přenesená",J628,0)</f>
        <v>0</v>
      </c>
      <c r="BI628" s="196">
        <f>IF(N628="nulová",J628,0)</f>
        <v>0</v>
      </c>
      <c r="BJ628" s="17" t="s">
        <v>141</v>
      </c>
      <c r="BK628" s="196">
        <f>ROUND(I628*H628,2)</f>
        <v>0</v>
      </c>
      <c r="BL628" s="17" t="s">
        <v>226</v>
      </c>
      <c r="BM628" s="195" t="s">
        <v>1141</v>
      </c>
    </row>
    <row r="629" spans="1:65" s="13" customFormat="1" ht="11.25">
      <c r="B629" s="197"/>
      <c r="C629" s="198"/>
      <c r="D629" s="199" t="s">
        <v>143</v>
      </c>
      <c r="E629" s="200" t="s">
        <v>1</v>
      </c>
      <c r="F629" s="201" t="s">
        <v>1133</v>
      </c>
      <c r="G629" s="198"/>
      <c r="H629" s="200" t="s">
        <v>1</v>
      </c>
      <c r="I629" s="202"/>
      <c r="J629" s="198"/>
      <c r="K629" s="198"/>
      <c r="L629" s="203"/>
      <c r="M629" s="204"/>
      <c r="N629" s="205"/>
      <c r="O629" s="205"/>
      <c r="P629" s="205"/>
      <c r="Q629" s="205"/>
      <c r="R629" s="205"/>
      <c r="S629" s="205"/>
      <c r="T629" s="206"/>
      <c r="AT629" s="207" t="s">
        <v>143</v>
      </c>
      <c r="AU629" s="207" t="s">
        <v>141</v>
      </c>
      <c r="AV629" s="13" t="s">
        <v>81</v>
      </c>
      <c r="AW629" s="13" t="s">
        <v>32</v>
      </c>
      <c r="AX629" s="13" t="s">
        <v>74</v>
      </c>
      <c r="AY629" s="207" t="s">
        <v>133</v>
      </c>
    </row>
    <row r="630" spans="1:65" s="13" customFormat="1" ht="11.25">
      <c r="B630" s="197"/>
      <c r="C630" s="198"/>
      <c r="D630" s="199" t="s">
        <v>143</v>
      </c>
      <c r="E630" s="200" t="s">
        <v>1</v>
      </c>
      <c r="F630" s="201" t="s">
        <v>146</v>
      </c>
      <c r="G630" s="198"/>
      <c r="H630" s="200" t="s">
        <v>1</v>
      </c>
      <c r="I630" s="202"/>
      <c r="J630" s="198"/>
      <c r="K630" s="198"/>
      <c r="L630" s="203"/>
      <c r="M630" s="204"/>
      <c r="N630" s="205"/>
      <c r="O630" s="205"/>
      <c r="P630" s="205"/>
      <c r="Q630" s="205"/>
      <c r="R630" s="205"/>
      <c r="S630" s="205"/>
      <c r="T630" s="206"/>
      <c r="AT630" s="207" t="s">
        <v>143</v>
      </c>
      <c r="AU630" s="207" t="s">
        <v>141</v>
      </c>
      <c r="AV630" s="13" t="s">
        <v>81</v>
      </c>
      <c r="AW630" s="13" t="s">
        <v>32</v>
      </c>
      <c r="AX630" s="13" t="s">
        <v>74</v>
      </c>
      <c r="AY630" s="207" t="s">
        <v>133</v>
      </c>
    </row>
    <row r="631" spans="1:65" s="14" customFormat="1" ht="11.25">
      <c r="B631" s="208"/>
      <c r="C631" s="209"/>
      <c r="D631" s="199" t="s">
        <v>143</v>
      </c>
      <c r="E631" s="210" t="s">
        <v>1</v>
      </c>
      <c r="F631" s="211" t="s">
        <v>1135</v>
      </c>
      <c r="G631" s="209"/>
      <c r="H631" s="212">
        <v>7.28</v>
      </c>
      <c r="I631" s="213"/>
      <c r="J631" s="209"/>
      <c r="K631" s="209"/>
      <c r="L631" s="214"/>
      <c r="M631" s="215"/>
      <c r="N631" s="216"/>
      <c r="O631" s="216"/>
      <c r="P631" s="216"/>
      <c r="Q631" s="216"/>
      <c r="R631" s="216"/>
      <c r="S631" s="216"/>
      <c r="T631" s="217"/>
      <c r="AT631" s="218" t="s">
        <v>143</v>
      </c>
      <c r="AU631" s="218" t="s">
        <v>141</v>
      </c>
      <c r="AV631" s="14" t="s">
        <v>141</v>
      </c>
      <c r="AW631" s="14" t="s">
        <v>32</v>
      </c>
      <c r="AX631" s="14" t="s">
        <v>74</v>
      </c>
      <c r="AY631" s="218" t="s">
        <v>133</v>
      </c>
    </row>
    <row r="632" spans="1:65" s="13" customFormat="1" ht="11.25">
      <c r="B632" s="197"/>
      <c r="C632" s="198"/>
      <c r="D632" s="199" t="s">
        <v>143</v>
      </c>
      <c r="E632" s="200" t="s">
        <v>1</v>
      </c>
      <c r="F632" s="201" t="s">
        <v>1131</v>
      </c>
      <c r="G632" s="198"/>
      <c r="H632" s="200" t="s">
        <v>1</v>
      </c>
      <c r="I632" s="202"/>
      <c r="J632" s="198"/>
      <c r="K632" s="198"/>
      <c r="L632" s="203"/>
      <c r="M632" s="204"/>
      <c r="N632" s="205"/>
      <c r="O632" s="205"/>
      <c r="P632" s="205"/>
      <c r="Q632" s="205"/>
      <c r="R632" s="205"/>
      <c r="S632" s="205"/>
      <c r="T632" s="206"/>
      <c r="AT632" s="207" t="s">
        <v>143</v>
      </c>
      <c r="AU632" s="207" t="s">
        <v>141</v>
      </c>
      <c r="AV632" s="13" t="s">
        <v>81</v>
      </c>
      <c r="AW632" s="13" t="s">
        <v>32</v>
      </c>
      <c r="AX632" s="13" t="s">
        <v>74</v>
      </c>
      <c r="AY632" s="207" t="s">
        <v>133</v>
      </c>
    </row>
    <row r="633" spans="1:65" s="14" customFormat="1" ht="11.25">
      <c r="B633" s="208"/>
      <c r="C633" s="209"/>
      <c r="D633" s="199" t="s">
        <v>143</v>
      </c>
      <c r="E633" s="210" t="s">
        <v>1</v>
      </c>
      <c r="F633" s="211" t="s">
        <v>147</v>
      </c>
      <c r="G633" s="209"/>
      <c r="H633" s="212">
        <v>4.03</v>
      </c>
      <c r="I633" s="213"/>
      <c r="J633" s="209"/>
      <c r="K633" s="209"/>
      <c r="L633" s="214"/>
      <c r="M633" s="215"/>
      <c r="N633" s="216"/>
      <c r="O633" s="216"/>
      <c r="P633" s="216"/>
      <c r="Q633" s="216"/>
      <c r="R633" s="216"/>
      <c r="S633" s="216"/>
      <c r="T633" s="217"/>
      <c r="AT633" s="218" t="s">
        <v>143</v>
      </c>
      <c r="AU633" s="218" t="s">
        <v>141</v>
      </c>
      <c r="AV633" s="14" t="s">
        <v>141</v>
      </c>
      <c r="AW633" s="14" t="s">
        <v>32</v>
      </c>
      <c r="AX633" s="14" t="s">
        <v>74</v>
      </c>
      <c r="AY633" s="218" t="s">
        <v>133</v>
      </c>
    </row>
    <row r="634" spans="1:65" s="15" customFormat="1" ht="11.25">
      <c r="B634" s="219"/>
      <c r="C634" s="220"/>
      <c r="D634" s="199" t="s">
        <v>143</v>
      </c>
      <c r="E634" s="221" t="s">
        <v>1</v>
      </c>
      <c r="F634" s="222" t="s">
        <v>152</v>
      </c>
      <c r="G634" s="220"/>
      <c r="H634" s="223">
        <v>11.31</v>
      </c>
      <c r="I634" s="224"/>
      <c r="J634" s="220"/>
      <c r="K634" s="220"/>
      <c r="L634" s="225"/>
      <c r="M634" s="226"/>
      <c r="N634" s="227"/>
      <c r="O634" s="227"/>
      <c r="P634" s="227"/>
      <c r="Q634" s="227"/>
      <c r="R634" s="227"/>
      <c r="S634" s="227"/>
      <c r="T634" s="228"/>
      <c r="AT634" s="229" t="s">
        <v>143</v>
      </c>
      <c r="AU634" s="229" t="s">
        <v>141</v>
      </c>
      <c r="AV634" s="15" t="s">
        <v>140</v>
      </c>
      <c r="AW634" s="15" t="s">
        <v>32</v>
      </c>
      <c r="AX634" s="15" t="s">
        <v>81</v>
      </c>
      <c r="AY634" s="229" t="s">
        <v>133</v>
      </c>
    </row>
    <row r="635" spans="1:65" s="12" customFormat="1" ht="22.9" customHeight="1">
      <c r="B635" s="167"/>
      <c r="C635" s="168"/>
      <c r="D635" s="169" t="s">
        <v>73</v>
      </c>
      <c r="E635" s="181" t="s">
        <v>1142</v>
      </c>
      <c r="F635" s="181" t="s">
        <v>1143</v>
      </c>
      <c r="G635" s="168"/>
      <c r="H635" s="168"/>
      <c r="I635" s="171"/>
      <c r="J635" s="182">
        <f>BK635</f>
        <v>0</v>
      </c>
      <c r="K635" s="168"/>
      <c r="L635" s="173"/>
      <c r="M635" s="174"/>
      <c r="N635" s="175"/>
      <c r="O635" s="175"/>
      <c r="P635" s="176">
        <f>SUM(P636:P638)</f>
        <v>0</v>
      </c>
      <c r="Q635" s="175"/>
      <c r="R635" s="176">
        <f>SUM(R636:R638)</f>
        <v>7.7999999999999996E-3</v>
      </c>
      <c r="S635" s="175"/>
      <c r="T635" s="177">
        <f>SUM(T636:T638)</f>
        <v>0</v>
      </c>
      <c r="AR635" s="178" t="s">
        <v>141</v>
      </c>
      <c r="AT635" s="179" t="s">
        <v>73</v>
      </c>
      <c r="AU635" s="179" t="s">
        <v>81</v>
      </c>
      <c r="AY635" s="178" t="s">
        <v>133</v>
      </c>
      <c r="BK635" s="180">
        <f>SUM(BK636:BK638)</f>
        <v>0</v>
      </c>
    </row>
    <row r="636" spans="1:65" s="2" customFormat="1" ht="24.2" customHeight="1">
      <c r="A636" s="34"/>
      <c r="B636" s="35"/>
      <c r="C636" s="183" t="s">
        <v>1144</v>
      </c>
      <c r="D636" s="183" t="s">
        <v>136</v>
      </c>
      <c r="E636" s="184" t="s">
        <v>1145</v>
      </c>
      <c r="F636" s="185" t="s">
        <v>1146</v>
      </c>
      <c r="G636" s="186" t="s">
        <v>179</v>
      </c>
      <c r="H636" s="187">
        <v>6</v>
      </c>
      <c r="I636" s="188"/>
      <c r="J636" s="189">
        <f>ROUND(I636*H636,2)</f>
        <v>0</v>
      </c>
      <c r="K636" s="190"/>
      <c r="L636" s="39"/>
      <c r="M636" s="191" t="s">
        <v>1</v>
      </c>
      <c r="N636" s="192" t="s">
        <v>40</v>
      </c>
      <c r="O636" s="71"/>
      <c r="P636" s="193">
        <f>O636*H636</f>
        <v>0</v>
      </c>
      <c r="Q636" s="193">
        <v>0</v>
      </c>
      <c r="R636" s="193">
        <f>Q636*H636</f>
        <v>0</v>
      </c>
      <c r="S636" s="193">
        <v>0</v>
      </c>
      <c r="T636" s="194">
        <f>S636*H636</f>
        <v>0</v>
      </c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R636" s="195" t="s">
        <v>226</v>
      </c>
      <c r="AT636" s="195" t="s">
        <v>136</v>
      </c>
      <c r="AU636" s="195" t="s">
        <v>141</v>
      </c>
      <c r="AY636" s="17" t="s">
        <v>133</v>
      </c>
      <c r="BE636" s="196">
        <f>IF(N636="základní",J636,0)</f>
        <v>0</v>
      </c>
      <c r="BF636" s="196">
        <f>IF(N636="snížená",J636,0)</f>
        <v>0</v>
      </c>
      <c r="BG636" s="196">
        <f>IF(N636="zákl. přenesená",J636,0)</f>
        <v>0</v>
      </c>
      <c r="BH636" s="196">
        <f>IF(N636="sníž. přenesená",J636,0)</f>
        <v>0</v>
      </c>
      <c r="BI636" s="196">
        <f>IF(N636="nulová",J636,0)</f>
        <v>0</v>
      </c>
      <c r="BJ636" s="17" t="s">
        <v>141</v>
      </c>
      <c r="BK636" s="196">
        <f>ROUND(I636*H636,2)</f>
        <v>0</v>
      </c>
      <c r="BL636" s="17" t="s">
        <v>226</v>
      </c>
      <c r="BM636" s="195" t="s">
        <v>1147</v>
      </c>
    </row>
    <row r="637" spans="1:65" s="2" customFormat="1" ht="16.5" customHeight="1">
      <c r="A637" s="34"/>
      <c r="B637" s="35"/>
      <c r="C637" s="230" t="s">
        <v>1148</v>
      </c>
      <c r="D637" s="230" t="s">
        <v>296</v>
      </c>
      <c r="E637" s="231" t="s">
        <v>1149</v>
      </c>
      <c r="F637" s="232" t="s">
        <v>1150</v>
      </c>
      <c r="G637" s="233" t="s">
        <v>179</v>
      </c>
      <c r="H637" s="234">
        <v>6</v>
      </c>
      <c r="I637" s="235"/>
      <c r="J637" s="236">
        <f>ROUND(I637*H637,2)</f>
        <v>0</v>
      </c>
      <c r="K637" s="237"/>
      <c r="L637" s="238"/>
      <c r="M637" s="239" t="s">
        <v>1</v>
      </c>
      <c r="N637" s="240" t="s">
        <v>40</v>
      </c>
      <c r="O637" s="71"/>
      <c r="P637" s="193">
        <f>O637*H637</f>
        <v>0</v>
      </c>
      <c r="Q637" s="193">
        <v>1.2999999999999999E-3</v>
      </c>
      <c r="R637" s="193">
        <f>Q637*H637</f>
        <v>7.7999999999999996E-3</v>
      </c>
      <c r="S637" s="193">
        <v>0</v>
      </c>
      <c r="T637" s="194">
        <f>S637*H637</f>
        <v>0</v>
      </c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R637" s="195" t="s">
        <v>299</v>
      </c>
      <c r="AT637" s="195" t="s">
        <v>296</v>
      </c>
      <c r="AU637" s="195" t="s">
        <v>141</v>
      </c>
      <c r="AY637" s="17" t="s">
        <v>133</v>
      </c>
      <c r="BE637" s="196">
        <f>IF(N637="základní",J637,0)</f>
        <v>0</v>
      </c>
      <c r="BF637" s="196">
        <f>IF(N637="snížená",J637,0)</f>
        <v>0</v>
      </c>
      <c r="BG637" s="196">
        <f>IF(N637="zákl. přenesená",J637,0)</f>
        <v>0</v>
      </c>
      <c r="BH637" s="196">
        <f>IF(N637="sníž. přenesená",J637,0)</f>
        <v>0</v>
      </c>
      <c r="BI637" s="196">
        <f>IF(N637="nulová",J637,0)</f>
        <v>0</v>
      </c>
      <c r="BJ637" s="17" t="s">
        <v>141</v>
      </c>
      <c r="BK637" s="196">
        <f>ROUND(I637*H637,2)</f>
        <v>0</v>
      </c>
      <c r="BL637" s="17" t="s">
        <v>226</v>
      </c>
      <c r="BM637" s="195" t="s">
        <v>1151</v>
      </c>
    </row>
    <row r="638" spans="1:65" s="2" customFormat="1" ht="16.5" customHeight="1">
      <c r="A638" s="34"/>
      <c r="B638" s="35"/>
      <c r="C638" s="183" t="s">
        <v>1152</v>
      </c>
      <c r="D638" s="183" t="s">
        <v>136</v>
      </c>
      <c r="E638" s="184" t="s">
        <v>1153</v>
      </c>
      <c r="F638" s="185" t="s">
        <v>1154</v>
      </c>
      <c r="G638" s="186" t="s">
        <v>179</v>
      </c>
      <c r="H638" s="187">
        <v>6</v>
      </c>
      <c r="I638" s="188"/>
      <c r="J638" s="189">
        <f>ROUND(I638*H638,2)</f>
        <v>0</v>
      </c>
      <c r="K638" s="190"/>
      <c r="L638" s="39"/>
      <c r="M638" s="191" t="s">
        <v>1</v>
      </c>
      <c r="N638" s="192" t="s">
        <v>40</v>
      </c>
      <c r="O638" s="71"/>
      <c r="P638" s="193">
        <f>O638*H638</f>
        <v>0</v>
      </c>
      <c r="Q638" s="193">
        <v>0</v>
      </c>
      <c r="R638" s="193">
        <f>Q638*H638</f>
        <v>0</v>
      </c>
      <c r="S638" s="193">
        <v>0</v>
      </c>
      <c r="T638" s="194">
        <f>S638*H638</f>
        <v>0</v>
      </c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R638" s="195" t="s">
        <v>226</v>
      </c>
      <c r="AT638" s="195" t="s">
        <v>136</v>
      </c>
      <c r="AU638" s="195" t="s">
        <v>141</v>
      </c>
      <c r="AY638" s="17" t="s">
        <v>133</v>
      </c>
      <c r="BE638" s="196">
        <f>IF(N638="základní",J638,0)</f>
        <v>0</v>
      </c>
      <c r="BF638" s="196">
        <f>IF(N638="snížená",J638,0)</f>
        <v>0</v>
      </c>
      <c r="BG638" s="196">
        <f>IF(N638="zákl. přenesená",J638,0)</f>
        <v>0</v>
      </c>
      <c r="BH638" s="196">
        <f>IF(N638="sníž. přenesená",J638,0)</f>
        <v>0</v>
      </c>
      <c r="BI638" s="196">
        <f>IF(N638="nulová",J638,0)</f>
        <v>0</v>
      </c>
      <c r="BJ638" s="17" t="s">
        <v>141</v>
      </c>
      <c r="BK638" s="196">
        <f>ROUND(I638*H638,2)</f>
        <v>0</v>
      </c>
      <c r="BL638" s="17" t="s">
        <v>226</v>
      </c>
      <c r="BM638" s="195" t="s">
        <v>1155</v>
      </c>
    </row>
    <row r="639" spans="1:65" s="12" customFormat="1" ht="25.9" customHeight="1">
      <c r="B639" s="167"/>
      <c r="C639" s="168"/>
      <c r="D639" s="169" t="s">
        <v>73</v>
      </c>
      <c r="E639" s="170" t="s">
        <v>1156</v>
      </c>
      <c r="F639" s="170" t="s">
        <v>1157</v>
      </c>
      <c r="G639" s="168"/>
      <c r="H639" s="168"/>
      <c r="I639" s="171"/>
      <c r="J639" s="172">
        <f>BK639</f>
        <v>0</v>
      </c>
      <c r="K639" s="168"/>
      <c r="L639" s="173"/>
      <c r="M639" s="174"/>
      <c r="N639" s="175"/>
      <c r="O639" s="175"/>
      <c r="P639" s="176">
        <f>P640+P642+P644</f>
        <v>0</v>
      </c>
      <c r="Q639" s="175"/>
      <c r="R639" s="176">
        <f>R640+R642+R644</f>
        <v>0</v>
      </c>
      <c r="S639" s="175"/>
      <c r="T639" s="177">
        <f>T640+T642+T644</f>
        <v>0</v>
      </c>
      <c r="AR639" s="178" t="s">
        <v>173</v>
      </c>
      <c r="AT639" s="179" t="s">
        <v>73</v>
      </c>
      <c r="AU639" s="179" t="s">
        <v>74</v>
      </c>
      <c r="AY639" s="178" t="s">
        <v>133</v>
      </c>
      <c r="BK639" s="180">
        <f>BK640+BK642+BK644</f>
        <v>0</v>
      </c>
    </row>
    <row r="640" spans="1:65" s="12" customFormat="1" ht="22.9" customHeight="1">
      <c r="B640" s="167"/>
      <c r="C640" s="168"/>
      <c r="D640" s="169" t="s">
        <v>73</v>
      </c>
      <c r="E640" s="181" t="s">
        <v>1158</v>
      </c>
      <c r="F640" s="181" t="s">
        <v>1159</v>
      </c>
      <c r="G640" s="168"/>
      <c r="H640" s="168"/>
      <c r="I640" s="171"/>
      <c r="J640" s="182">
        <f>BK640</f>
        <v>0</v>
      </c>
      <c r="K640" s="168"/>
      <c r="L640" s="173"/>
      <c r="M640" s="174"/>
      <c r="N640" s="175"/>
      <c r="O640" s="175"/>
      <c r="P640" s="176">
        <f>P641</f>
        <v>0</v>
      </c>
      <c r="Q640" s="175"/>
      <c r="R640" s="176">
        <f>R641</f>
        <v>0</v>
      </c>
      <c r="S640" s="175"/>
      <c r="T640" s="177">
        <f>T641</f>
        <v>0</v>
      </c>
      <c r="AR640" s="178" t="s">
        <v>173</v>
      </c>
      <c r="AT640" s="179" t="s">
        <v>73</v>
      </c>
      <c r="AU640" s="179" t="s">
        <v>81</v>
      </c>
      <c r="AY640" s="178" t="s">
        <v>133</v>
      </c>
      <c r="BK640" s="180">
        <f>BK641</f>
        <v>0</v>
      </c>
    </row>
    <row r="641" spans="1:65" s="2" customFormat="1" ht="16.5" customHeight="1">
      <c r="A641" s="34"/>
      <c r="B641" s="35"/>
      <c r="C641" s="183" t="s">
        <v>1160</v>
      </c>
      <c r="D641" s="183" t="s">
        <v>136</v>
      </c>
      <c r="E641" s="184" t="s">
        <v>1161</v>
      </c>
      <c r="F641" s="185" t="s">
        <v>1159</v>
      </c>
      <c r="G641" s="186" t="s">
        <v>1162</v>
      </c>
      <c r="H641" s="187">
        <v>45</v>
      </c>
      <c r="I641" s="188"/>
      <c r="J641" s="189">
        <f>ROUND(I641*H641,2)</f>
        <v>0</v>
      </c>
      <c r="K641" s="190"/>
      <c r="L641" s="39"/>
      <c r="M641" s="191" t="s">
        <v>1</v>
      </c>
      <c r="N641" s="192" t="s">
        <v>40</v>
      </c>
      <c r="O641" s="71"/>
      <c r="P641" s="193">
        <f>O641*H641</f>
        <v>0</v>
      </c>
      <c r="Q641" s="193">
        <v>0</v>
      </c>
      <c r="R641" s="193">
        <f>Q641*H641</f>
        <v>0</v>
      </c>
      <c r="S641" s="193">
        <v>0</v>
      </c>
      <c r="T641" s="194">
        <f>S641*H641</f>
        <v>0</v>
      </c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R641" s="195" t="s">
        <v>1163</v>
      </c>
      <c r="AT641" s="195" t="s">
        <v>136</v>
      </c>
      <c r="AU641" s="195" t="s">
        <v>141</v>
      </c>
      <c r="AY641" s="17" t="s">
        <v>133</v>
      </c>
      <c r="BE641" s="196">
        <f>IF(N641="základní",J641,0)</f>
        <v>0</v>
      </c>
      <c r="BF641" s="196">
        <f>IF(N641="snížená",J641,0)</f>
        <v>0</v>
      </c>
      <c r="BG641" s="196">
        <f>IF(N641="zákl. přenesená",J641,0)</f>
        <v>0</v>
      </c>
      <c r="BH641" s="196">
        <f>IF(N641="sníž. přenesená",J641,0)</f>
        <v>0</v>
      </c>
      <c r="BI641" s="196">
        <f>IF(N641="nulová",J641,0)</f>
        <v>0</v>
      </c>
      <c r="BJ641" s="17" t="s">
        <v>141</v>
      </c>
      <c r="BK641" s="196">
        <f>ROUND(I641*H641,2)</f>
        <v>0</v>
      </c>
      <c r="BL641" s="17" t="s">
        <v>1163</v>
      </c>
      <c r="BM641" s="195" t="s">
        <v>1164</v>
      </c>
    </row>
    <row r="642" spans="1:65" s="12" customFormat="1" ht="22.9" customHeight="1">
      <c r="B642" s="167"/>
      <c r="C642" s="168"/>
      <c r="D642" s="169" t="s">
        <v>73</v>
      </c>
      <c r="E642" s="181" t="s">
        <v>1165</v>
      </c>
      <c r="F642" s="181" t="s">
        <v>1166</v>
      </c>
      <c r="G642" s="168"/>
      <c r="H642" s="168"/>
      <c r="I642" s="171"/>
      <c r="J642" s="182">
        <f>BK642</f>
        <v>0</v>
      </c>
      <c r="K642" s="168"/>
      <c r="L642" s="173"/>
      <c r="M642" s="174"/>
      <c r="N642" s="175"/>
      <c r="O642" s="175"/>
      <c r="P642" s="176">
        <f>P643</f>
        <v>0</v>
      </c>
      <c r="Q642" s="175"/>
      <c r="R642" s="176">
        <f>R643</f>
        <v>0</v>
      </c>
      <c r="S642" s="175"/>
      <c r="T642" s="177">
        <f>T643</f>
        <v>0</v>
      </c>
      <c r="AR642" s="178" t="s">
        <v>173</v>
      </c>
      <c r="AT642" s="179" t="s">
        <v>73</v>
      </c>
      <c r="AU642" s="179" t="s">
        <v>81</v>
      </c>
      <c r="AY642" s="178" t="s">
        <v>133</v>
      </c>
      <c r="BK642" s="180">
        <f>BK643</f>
        <v>0</v>
      </c>
    </row>
    <row r="643" spans="1:65" s="2" customFormat="1" ht="16.5" customHeight="1">
      <c r="A643" s="34"/>
      <c r="B643" s="35"/>
      <c r="C643" s="183" t="s">
        <v>1167</v>
      </c>
      <c r="D643" s="183" t="s">
        <v>136</v>
      </c>
      <c r="E643" s="184" t="s">
        <v>1168</v>
      </c>
      <c r="F643" s="185" t="s">
        <v>1169</v>
      </c>
      <c r="G643" s="186" t="s">
        <v>1170</v>
      </c>
      <c r="H643" s="187">
        <v>1</v>
      </c>
      <c r="I643" s="188"/>
      <c r="J643" s="189">
        <f>ROUND(I643*H643,2)</f>
        <v>0</v>
      </c>
      <c r="K643" s="190"/>
      <c r="L643" s="39"/>
      <c r="M643" s="191" t="s">
        <v>1</v>
      </c>
      <c r="N643" s="192" t="s">
        <v>40</v>
      </c>
      <c r="O643" s="71"/>
      <c r="P643" s="193">
        <f>O643*H643</f>
        <v>0</v>
      </c>
      <c r="Q643" s="193">
        <v>0</v>
      </c>
      <c r="R643" s="193">
        <f>Q643*H643</f>
        <v>0</v>
      </c>
      <c r="S643" s="193">
        <v>0</v>
      </c>
      <c r="T643" s="194">
        <f>S643*H643</f>
        <v>0</v>
      </c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R643" s="195" t="s">
        <v>1163</v>
      </c>
      <c r="AT643" s="195" t="s">
        <v>136</v>
      </c>
      <c r="AU643" s="195" t="s">
        <v>141</v>
      </c>
      <c r="AY643" s="17" t="s">
        <v>133</v>
      </c>
      <c r="BE643" s="196">
        <f>IF(N643="základní",J643,0)</f>
        <v>0</v>
      </c>
      <c r="BF643" s="196">
        <f>IF(N643="snížená",J643,0)</f>
        <v>0</v>
      </c>
      <c r="BG643" s="196">
        <f>IF(N643="zákl. přenesená",J643,0)</f>
        <v>0</v>
      </c>
      <c r="BH643" s="196">
        <f>IF(N643="sníž. přenesená",J643,0)</f>
        <v>0</v>
      </c>
      <c r="BI643" s="196">
        <f>IF(N643="nulová",J643,0)</f>
        <v>0</v>
      </c>
      <c r="BJ643" s="17" t="s">
        <v>141</v>
      </c>
      <c r="BK643" s="196">
        <f>ROUND(I643*H643,2)</f>
        <v>0</v>
      </c>
      <c r="BL643" s="17" t="s">
        <v>1163</v>
      </c>
      <c r="BM643" s="195" t="s">
        <v>1171</v>
      </c>
    </row>
    <row r="644" spans="1:65" s="12" customFormat="1" ht="22.9" customHeight="1">
      <c r="B644" s="167"/>
      <c r="C644" s="168"/>
      <c r="D644" s="169" t="s">
        <v>73</v>
      </c>
      <c r="E644" s="181" t="s">
        <v>1172</v>
      </c>
      <c r="F644" s="181" t="s">
        <v>1173</v>
      </c>
      <c r="G644" s="168"/>
      <c r="H644" s="168"/>
      <c r="I644" s="171"/>
      <c r="J644" s="182">
        <f>BK644</f>
        <v>0</v>
      </c>
      <c r="K644" s="168"/>
      <c r="L644" s="173"/>
      <c r="M644" s="174"/>
      <c r="N644" s="175"/>
      <c r="O644" s="175"/>
      <c r="P644" s="176">
        <f>P645</f>
        <v>0</v>
      </c>
      <c r="Q644" s="175"/>
      <c r="R644" s="176">
        <f>R645</f>
        <v>0</v>
      </c>
      <c r="S644" s="175"/>
      <c r="T644" s="177">
        <f>T645</f>
        <v>0</v>
      </c>
      <c r="AR644" s="178" t="s">
        <v>173</v>
      </c>
      <c r="AT644" s="179" t="s">
        <v>73</v>
      </c>
      <c r="AU644" s="179" t="s">
        <v>81</v>
      </c>
      <c r="AY644" s="178" t="s">
        <v>133</v>
      </c>
      <c r="BK644" s="180">
        <f>BK645</f>
        <v>0</v>
      </c>
    </row>
    <row r="645" spans="1:65" s="2" customFormat="1" ht="16.5" customHeight="1">
      <c r="A645" s="34"/>
      <c r="B645" s="35"/>
      <c r="C645" s="183" t="s">
        <v>1174</v>
      </c>
      <c r="D645" s="183" t="s">
        <v>136</v>
      </c>
      <c r="E645" s="184" t="s">
        <v>1175</v>
      </c>
      <c r="F645" s="185" t="s">
        <v>1173</v>
      </c>
      <c r="G645" s="186" t="s">
        <v>1162</v>
      </c>
      <c r="H645" s="187">
        <v>45</v>
      </c>
      <c r="I645" s="188"/>
      <c r="J645" s="189">
        <f>ROUND(I645*H645,2)</f>
        <v>0</v>
      </c>
      <c r="K645" s="190"/>
      <c r="L645" s="39"/>
      <c r="M645" s="241" t="s">
        <v>1</v>
      </c>
      <c r="N645" s="242" t="s">
        <v>40</v>
      </c>
      <c r="O645" s="243"/>
      <c r="P645" s="244">
        <f>O645*H645</f>
        <v>0</v>
      </c>
      <c r="Q645" s="244">
        <v>0</v>
      </c>
      <c r="R645" s="244">
        <f>Q645*H645</f>
        <v>0</v>
      </c>
      <c r="S645" s="244">
        <v>0</v>
      </c>
      <c r="T645" s="245">
        <f>S645*H645</f>
        <v>0</v>
      </c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R645" s="195" t="s">
        <v>1163</v>
      </c>
      <c r="AT645" s="195" t="s">
        <v>136</v>
      </c>
      <c r="AU645" s="195" t="s">
        <v>141</v>
      </c>
      <c r="AY645" s="17" t="s">
        <v>133</v>
      </c>
      <c r="BE645" s="196">
        <f>IF(N645="základní",J645,0)</f>
        <v>0</v>
      </c>
      <c r="BF645" s="196">
        <f>IF(N645="snížená",J645,0)</f>
        <v>0</v>
      </c>
      <c r="BG645" s="196">
        <f>IF(N645="zákl. přenesená",J645,0)</f>
        <v>0</v>
      </c>
      <c r="BH645" s="196">
        <f>IF(N645="sníž. přenesená",J645,0)</f>
        <v>0</v>
      </c>
      <c r="BI645" s="196">
        <f>IF(N645="nulová",J645,0)</f>
        <v>0</v>
      </c>
      <c r="BJ645" s="17" t="s">
        <v>141</v>
      </c>
      <c r="BK645" s="196">
        <f>ROUND(I645*H645,2)</f>
        <v>0</v>
      </c>
      <c r="BL645" s="17" t="s">
        <v>1163</v>
      </c>
      <c r="BM645" s="195" t="s">
        <v>1176</v>
      </c>
    </row>
    <row r="646" spans="1:65" s="2" customFormat="1" ht="6.95" customHeight="1">
      <c r="A646" s="34"/>
      <c r="B646" s="54"/>
      <c r="C646" s="55"/>
      <c r="D646" s="55"/>
      <c r="E646" s="55"/>
      <c r="F646" s="55"/>
      <c r="G646" s="55"/>
      <c r="H646" s="55"/>
      <c r="I646" s="55"/>
      <c r="J646" s="55"/>
      <c r="K646" s="55"/>
      <c r="L646" s="39"/>
      <c r="M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</row>
  </sheetData>
  <sheetProtection algorithmName="SHA-512" hashValue="axT07cdXKn97lF7AF0vu7Z3DApFjIUrsvOgdcCq4J7IPB0sSaes0ywoauBtSfmVhWqAVybCg0RmQxgTfnc0ZYA==" saltValue="baWWc2snlQe0DVIxuU5R+A==" spinCount="100000" sheet="1" objects="1" scenarios="1" formatColumns="0" formatRows="0" autoFilter="0"/>
  <autoFilter ref="C142:K645" xr:uid="{00000000-0009-0000-0000-000001000000}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12 - Nad Kajetánkou 42, b...</vt:lpstr>
      <vt:lpstr>'12 - Nad Kajetánkou 42, b...'!Názvy_tisku</vt:lpstr>
      <vt:lpstr>'Rekapitulace stavby'!Názvy_tisku</vt:lpstr>
      <vt:lpstr>'12 - Nad Kajetánkou 42, b...'!Oblast_tisku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Králová</dc:creator>
  <cp:lastModifiedBy>Simona Králová</cp:lastModifiedBy>
  <dcterms:created xsi:type="dcterms:W3CDTF">2025-11-25T08:05:32Z</dcterms:created>
  <dcterms:modified xsi:type="dcterms:W3CDTF">2025-11-25T08:08:44Z</dcterms:modified>
</cp:coreProperties>
</file>