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workbookProtection workbookPassword="EE76" lockStructure="1"/>
  <bookViews>
    <workbookView xWindow="240" yWindow="105" windowWidth="21075" windowHeight="12585"/>
  </bookViews>
  <sheets>
    <sheet name="Kryci" sheetId="3" r:id="rId1"/>
    <sheet name="rekapitulace" sheetId="2" r:id="rId2"/>
    <sheet name="položky" sheetId="1" r:id="rId3"/>
    <sheet name="výkaz výměr" sheetId="4" r:id="rId4"/>
    <sheet name="Elektroinstalace" sheetId="5" r:id="rId5"/>
  </sheets>
  <externalReferences>
    <externalReference r:id="rId6"/>
    <externalReference r:id="rId7"/>
  </externalReferences>
  <definedNames>
    <definedName name="__sk10">#REF!</definedName>
    <definedName name="__sk11">#REF!</definedName>
    <definedName name="_FilterDatabase" localSheetId="2" hidden="1">položky!$B$1:$K$142</definedName>
    <definedName name="_xlnm._FilterDatabase" localSheetId="2" hidden="1">položky!$A$1:$K$142</definedName>
    <definedName name="_sk10">#REF!</definedName>
    <definedName name="_sk11">#REF!</definedName>
    <definedName name="Akce" localSheetId="3">#REF!</definedName>
    <definedName name="Akce">#REF!</definedName>
    <definedName name="AXA_4097">položky!$E:$E</definedName>
    <definedName name="AXA_4097_10" localSheetId="3">#REF!</definedName>
    <definedName name="AXA_4097_10">#REF!</definedName>
    <definedName name="AXA_4097_5" localSheetId="3">#REF!</definedName>
    <definedName name="AXA_4097_5">#REF!</definedName>
    <definedName name="AXA_4097_6" localSheetId="3">#REF!</definedName>
    <definedName name="AXA_4097_6">#REF!</definedName>
    <definedName name="AXA_4097_7" localSheetId="3">#REF!</definedName>
    <definedName name="AXA_4097_7">#REF!</definedName>
    <definedName name="AXA_4097_9" localSheetId="3">#REF!</definedName>
    <definedName name="AXA_4097_9">#REF!</definedName>
    <definedName name="AXA_4098">položky!$B:$B</definedName>
    <definedName name="AXA_8192">položky!$B:$B</definedName>
    <definedName name="AXA_8193">položky!$B:$B</definedName>
    <definedName name="AXA_8193_10" localSheetId="3">#REF!</definedName>
    <definedName name="AXA_8193_10">#REF!</definedName>
    <definedName name="AXA_8193_5" localSheetId="3">#REF!</definedName>
    <definedName name="AXA_8193_5">#REF!</definedName>
    <definedName name="AXA_8193_6" localSheetId="3">#REF!</definedName>
    <definedName name="AXA_8193_6">#REF!</definedName>
    <definedName name="AXA_8193_7" localSheetId="3">#REF!</definedName>
    <definedName name="AXA_8193_7">#REF!</definedName>
    <definedName name="AXA_8193_9" localSheetId="3">#REF!</definedName>
    <definedName name="AXA_8193_9">#REF!</definedName>
    <definedName name="AXA_8194">položky!$C:$C</definedName>
    <definedName name="AXA_8194_10" localSheetId="3">#REF!</definedName>
    <definedName name="AXA_8194_10">#REF!</definedName>
    <definedName name="AXA_8194_5" localSheetId="3">#REF!</definedName>
    <definedName name="AXA_8194_5">#REF!</definedName>
    <definedName name="AXA_8194_6" localSheetId="3">#REF!</definedName>
    <definedName name="AXA_8194_6">#REF!</definedName>
    <definedName name="AXA_8194_7" localSheetId="3">#REF!</definedName>
    <definedName name="AXA_8194_7">#REF!</definedName>
    <definedName name="AXA_8194_9" localSheetId="3">#REF!</definedName>
    <definedName name="AXA_8194_9">#REF!</definedName>
    <definedName name="AXA_8195">položky!$D:$D</definedName>
    <definedName name="AXA_8195_10" localSheetId="3">#REF!</definedName>
    <definedName name="AXA_8195_10">#REF!</definedName>
    <definedName name="AXA_8195_5" localSheetId="3">#REF!</definedName>
    <definedName name="AXA_8195_5">#REF!</definedName>
    <definedName name="AXA_8195_6" localSheetId="3">#REF!</definedName>
    <definedName name="AXA_8195_6">#REF!</definedName>
    <definedName name="AXA_8195_7" localSheetId="3">#REF!</definedName>
    <definedName name="AXA_8195_7">#REF!</definedName>
    <definedName name="AXA_8195_9" localSheetId="3">#REF!</definedName>
    <definedName name="AXA_8195_9">#REF!</definedName>
    <definedName name="Báze_Al" localSheetId="3">#REF!</definedName>
    <definedName name="Báze_Al">#REF!</definedName>
    <definedName name="Báze_Cu" localSheetId="3">#REF!</definedName>
    <definedName name="Báze_Cu">#REF!</definedName>
    <definedName name="BS10_E9" localSheetId="3">#REF!</definedName>
    <definedName name="BS10_E9">#REF!</definedName>
    <definedName name="BS11_G_" localSheetId="3">#REF!</definedName>
    <definedName name="BS11_G_">#REF!</definedName>
    <definedName name="BS12_04" localSheetId="3">#REF!</definedName>
    <definedName name="BS12_04">#REF!</definedName>
    <definedName name="BS12_06" localSheetId="3">#REF!</definedName>
    <definedName name="BS12_06">#REF!</definedName>
    <definedName name="BS12_08" localSheetId="3">#REF!</definedName>
    <definedName name="BS12_08">#REF!</definedName>
    <definedName name="BS13_04" localSheetId="3">#REF!</definedName>
    <definedName name="BS13_04">#REF!</definedName>
    <definedName name="BS13_04Z" localSheetId="3">#REF!</definedName>
    <definedName name="BS13_04Z">#REF!</definedName>
    <definedName name="BS13_06" localSheetId="3">#REF!</definedName>
    <definedName name="BS13_06">#REF!</definedName>
    <definedName name="BS13_06Z" localSheetId="3">#REF!</definedName>
    <definedName name="BS13_06Z">#REF!</definedName>
    <definedName name="BS13_08" localSheetId="3">#REF!</definedName>
    <definedName name="BS13_08">#REF!</definedName>
    <definedName name="BS13_08Z" localSheetId="3">#REF!</definedName>
    <definedName name="BS13_08Z">#REF!</definedName>
    <definedName name="BS14_04" localSheetId="3">#REF!</definedName>
    <definedName name="BS14_04">#REF!</definedName>
    <definedName name="BS14_06" localSheetId="3">#REF!</definedName>
    <definedName name="BS14_06">#REF!</definedName>
    <definedName name="BS14_08" localSheetId="3">#REF!</definedName>
    <definedName name="BS14_08">#REF!</definedName>
    <definedName name="BS16_1" localSheetId="3">#REF!</definedName>
    <definedName name="BS16_1">#REF!</definedName>
    <definedName name="BS16_1_F" localSheetId="3">#REF!</definedName>
    <definedName name="BS16_1_F">#REF!</definedName>
    <definedName name="BS16_1Z" localSheetId="3">#REF!</definedName>
    <definedName name="BS16_1Z">#REF!</definedName>
    <definedName name="BS16_1Z_F" localSheetId="3">#REF!</definedName>
    <definedName name="BS16_1Z_F">#REF!</definedName>
    <definedName name="BS17_05" localSheetId="3">#REF!</definedName>
    <definedName name="BS17_05">#REF!</definedName>
    <definedName name="BS17_06" localSheetId="3">#REF!</definedName>
    <definedName name="BS17_06">#REF!</definedName>
    <definedName name="BS17_08" localSheetId="3">#REF!</definedName>
    <definedName name="BS17_08">#REF!</definedName>
    <definedName name="BS19_04" localSheetId="3">#REF!</definedName>
    <definedName name="BS19_04">#REF!</definedName>
    <definedName name="BS19_06" localSheetId="3">#REF!</definedName>
    <definedName name="BS19_06">#REF!</definedName>
    <definedName name="BS19_08" localSheetId="3">#REF!</definedName>
    <definedName name="BS19_08">#REF!</definedName>
    <definedName name="CDopočet_Al" localSheetId="3">#REF!</definedName>
    <definedName name="CDopočet_Al">#REF!</definedName>
    <definedName name="CDopočet_Cu" localSheetId="3">#REF!</definedName>
    <definedName name="CDopočet_Cu">#REF!</definedName>
    <definedName name="CDopočet_EUR" localSheetId="3">#REF!</definedName>
    <definedName name="CDopočet_EUR">#REF!</definedName>
    <definedName name="CelkemNetto" localSheetId="3">#REF!</definedName>
    <definedName name="CelkemNetto">#REF!</definedName>
    <definedName name="CelkemRecyklaceNetto" localSheetId="3">#REF!</definedName>
    <definedName name="CelkemRecyklaceNetto">#REF!</definedName>
    <definedName name="Cena" localSheetId="3">#REF!</definedName>
    <definedName name="Cena">#REF!</definedName>
    <definedName name="Cena1" localSheetId="3">#REF!</definedName>
    <definedName name="Cena1">#REF!</definedName>
    <definedName name="Cena2" localSheetId="3">#REF!</definedName>
    <definedName name="Cena2">#REF!</definedName>
    <definedName name="Cena3" localSheetId="3">#REF!</definedName>
    <definedName name="Cena3">#REF!</definedName>
    <definedName name="Cena4" localSheetId="3">#REF!</definedName>
    <definedName name="Cena4">#REF!</definedName>
    <definedName name="Cena5" localSheetId="3">#REF!</definedName>
    <definedName name="Cena5">#REF!</definedName>
    <definedName name="Cena6" localSheetId="3">#REF!</definedName>
    <definedName name="Cena6">#REF!</definedName>
    <definedName name="Cena7" localSheetId="3">#REF!</definedName>
    <definedName name="Cena7">#REF!</definedName>
    <definedName name="Cena8" localSheetId="3">#REF!</definedName>
    <definedName name="Cena8">#REF!</definedName>
    <definedName name="CenaCelkemVcetneDPH" localSheetId="3">#REF!</definedName>
    <definedName name="CenaCelkemVcetneDPH">#REF!</definedName>
    <definedName name="CenaCelkemVcetneDPH_10" localSheetId="3">#REF!</definedName>
    <definedName name="CenaCelkemVcetneDPH_10">#REF!</definedName>
    <definedName name="CenaCelkemVcetneDPH_11" localSheetId="3">#REF!</definedName>
    <definedName name="CenaCelkemVcetneDPH_11">#REF!</definedName>
    <definedName name="CenaCelkemVcetneDPH_12" localSheetId="3">#REF!</definedName>
    <definedName name="CenaCelkemVcetneDPH_12">#REF!</definedName>
    <definedName name="CenaCelkemVcetneDPH_3" localSheetId="3">#REF!</definedName>
    <definedName name="CenaCelkemVcetneDPH_3">#REF!</definedName>
    <definedName name="CenaCelkemVcetneDPH_3_10" localSheetId="3">#REF!</definedName>
    <definedName name="CenaCelkemVcetneDPH_3_10">#REF!</definedName>
    <definedName name="CenaCelkemVcetneDPH_3_11" localSheetId="3">#REF!</definedName>
    <definedName name="CenaCelkemVcetneDPH_3_11">#REF!</definedName>
    <definedName name="CenaCelkemVcetneDPH_3_12" localSheetId="3">#REF!</definedName>
    <definedName name="CenaCelkemVcetneDPH_3_12">#REF!</definedName>
    <definedName name="CenaCelkemVcetneDPH_3_4" localSheetId="3">#REF!</definedName>
    <definedName name="CenaCelkemVcetneDPH_3_4">#REF!</definedName>
    <definedName name="CenaCelkemVcetneDPH_3_5" localSheetId="3">#REF!</definedName>
    <definedName name="CenaCelkemVcetneDPH_3_5">#REF!</definedName>
    <definedName name="CenaCelkemVcetneDPH_3_6" localSheetId="3">#REF!</definedName>
    <definedName name="CenaCelkemVcetneDPH_3_6">#REF!</definedName>
    <definedName name="CenaCelkemVcetneDPH_3_7" localSheetId="3">#REF!</definedName>
    <definedName name="CenaCelkemVcetneDPH_3_7">#REF!</definedName>
    <definedName name="CenaCelkemVcetneDPH_3_9" localSheetId="3">#REF!</definedName>
    <definedName name="CenaCelkemVcetneDPH_3_9">#REF!</definedName>
    <definedName name="CenaCelkemVcetneDPH_4" localSheetId="3">#REF!</definedName>
    <definedName name="CenaCelkemVcetneDPH_4">#REF!</definedName>
    <definedName name="CenaCelkemVcetneDPH_4_10" localSheetId="3">#REF!</definedName>
    <definedName name="CenaCelkemVcetneDPH_4_10">#REF!</definedName>
    <definedName name="CenaCelkemVcetneDPH_4_11" localSheetId="3">#REF!</definedName>
    <definedName name="CenaCelkemVcetneDPH_4_11">#REF!</definedName>
    <definedName name="CenaCelkemVcetneDPH_4_12" localSheetId="3">#REF!</definedName>
    <definedName name="CenaCelkemVcetneDPH_4_12">#REF!</definedName>
    <definedName name="CenaCelkemVcetneDPH_4_4" localSheetId="3">#REF!</definedName>
    <definedName name="CenaCelkemVcetneDPH_4_4">#REF!</definedName>
    <definedName name="CenaCelkemVcetneDPH_4_5" localSheetId="3">#REF!</definedName>
    <definedName name="CenaCelkemVcetneDPH_4_5">#REF!</definedName>
    <definedName name="CenaCelkemVcetneDPH_4_6" localSheetId="3">#REF!</definedName>
    <definedName name="CenaCelkemVcetneDPH_4_6">#REF!</definedName>
    <definedName name="CenaCelkemVcetneDPH_4_7" localSheetId="3">#REF!</definedName>
    <definedName name="CenaCelkemVcetneDPH_4_7">#REF!</definedName>
    <definedName name="CenaCelkemVcetneDPH_4_9" localSheetId="3">#REF!</definedName>
    <definedName name="CenaCelkemVcetneDPH_4_9">#REF!</definedName>
    <definedName name="CenaCelkemVcetneDPH_5" localSheetId="3">#REF!</definedName>
    <definedName name="CenaCelkemVcetneDPH_5">#REF!</definedName>
    <definedName name="CenaCelkemVcetneDPH_5_10" localSheetId="3">#REF!</definedName>
    <definedName name="CenaCelkemVcetneDPH_5_10">#REF!</definedName>
    <definedName name="CenaCelkemVcetneDPH_5_11" localSheetId="3">#REF!</definedName>
    <definedName name="CenaCelkemVcetneDPH_5_11">#REF!</definedName>
    <definedName name="CenaCelkemVcetneDPH_5_12" localSheetId="3">#REF!</definedName>
    <definedName name="CenaCelkemVcetneDPH_5_12">#REF!</definedName>
    <definedName name="CenaCelkemVcetneDPH_5_4" localSheetId="3">#REF!</definedName>
    <definedName name="CenaCelkemVcetneDPH_5_4">#REF!</definedName>
    <definedName name="CenaCelkemVcetneDPH_5_5" localSheetId="3">#REF!</definedName>
    <definedName name="CenaCelkemVcetneDPH_5_5">#REF!</definedName>
    <definedName name="CenaCelkemVcetneDPH_5_6" localSheetId="3">#REF!</definedName>
    <definedName name="CenaCelkemVcetneDPH_5_6">#REF!</definedName>
    <definedName name="CenaCelkemVcetneDPH_5_7" localSheetId="3">#REF!</definedName>
    <definedName name="CenaCelkemVcetneDPH_5_7">#REF!</definedName>
    <definedName name="CenaCelkemVcetneDPH_5_9" localSheetId="3">#REF!</definedName>
    <definedName name="CenaCelkemVcetneDPH_5_9">#REF!</definedName>
    <definedName name="CenaCelkemVcetneDPH_6" localSheetId="3">#REF!</definedName>
    <definedName name="CenaCelkemVcetneDPH_6">#REF!</definedName>
    <definedName name="CenaCelkemVcetneDPH_7" localSheetId="3">#REF!</definedName>
    <definedName name="CenaCelkemVcetneDPH_7">#REF!</definedName>
    <definedName name="CenaCelkemVcetneDPH_9" localSheetId="3">#REF!</definedName>
    <definedName name="CenaCelkemVcetneDPH_9">#REF!</definedName>
    <definedName name="CisloNabidky" localSheetId="3">#REF!</definedName>
    <definedName name="CisloNabidky">#REF!</definedName>
    <definedName name="CisloNabidky_10" localSheetId="3">#REF!</definedName>
    <definedName name="CisloNabidky_10">#REF!</definedName>
    <definedName name="CisloNabidky_11" localSheetId="3">#REF!</definedName>
    <definedName name="CisloNabidky_11">#REF!</definedName>
    <definedName name="CisloNabidky_12" localSheetId="3">#REF!</definedName>
    <definedName name="CisloNabidky_12">#REF!</definedName>
    <definedName name="CisloNabidky_3" localSheetId="3">#REF!</definedName>
    <definedName name="CisloNabidky_3">#REF!</definedName>
    <definedName name="CisloNabidky_3_10" localSheetId="3">#REF!</definedName>
    <definedName name="CisloNabidky_3_10">#REF!</definedName>
    <definedName name="CisloNabidky_3_11" localSheetId="3">#REF!</definedName>
    <definedName name="CisloNabidky_3_11">#REF!</definedName>
    <definedName name="CisloNabidky_3_12" localSheetId="3">#REF!</definedName>
    <definedName name="CisloNabidky_3_12">#REF!</definedName>
    <definedName name="CisloNabidky_3_4" localSheetId="3">#REF!</definedName>
    <definedName name="CisloNabidky_3_4">#REF!</definedName>
    <definedName name="CisloNabidky_3_5" localSheetId="3">#REF!</definedName>
    <definedName name="CisloNabidky_3_5">#REF!</definedName>
    <definedName name="CisloNabidky_3_6" localSheetId="3">#REF!</definedName>
    <definedName name="CisloNabidky_3_6">#REF!</definedName>
    <definedName name="CisloNabidky_3_7" localSheetId="3">#REF!</definedName>
    <definedName name="CisloNabidky_3_7">#REF!</definedName>
    <definedName name="CisloNabidky_3_9" localSheetId="3">#REF!</definedName>
    <definedName name="CisloNabidky_3_9">#REF!</definedName>
    <definedName name="CisloNabidky_4" localSheetId="3">#REF!</definedName>
    <definedName name="CisloNabidky_4">#REF!</definedName>
    <definedName name="CisloNabidky_4_10" localSheetId="3">#REF!</definedName>
    <definedName name="CisloNabidky_4_10">#REF!</definedName>
    <definedName name="CisloNabidky_4_11" localSheetId="3">#REF!</definedName>
    <definedName name="CisloNabidky_4_11">#REF!</definedName>
    <definedName name="CisloNabidky_4_12" localSheetId="3">#REF!</definedName>
    <definedName name="CisloNabidky_4_12">#REF!</definedName>
    <definedName name="CisloNabidky_4_4" localSheetId="3">#REF!</definedName>
    <definedName name="CisloNabidky_4_4">#REF!</definedName>
    <definedName name="CisloNabidky_4_5" localSheetId="3">#REF!</definedName>
    <definedName name="CisloNabidky_4_5">#REF!</definedName>
    <definedName name="CisloNabidky_4_6" localSheetId="3">#REF!</definedName>
    <definedName name="CisloNabidky_4_6">#REF!</definedName>
    <definedName name="CisloNabidky_4_7" localSheetId="3">#REF!</definedName>
    <definedName name="CisloNabidky_4_7">#REF!</definedName>
    <definedName name="CisloNabidky_4_9" localSheetId="3">#REF!</definedName>
    <definedName name="CisloNabidky_4_9">#REF!</definedName>
    <definedName name="CisloNabidky_5" localSheetId="3">#REF!</definedName>
    <definedName name="CisloNabidky_5">#REF!</definedName>
    <definedName name="CisloNabidky_5_10" localSheetId="3">#REF!</definedName>
    <definedName name="CisloNabidky_5_10">#REF!</definedName>
    <definedName name="CisloNabidky_5_11" localSheetId="3">#REF!</definedName>
    <definedName name="CisloNabidky_5_11">#REF!</definedName>
    <definedName name="CisloNabidky_5_12" localSheetId="3">#REF!</definedName>
    <definedName name="CisloNabidky_5_12">#REF!</definedName>
    <definedName name="CisloNabidky_5_4" localSheetId="3">#REF!</definedName>
    <definedName name="CisloNabidky_5_4">#REF!</definedName>
    <definedName name="CisloNabidky_5_5" localSheetId="3">#REF!</definedName>
    <definedName name="CisloNabidky_5_5">#REF!</definedName>
    <definedName name="CisloNabidky_5_6" localSheetId="3">#REF!</definedName>
    <definedName name="CisloNabidky_5_6">#REF!</definedName>
    <definedName name="CisloNabidky_5_7" localSheetId="3">#REF!</definedName>
    <definedName name="CisloNabidky_5_7">#REF!</definedName>
    <definedName name="CisloNabidky_5_9" localSheetId="3">#REF!</definedName>
    <definedName name="CisloNabidky_5_9">#REF!</definedName>
    <definedName name="CisloNabidky_6" localSheetId="3">#REF!</definedName>
    <definedName name="CisloNabidky_6">#REF!</definedName>
    <definedName name="CisloNabidky_7" localSheetId="3">#REF!</definedName>
    <definedName name="CisloNabidky_7">#REF!</definedName>
    <definedName name="CisloNabidky_9" localSheetId="3">#REF!</definedName>
    <definedName name="CisloNabidky_9">#REF!</definedName>
    <definedName name="Datum" localSheetId="3">#REF!</definedName>
    <definedName name="Datum">#REF!</definedName>
    <definedName name="Dodatek" localSheetId="3">#REF!</definedName>
    <definedName name="Dodatek">#REF!</definedName>
    <definedName name="Dodatek_10" localSheetId="3">#REF!</definedName>
    <definedName name="Dodatek_10">#REF!</definedName>
    <definedName name="Dodatek_11" localSheetId="3">#REF!</definedName>
    <definedName name="Dodatek_11">#REF!</definedName>
    <definedName name="Dodatek_12" localSheetId="3">#REF!</definedName>
    <definedName name="Dodatek_12">#REF!</definedName>
    <definedName name="Dodatek_3">#REF!</definedName>
    <definedName name="Dodatek_3_10">#REF!</definedName>
    <definedName name="Dodatek_3_11">#REF!</definedName>
    <definedName name="Dodatek_3_12">#REF!</definedName>
    <definedName name="Dodatek_3_4">#REF!</definedName>
    <definedName name="Dodatek_3_5">#REF!</definedName>
    <definedName name="Dodatek_3_6">#REF!</definedName>
    <definedName name="Dodatek_3_7">#REF!</definedName>
    <definedName name="Dodatek_3_9">#REF!</definedName>
    <definedName name="Dodatek_4" localSheetId="3">#REF!</definedName>
    <definedName name="Dodatek_4">#REF!</definedName>
    <definedName name="Dodatek_4_10">#REF!</definedName>
    <definedName name="Dodatek_4_11">#REF!</definedName>
    <definedName name="Dodatek_4_12">#REF!</definedName>
    <definedName name="Dodatek_4_4">#REF!</definedName>
    <definedName name="Dodatek_4_5">#REF!</definedName>
    <definedName name="Dodatek_4_6">#REF!</definedName>
    <definedName name="Dodatek_4_7">#REF!</definedName>
    <definedName name="Dodatek_4_9">#REF!</definedName>
    <definedName name="Dodatek_5" localSheetId="3">#REF!</definedName>
    <definedName name="Dodatek_5">#REF!</definedName>
    <definedName name="Dodatek_5_10">#REF!</definedName>
    <definedName name="Dodatek_5_11">#REF!</definedName>
    <definedName name="Dodatek_5_12">#REF!</definedName>
    <definedName name="Dodatek_5_4">#REF!</definedName>
    <definedName name="Dodatek_5_5">#REF!</definedName>
    <definedName name="Dodatek_5_6">#REF!</definedName>
    <definedName name="Dodatek_5_7">#REF!</definedName>
    <definedName name="Dodatek_5_9">#REF!</definedName>
    <definedName name="Dodatek_6" localSheetId="3">#REF!</definedName>
    <definedName name="Dodatek_6">#REF!</definedName>
    <definedName name="Dodatek_7" localSheetId="3">#REF!</definedName>
    <definedName name="Dodatek_7">#REF!</definedName>
    <definedName name="Dodatek_9" localSheetId="3">#REF!</definedName>
    <definedName name="Dodatek_9">#REF!</definedName>
    <definedName name="Dopočet_Al" localSheetId="3">#REF!</definedName>
    <definedName name="Dopočet_Al">#REF!</definedName>
    <definedName name="Dopočet_Cu" localSheetId="3">#REF!</definedName>
    <definedName name="Dopočet_Cu">#REF!</definedName>
    <definedName name="Dopočet_EUR" localSheetId="3">#REF!</definedName>
    <definedName name="Dopočet_EUR">#REF!</definedName>
    <definedName name="DPHSS" localSheetId="3">#REF!</definedName>
    <definedName name="DPHSS">#REF!</definedName>
    <definedName name="DPHSS_10" localSheetId="3">#REF!</definedName>
    <definedName name="DPHSS_10">#REF!</definedName>
    <definedName name="DPHSS_11" localSheetId="3">#REF!</definedName>
    <definedName name="DPHSS_11">#REF!</definedName>
    <definedName name="DPHSS_12" localSheetId="3">#REF!</definedName>
    <definedName name="DPHSS_12">#REF!</definedName>
    <definedName name="DPHSS_3" localSheetId="3">#REF!</definedName>
    <definedName name="DPHSS_3">#REF!</definedName>
    <definedName name="DPHSS_3_10" localSheetId="3">#REF!</definedName>
    <definedName name="DPHSS_3_10">#REF!</definedName>
    <definedName name="DPHSS_3_11" localSheetId="3">#REF!</definedName>
    <definedName name="DPHSS_3_11">#REF!</definedName>
    <definedName name="DPHSS_3_12" localSheetId="3">#REF!</definedName>
    <definedName name="DPHSS_3_12">#REF!</definedName>
    <definedName name="DPHSS_3_4" localSheetId="3">#REF!</definedName>
    <definedName name="DPHSS_3_4">#REF!</definedName>
    <definedName name="DPHSS_3_5" localSheetId="3">#REF!</definedName>
    <definedName name="DPHSS_3_5">#REF!</definedName>
    <definedName name="DPHSS_3_6" localSheetId="3">#REF!</definedName>
    <definedName name="DPHSS_3_6">#REF!</definedName>
    <definedName name="DPHSS_3_7" localSheetId="3">#REF!</definedName>
    <definedName name="DPHSS_3_7">#REF!</definedName>
    <definedName name="DPHSS_3_9" localSheetId="3">#REF!</definedName>
    <definedName name="DPHSS_3_9">#REF!</definedName>
    <definedName name="DPHSS_4" localSheetId="3">#REF!</definedName>
    <definedName name="DPHSS_4">#REF!</definedName>
    <definedName name="DPHSS_4_10" localSheetId="3">#REF!</definedName>
    <definedName name="DPHSS_4_10">#REF!</definedName>
    <definedName name="DPHSS_4_11" localSheetId="3">#REF!</definedName>
    <definedName name="DPHSS_4_11">#REF!</definedName>
    <definedName name="DPHSS_4_12" localSheetId="3">#REF!</definedName>
    <definedName name="DPHSS_4_12">#REF!</definedName>
    <definedName name="DPHSS_4_4" localSheetId="3">#REF!</definedName>
    <definedName name="DPHSS_4_4">#REF!</definedName>
    <definedName name="DPHSS_4_5" localSheetId="3">#REF!</definedName>
    <definedName name="DPHSS_4_5">#REF!</definedName>
    <definedName name="DPHSS_4_6" localSheetId="3">#REF!</definedName>
    <definedName name="DPHSS_4_6">#REF!</definedName>
    <definedName name="DPHSS_4_7" localSheetId="3">#REF!</definedName>
    <definedName name="DPHSS_4_7">#REF!</definedName>
    <definedName name="DPHSS_4_9" localSheetId="3">#REF!</definedName>
    <definedName name="DPHSS_4_9">#REF!</definedName>
    <definedName name="DPHSS_5" localSheetId="3">#REF!</definedName>
    <definedName name="DPHSS_5">#REF!</definedName>
    <definedName name="DPHSS_5_10" localSheetId="3">#REF!</definedName>
    <definedName name="DPHSS_5_10">#REF!</definedName>
    <definedName name="DPHSS_5_11" localSheetId="3">#REF!</definedName>
    <definedName name="DPHSS_5_11">#REF!</definedName>
    <definedName name="DPHSS_5_12" localSheetId="3">#REF!</definedName>
    <definedName name="DPHSS_5_12">#REF!</definedName>
    <definedName name="DPHSS_5_4" localSheetId="3">#REF!</definedName>
    <definedName name="DPHSS_5_4">#REF!</definedName>
    <definedName name="DPHSS_5_5" localSheetId="3">#REF!</definedName>
    <definedName name="DPHSS_5_5">#REF!</definedName>
    <definedName name="DPHSS_5_6" localSheetId="3">#REF!</definedName>
    <definedName name="DPHSS_5_6">#REF!</definedName>
    <definedName name="DPHSS_5_7" localSheetId="3">#REF!</definedName>
    <definedName name="DPHSS_5_7">#REF!</definedName>
    <definedName name="DPHSS_5_9" localSheetId="3">#REF!</definedName>
    <definedName name="DPHSS_5_9">#REF!</definedName>
    <definedName name="DPHSS_6" localSheetId="3">#REF!</definedName>
    <definedName name="DPHSS_6">#REF!</definedName>
    <definedName name="DPHSS_7" localSheetId="3">#REF!</definedName>
    <definedName name="DPHSS_7">#REF!</definedName>
    <definedName name="DPHSS_9" localSheetId="3">#REF!</definedName>
    <definedName name="DPHSS_9">#REF!</definedName>
    <definedName name="DPHZS" localSheetId="3">#REF!</definedName>
    <definedName name="DPHZS">#REF!</definedName>
    <definedName name="DPHZS_10" localSheetId="3">#REF!</definedName>
    <definedName name="DPHZS_10">#REF!</definedName>
    <definedName name="DPHZS_11" localSheetId="3">#REF!</definedName>
    <definedName name="DPHZS_11">#REF!</definedName>
    <definedName name="DPHZS_12" localSheetId="3">#REF!</definedName>
    <definedName name="DPHZS_12">#REF!</definedName>
    <definedName name="DPHZS_3" localSheetId="3">#REF!</definedName>
    <definedName name="DPHZS_3">#REF!</definedName>
    <definedName name="DPHZS_3_10" localSheetId="3">#REF!</definedName>
    <definedName name="DPHZS_3_10">#REF!</definedName>
    <definedName name="DPHZS_3_11" localSheetId="3">#REF!</definedName>
    <definedName name="DPHZS_3_11">#REF!</definedName>
    <definedName name="DPHZS_3_12" localSheetId="3">#REF!</definedName>
    <definedName name="DPHZS_3_12">#REF!</definedName>
    <definedName name="DPHZS_3_4" localSheetId="3">#REF!</definedName>
    <definedName name="DPHZS_3_4">#REF!</definedName>
    <definedName name="DPHZS_3_5" localSheetId="3">#REF!</definedName>
    <definedName name="DPHZS_3_5">#REF!</definedName>
    <definedName name="DPHZS_3_6" localSheetId="3">#REF!</definedName>
    <definedName name="DPHZS_3_6">#REF!</definedName>
    <definedName name="DPHZS_3_7" localSheetId="3">#REF!</definedName>
    <definedName name="DPHZS_3_7">#REF!</definedName>
    <definedName name="DPHZS_3_9" localSheetId="3">#REF!</definedName>
    <definedName name="DPHZS_3_9">#REF!</definedName>
    <definedName name="DPHZS_4" localSheetId="3">#REF!</definedName>
    <definedName name="DPHZS_4">#REF!</definedName>
    <definedName name="DPHZS_4_10" localSheetId="3">#REF!</definedName>
    <definedName name="DPHZS_4_10">#REF!</definedName>
    <definedName name="DPHZS_4_11" localSheetId="3">#REF!</definedName>
    <definedName name="DPHZS_4_11">#REF!</definedName>
    <definedName name="DPHZS_4_12" localSheetId="3">#REF!</definedName>
    <definedName name="DPHZS_4_12">#REF!</definedName>
    <definedName name="DPHZS_4_4" localSheetId="3">#REF!</definedName>
    <definedName name="DPHZS_4_4">#REF!</definedName>
    <definedName name="DPHZS_4_5" localSheetId="3">#REF!</definedName>
    <definedName name="DPHZS_4_5">#REF!</definedName>
    <definedName name="DPHZS_4_6" localSheetId="3">#REF!</definedName>
    <definedName name="DPHZS_4_6">#REF!</definedName>
    <definedName name="DPHZS_4_7" localSheetId="3">#REF!</definedName>
    <definedName name="DPHZS_4_7">#REF!</definedName>
    <definedName name="DPHZS_4_9" localSheetId="3">#REF!</definedName>
    <definedName name="DPHZS_4_9">#REF!</definedName>
    <definedName name="DPHZS_5" localSheetId="3">#REF!</definedName>
    <definedName name="DPHZS_5">#REF!</definedName>
    <definedName name="DPHZS_5_10" localSheetId="3">#REF!</definedName>
    <definedName name="DPHZS_5_10">#REF!</definedName>
    <definedName name="DPHZS_5_11" localSheetId="3">#REF!</definedName>
    <definedName name="DPHZS_5_11">#REF!</definedName>
    <definedName name="DPHZS_5_12" localSheetId="3">#REF!</definedName>
    <definedName name="DPHZS_5_12">#REF!</definedName>
    <definedName name="DPHZS_5_4" localSheetId="3">#REF!</definedName>
    <definedName name="DPHZS_5_4">#REF!</definedName>
    <definedName name="DPHZS_5_5" localSheetId="3">#REF!</definedName>
    <definedName name="DPHZS_5_5">#REF!</definedName>
    <definedName name="DPHZS_5_6" localSheetId="3">#REF!</definedName>
    <definedName name="DPHZS_5_6">#REF!</definedName>
    <definedName name="DPHZS_5_7" localSheetId="3">#REF!</definedName>
    <definedName name="DPHZS_5_7">#REF!</definedName>
    <definedName name="DPHZS_5_9" localSheetId="3">#REF!</definedName>
    <definedName name="DPHZS_5_9">#REF!</definedName>
    <definedName name="DPHZS_6" localSheetId="3">#REF!</definedName>
    <definedName name="DPHZS_6">#REF!</definedName>
    <definedName name="DPHZS_7" localSheetId="3">#REF!</definedName>
    <definedName name="DPHZS_7">#REF!</definedName>
    <definedName name="DPHZS_9" localSheetId="3">#REF!</definedName>
    <definedName name="DPHZS_9">#REF!</definedName>
    <definedName name="Elektro" localSheetId="3">#REF!</definedName>
    <definedName name="Elektro">#REF!</definedName>
    <definedName name="Elektro_10" localSheetId="3">#REF!</definedName>
    <definedName name="Elektro_10">#REF!</definedName>
    <definedName name="Elektro_11" localSheetId="3">#REF!</definedName>
    <definedName name="Elektro_11">#REF!</definedName>
    <definedName name="Elektro_12" localSheetId="3">#REF!</definedName>
    <definedName name="Elektro_12">#REF!</definedName>
    <definedName name="Elektro_3" localSheetId="3">#REF!</definedName>
    <definedName name="Elektro_3">#REF!</definedName>
    <definedName name="Elektro_3_10" localSheetId="3">#REF!</definedName>
    <definedName name="Elektro_3_10">#REF!</definedName>
    <definedName name="Elektro_3_11" localSheetId="3">#REF!</definedName>
    <definedName name="Elektro_3_11">#REF!</definedName>
    <definedName name="Elektro_3_12" localSheetId="3">#REF!</definedName>
    <definedName name="Elektro_3_12">#REF!</definedName>
    <definedName name="Elektro_3_4" localSheetId="3">#REF!</definedName>
    <definedName name="Elektro_3_4">#REF!</definedName>
    <definedName name="Elektro_3_5" localSheetId="3">#REF!</definedName>
    <definedName name="Elektro_3_5">#REF!</definedName>
    <definedName name="Elektro_3_6" localSheetId="3">#REF!</definedName>
    <definedName name="Elektro_3_6">#REF!</definedName>
    <definedName name="Elektro_3_7" localSheetId="3">#REF!</definedName>
    <definedName name="Elektro_3_7">#REF!</definedName>
    <definedName name="Elektro_3_9" localSheetId="3">#REF!</definedName>
    <definedName name="Elektro_3_9">#REF!</definedName>
    <definedName name="Elektro_4" localSheetId="3">#REF!</definedName>
    <definedName name="Elektro_4">#REF!</definedName>
    <definedName name="Elektro_4_10" localSheetId="3">#REF!</definedName>
    <definedName name="Elektro_4_10">#REF!</definedName>
    <definedName name="Elektro_4_11" localSheetId="3">#REF!</definedName>
    <definedName name="Elektro_4_11">#REF!</definedName>
    <definedName name="Elektro_4_12" localSheetId="3">#REF!</definedName>
    <definedName name="Elektro_4_12">#REF!</definedName>
    <definedName name="Elektro_4_4" localSheetId="3">#REF!</definedName>
    <definedName name="Elektro_4_4">#REF!</definedName>
    <definedName name="Elektro_4_5" localSheetId="3">#REF!</definedName>
    <definedName name="Elektro_4_5">#REF!</definedName>
    <definedName name="Elektro_4_6" localSheetId="3">#REF!</definedName>
    <definedName name="Elektro_4_6">#REF!</definedName>
    <definedName name="Elektro_4_7" localSheetId="3">#REF!</definedName>
    <definedName name="Elektro_4_7">#REF!</definedName>
    <definedName name="Elektro_4_9" localSheetId="3">#REF!</definedName>
    <definedName name="Elektro_4_9">#REF!</definedName>
    <definedName name="Elektro_5" localSheetId="3">#REF!</definedName>
    <definedName name="Elektro_5">#REF!</definedName>
    <definedName name="Elektro_5_10" localSheetId="3">#REF!</definedName>
    <definedName name="Elektro_5_10">#REF!</definedName>
    <definedName name="Elektro_5_11" localSheetId="3">#REF!</definedName>
    <definedName name="Elektro_5_11">#REF!</definedName>
    <definedName name="Elektro_5_12" localSheetId="3">#REF!</definedName>
    <definedName name="Elektro_5_12">#REF!</definedName>
    <definedName name="Elektro_5_4" localSheetId="3">#REF!</definedName>
    <definedName name="Elektro_5_4">#REF!</definedName>
    <definedName name="Elektro_5_5" localSheetId="3">#REF!</definedName>
    <definedName name="Elektro_5_5">#REF!</definedName>
    <definedName name="Elektro_5_6" localSheetId="3">#REF!</definedName>
    <definedName name="Elektro_5_6">#REF!</definedName>
    <definedName name="Elektro_5_7" localSheetId="3">#REF!</definedName>
    <definedName name="Elektro_5_7">#REF!</definedName>
    <definedName name="Elektro_5_9" localSheetId="3">#REF!</definedName>
    <definedName name="Elektro_5_9">#REF!</definedName>
    <definedName name="Elektro_6" localSheetId="3">#REF!</definedName>
    <definedName name="Elektro_6">#REF!</definedName>
    <definedName name="Elektro_7" localSheetId="3">#REF!</definedName>
    <definedName name="Elektro_7">#REF!</definedName>
    <definedName name="Elektro_9" localSheetId="3">#REF!</definedName>
    <definedName name="Elektro_9">#REF!</definedName>
    <definedName name="EmailZpracovatele" localSheetId="3">#REF!</definedName>
    <definedName name="EmailZpracovatele">#REF!</definedName>
    <definedName name="EmailZpracovatele_10" localSheetId="3">#REF!</definedName>
    <definedName name="EmailZpracovatele_10">#REF!</definedName>
    <definedName name="EmailZpracovatele_11" localSheetId="3">#REF!</definedName>
    <definedName name="EmailZpracovatele_11">#REF!</definedName>
    <definedName name="EmailZpracovatele_12" localSheetId="3">#REF!</definedName>
    <definedName name="EmailZpracovatele_12">#REF!</definedName>
    <definedName name="EmailZpracovatele_3" localSheetId="3">#REF!</definedName>
    <definedName name="EmailZpracovatele_3">#REF!</definedName>
    <definedName name="EmailZpracovatele_3_10" localSheetId="3">#REF!</definedName>
    <definedName name="EmailZpracovatele_3_10">#REF!</definedName>
    <definedName name="EmailZpracovatele_3_11" localSheetId="3">#REF!</definedName>
    <definedName name="EmailZpracovatele_3_11">#REF!</definedName>
    <definedName name="EmailZpracovatele_3_12" localSheetId="3">#REF!</definedName>
    <definedName name="EmailZpracovatele_3_12">#REF!</definedName>
    <definedName name="EmailZpracovatele_3_4" localSheetId="3">#REF!</definedName>
    <definedName name="EmailZpracovatele_3_4">#REF!</definedName>
    <definedName name="EmailZpracovatele_3_5" localSheetId="3">#REF!</definedName>
    <definedName name="EmailZpracovatele_3_5">#REF!</definedName>
    <definedName name="EmailZpracovatele_3_6" localSheetId="3">#REF!</definedName>
    <definedName name="EmailZpracovatele_3_6">#REF!</definedName>
    <definedName name="EmailZpracovatele_3_7" localSheetId="3">#REF!</definedName>
    <definedName name="EmailZpracovatele_3_7">#REF!</definedName>
    <definedName name="EmailZpracovatele_3_9" localSheetId="3">#REF!</definedName>
    <definedName name="EmailZpracovatele_3_9">#REF!</definedName>
    <definedName name="EmailZpracovatele_4" localSheetId="3">#REF!</definedName>
    <definedName name="EmailZpracovatele_4">#REF!</definedName>
    <definedName name="EmailZpracovatele_4_10" localSheetId="3">#REF!</definedName>
    <definedName name="EmailZpracovatele_4_10">#REF!</definedName>
    <definedName name="EmailZpracovatele_4_11" localSheetId="3">#REF!</definedName>
    <definedName name="EmailZpracovatele_4_11">#REF!</definedName>
    <definedName name="EmailZpracovatele_4_12" localSheetId="3">#REF!</definedName>
    <definedName name="EmailZpracovatele_4_12">#REF!</definedName>
    <definedName name="EmailZpracovatele_4_4" localSheetId="3">#REF!</definedName>
    <definedName name="EmailZpracovatele_4_4">#REF!</definedName>
    <definedName name="EmailZpracovatele_4_5" localSheetId="3">#REF!</definedName>
    <definedName name="EmailZpracovatele_4_5">#REF!</definedName>
    <definedName name="EmailZpracovatele_4_6" localSheetId="3">#REF!</definedName>
    <definedName name="EmailZpracovatele_4_6">#REF!</definedName>
    <definedName name="EmailZpracovatele_4_7" localSheetId="3">#REF!</definedName>
    <definedName name="EmailZpracovatele_4_7">#REF!</definedName>
    <definedName name="EmailZpracovatele_4_9" localSheetId="3">#REF!</definedName>
    <definedName name="EmailZpracovatele_4_9">#REF!</definedName>
    <definedName name="EmailZpracovatele_5" localSheetId="3">#REF!</definedName>
    <definedName name="EmailZpracovatele_5">#REF!</definedName>
    <definedName name="EmailZpracovatele_5_10" localSheetId="3">#REF!</definedName>
    <definedName name="EmailZpracovatele_5_10">#REF!</definedName>
    <definedName name="EmailZpracovatele_5_11" localSheetId="3">#REF!</definedName>
    <definedName name="EmailZpracovatele_5_11">#REF!</definedName>
    <definedName name="EmailZpracovatele_5_12" localSheetId="3">#REF!</definedName>
    <definedName name="EmailZpracovatele_5_12">#REF!</definedName>
    <definedName name="EmailZpracovatele_5_4" localSheetId="3">#REF!</definedName>
    <definedName name="EmailZpracovatele_5_4">#REF!</definedName>
    <definedName name="EmailZpracovatele_5_5" localSheetId="3">#REF!</definedName>
    <definedName name="EmailZpracovatele_5_5">#REF!</definedName>
    <definedName name="EmailZpracovatele_5_6" localSheetId="3">#REF!</definedName>
    <definedName name="EmailZpracovatele_5_6">#REF!</definedName>
    <definedName name="EmailZpracovatele_5_7" localSheetId="3">#REF!</definedName>
    <definedName name="EmailZpracovatele_5_7">#REF!</definedName>
    <definedName name="EmailZpracovatele_5_9" localSheetId="3">#REF!</definedName>
    <definedName name="EmailZpracovatele_5_9">#REF!</definedName>
    <definedName name="EmailZpracovatele_6" localSheetId="3">#REF!</definedName>
    <definedName name="EmailZpracovatele_6">#REF!</definedName>
    <definedName name="EmailZpracovatele_7" localSheetId="3">#REF!</definedName>
    <definedName name="EmailZpracovatele_7">#REF!</definedName>
    <definedName name="EmailZpracovatele_9" localSheetId="3">#REF!</definedName>
    <definedName name="EmailZpracovatele_9">#REF!</definedName>
    <definedName name="EUR" localSheetId="3">#REF!</definedName>
    <definedName name="EUR">#REF!</definedName>
    <definedName name="Excel_BuiltIn__FilterDatabase_11" localSheetId="3">#REF!</definedName>
    <definedName name="Excel_BuiltIn__FilterDatabase_11">#REF!</definedName>
    <definedName name="Excel_BuiltIn__FilterDatabase_15" localSheetId="3">#REF!</definedName>
    <definedName name="Excel_BuiltIn__FilterDatabase_15">#REF!</definedName>
    <definedName name="Excel_BuiltIn__FilterDatabase_1P" localSheetId="3">#REF!</definedName>
    <definedName name="Excel_BuiltIn__FilterDatabase_1P">#REF!</definedName>
    <definedName name="Excel_BuiltIn__FilterDatabase_1PP" localSheetId="3">#REF!</definedName>
    <definedName name="Excel_BuiltIn__FilterDatabase_1PP">#REF!</definedName>
    <definedName name="Excel_BuiltIn__FilterDatabase_2" localSheetId="3">#REF!</definedName>
    <definedName name="Excel_BuiltIn__FilterDatabase_2">#REF!</definedName>
    <definedName name="Excel_BuiltIn__FilterDatabase_2_1" localSheetId="3">#REF!</definedName>
    <definedName name="Excel_BuiltIn__FilterDatabase_2_1">#REF!</definedName>
    <definedName name="Excel_BuiltIn__FilterDatabase_2_1_10" localSheetId="3">#REF!</definedName>
    <definedName name="Excel_BuiltIn__FilterDatabase_2_1_10">#REF!</definedName>
    <definedName name="Excel_BuiltIn__FilterDatabase_2_1_11" localSheetId="3">#REF!</definedName>
    <definedName name="Excel_BuiltIn__FilterDatabase_2_1_11">#REF!</definedName>
    <definedName name="Excel_BuiltIn__FilterDatabase_2_1_12" localSheetId="3">#REF!</definedName>
    <definedName name="Excel_BuiltIn__FilterDatabase_2_1_12">#REF!</definedName>
    <definedName name="Excel_BuiltIn__FilterDatabase_2_1_4" localSheetId="3">#REF!</definedName>
    <definedName name="Excel_BuiltIn__FilterDatabase_2_1_4">#REF!</definedName>
    <definedName name="Excel_BuiltIn__FilterDatabase_2_1_5" localSheetId="3">#REF!</definedName>
    <definedName name="Excel_BuiltIn__FilterDatabase_2_1_5">#REF!</definedName>
    <definedName name="Excel_BuiltIn__FilterDatabase_2_1_6" localSheetId="3">#REF!</definedName>
    <definedName name="Excel_BuiltIn__FilterDatabase_2_1_6">#REF!</definedName>
    <definedName name="Excel_BuiltIn__FilterDatabase_2_1_7" localSheetId="3">#REF!</definedName>
    <definedName name="Excel_BuiltIn__FilterDatabase_2_1_7">#REF!</definedName>
    <definedName name="Excel_BuiltIn__FilterDatabase_2_1_9" localSheetId="3">#REF!</definedName>
    <definedName name="Excel_BuiltIn__FilterDatabase_2_1_9">#REF!</definedName>
    <definedName name="Excel_BuiltIn__FilterDatabase_2P" localSheetId="3">#REF!</definedName>
    <definedName name="Excel_BuiltIn__FilterDatabase_2P">#REF!</definedName>
    <definedName name="Excel_BuiltIn__FilterDatabase_2PP" localSheetId="3">#REF!</definedName>
    <definedName name="Excel_BuiltIn__FilterDatabase_2PP">#REF!</definedName>
    <definedName name="Excel_BuiltIn__FilterDatabase_3" localSheetId="3">#REF!</definedName>
    <definedName name="Excel_BuiltIn__FilterDatabase_3">#REF!</definedName>
    <definedName name="Excel_BuiltIn__FilterDatabase_3_1" localSheetId="3">#REF!</definedName>
    <definedName name="Excel_BuiltIn__FilterDatabase_3_1">#REF!</definedName>
    <definedName name="Excel_BuiltIn__FilterDatabase_3_1_1">"$#REF!.$#REF!$#REF!:$#REF!$#REF!"</definedName>
    <definedName name="Excel_BuiltIn__FilterDatabase_3P" localSheetId="3">#REF!</definedName>
    <definedName name="Excel_BuiltIn__FilterDatabase_3P">#REF!</definedName>
    <definedName name="Excel_BuiltIn__FilterDatabase_3PP" localSheetId="3">#REF!</definedName>
    <definedName name="Excel_BuiltIn__FilterDatabase_3PP">#REF!</definedName>
    <definedName name="Excel_BuiltIn__FilterDatabase_4" localSheetId="3">#REF!</definedName>
    <definedName name="Excel_BuiltIn__FilterDatabase_4">#REF!</definedName>
    <definedName name="Excel_BuiltIn__FilterDatabase_4_1">"$#REF!.$#REF!$#REF!:$#REF!$#REF!"</definedName>
    <definedName name="Excel_BuiltIn__FilterDatabase_4P" localSheetId="3">#REF!</definedName>
    <definedName name="Excel_BuiltIn__FilterDatabase_4P">#REF!</definedName>
    <definedName name="Excel_BuiltIn__FilterDatabase_5_1" localSheetId="3">#REF!</definedName>
    <definedName name="Excel_BuiltIn__FilterDatabase_5_1">#REF!</definedName>
    <definedName name="Excel_BuiltIn__FilterDatabase_6_1">"$#REF!.$#REF!$#REF!:$#REF!$#REF!"</definedName>
    <definedName name="Excel_BuiltIn__FilterDatabase_Gr" localSheetId="3">#REF!</definedName>
    <definedName name="Excel_BuiltIn__FilterDatabase_Gr">#REF!</definedName>
    <definedName name="Excel_BuiltIn_Database" localSheetId="3">#REF!</definedName>
    <definedName name="Excel_BuiltIn_Database">#REF!</definedName>
    <definedName name="Excel_BuiltIn_Print_Area_1" localSheetId="3">#REF!</definedName>
    <definedName name="Excel_BuiltIn_Print_Area_1">#REF!</definedName>
    <definedName name="Excel_BuiltIn_Print_Area_10" localSheetId="3">#REF!</definedName>
    <definedName name="Excel_BuiltIn_Print_Area_10">#REF!</definedName>
    <definedName name="Excel_BuiltIn_Print_Area_23_1" localSheetId="3">#REF!</definedName>
    <definedName name="Excel_BuiltIn_Print_Area_23_1">#REF!</definedName>
    <definedName name="Excel_BuiltIn_Print_Area_5" localSheetId="3">#REF!</definedName>
    <definedName name="Excel_BuiltIn_Print_Area_5">#REF!</definedName>
    <definedName name="Excel_BuiltIn_Print_Area_6" localSheetId="3">#REF!</definedName>
    <definedName name="Excel_BuiltIn_Print_Area_6">#REF!</definedName>
    <definedName name="Excel_BuiltIn_Print_Area_7" localSheetId="3">#REF!</definedName>
    <definedName name="Excel_BuiltIn_Print_Area_7">#REF!</definedName>
    <definedName name="Excel_BuiltIn_Print_Area_9" localSheetId="3">#REF!</definedName>
    <definedName name="Excel_BuiltIn_Print_Area_9">#REF!</definedName>
    <definedName name="Excel_BuiltIn_Print_Titles_1_1" localSheetId="3">#REF!</definedName>
    <definedName name="Excel_BuiltIn_Print_Titles_1_1">#REF!</definedName>
    <definedName name="Excel_BuiltIn_Print_Titles_10" localSheetId="3">#REF!</definedName>
    <definedName name="Excel_BuiltIn_Print_Titles_10">#REF!</definedName>
    <definedName name="Excel_BuiltIn_Print_Titles_2_1" localSheetId="3">#REF!</definedName>
    <definedName name="Excel_BuiltIn_Print_Titles_2_1">#REF!</definedName>
    <definedName name="Excel_BuiltIn_Print_Titles_4" localSheetId="3">#REF!</definedName>
    <definedName name="Excel_BuiltIn_Print_Titles_4">#REF!</definedName>
    <definedName name="Excel_BuiltIn_Print_Titles_5" localSheetId="3">#REF!</definedName>
    <definedName name="Excel_BuiltIn_Print_Titles_5">#REF!</definedName>
    <definedName name="Excel_BuiltIn_Print_Titles_6" localSheetId="3">#REF!</definedName>
    <definedName name="Excel_BuiltIn_Print_Titles_6">#REF!</definedName>
    <definedName name="Excel_BuiltIn_Print_Titles_7" localSheetId="3">#REF!</definedName>
    <definedName name="Excel_BuiltIn_Print_Titles_7">#REF!</definedName>
    <definedName name="Excel_BuiltIn_Print_Titles_8" localSheetId="3">#REF!</definedName>
    <definedName name="Excel_BuiltIn_Print_Titles_8">#REF!</definedName>
    <definedName name="Excel_BuiltIn_Print_Titles_9" localSheetId="3">#REF!</definedName>
    <definedName name="Excel_BuiltIn_Print_Titles_9">#REF!</definedName>
    <definedName name="Izolace" localSheetId="3">#REF!</definedName>
    <definedName name="Izolace">#REF!</definedName>
    <definedName name="Izolace_10" localSheetId="3">#REF!</definedName>
    <definedName name="Izolace_10">#REF!</definedName>
    <definedName name="Izolace_11" localSheetId="3">#REF!</definedName>
    <definedName name="Izolace_11">#REF!</definedName>
    <definedName name="Izolace_12" localSheetId="3">#REF!</definedName>
    <definedName name="Izolace_12">#REF!</definedName>
    <definedName name="Izolace_3" localSheetId="3">#REF!</definedName>
    <definedName name="Izolace_3">#REF!</definedName>
    <definedName name="Izolace_3_10" localSheetId="3">#REF!</definedName>
    <definedName name="Izolace_3_10">#REF!</definedName>
    <definedName name="Izolace_3_11" localSheetId="3">#REF!</definedName>
    <definedName name="Izolace_3_11">#REF!</definedName>
    <definedName name="Izolace_3_12" localSheetId="3">#REF!</definedName>
    <definedName name="Izolace_3_12">#REF!</definedName>
    <definedName name="Izolace_3_4" localSheetId="3">#REF!</definedName>
    <definedName name="Izolace_3_4">#REF!</definedName>
    <definedName name="Izolace_3_5" localSheetId="3">#REF!</definedName>
    <definedName name="Izolace_3_5">#REF!</definedName>
    <definedName name="Izolace_3_6" localSheetId="3">#REF!</definedName>
    <definedName name="Izolace_3_6">#REF!</definedName>
    <definedName name="Izolace_3_7" localSheetId="3">#REF!</definedName>
    <definedName name="Izolace_3_7">#REF!</definedName>
    <definedName name="Izolace_3_9" localSheetId="3">#REF!</definedName>
    <definedName name="Izolace_3_9">#REF!</definedName>
    <definedName name="Izolace_4" localSheetId="3">#REF!</definedName>
    <definedName name="Izolace_4">#REF!</definedName>
    <definedName name="Izolace_4_10" localSheetId="3">#REF!</definedName>
    <definedName name="Izolace_4_10">#REF!</definedName>
    <definedName name="Izolace_4_11" localSheetId="3">#REF!</definedName>
    <definedName name="Izolace_4_11">#REF!</definedName>
    <definedName name="Izolace_4_12" localSheetId="3">#REF!</definedName>
    <definedName name="Izolace_4_12">#REF!</definedName>
    <definedName name="Izolace_4_4" localSheetId="3">#REF!</definedName>
    <definedName name="Izolace_4_4">#REF!</definedName>
    <definedName name="Izolace_4_5" localSheetId="3">#REF!</definedName>
    <definedName name="Izolace_4_5">#REF!</definedName>
    <definedName name="Izolace_4_6" localSheetId="3">#REF!</definedName>
    <definedName name="Izolace_4_6">#REF!</definedName>
    <definedName name="Izolace_4_7" localSheetId="3">#REF!</definedName>
    <definedName name="Izolace_4_7">#REF!</definedName>
    <definedName name="Izolace_4_9" localSheetId="3">#REF!</definedName>
    <definedName name="Izolace_4_9">#REF!</definedName>
    <definedName name="Izolace_5" localSheetId="3">#REF!</definedName>
    <definedName name="Izolace_5">#REF!</definedName>
    <definedName name="Izolace_5_10" localSheetId="3">#REF!</definedName>
    <definedName name="Izolace_5_10">#REF!</definedName>
    <definedName name="Izolace_5_11" localSheetId="3">#REF!</definedName>
    <definedName name="Izolace_5_11">#REF!</definedName>
    <definedName name="Izolace_5_12" localSheetId="3">#REF!</definedName>
    <definedName name="Izolace_5_12">#REF!</definedName>
    <definedName name="Izolace_5_4" localSheetId="3">#REF!</definedName>
    <definedName name="Izolace_5_4">#REF!</definedName>
    <definedName name="Izolace_5_5" localSheetId="3">#REF!</definedName>
    <definedName name="Izolace_5_5">#REF!</definedName>
    <definedName name="Izolace_5_6" localSheetId="3">#REF!</definedName>
    <definedName name="Izolace_5_6">#REF!</definedName>
    <definedName name="Izolace_5_7" localSheetId="3">#REF!</definedName>
    <definedName name="Izolace_5_7">#REF!</definedName>
    <definedName name="Izolace_5_9" localSheetId="3">#REF!</definedName>
    <definedName name="Izolace_5_9">#REF!</definedName>
    <definedName name="Izolace_6" localSheetId="3">#REF!</definedName>
    <definedName name="Izolace_6">#REF!</definedName>
    <definedName name="Izolace_7" localSheetId="3">#REF!</definedName>
    <definedName name="Izolace_7">#REF!</definedName>
    <definedName name="Izolace_9" localSheetId="3">#REF!</definedName>
    <definedName name="Izolace_9">#REF!</definedName>
    <definedName name="Jmeno" localSheetId="3">#REF!</definedName>
    <definedName name="Jmeno">#REF!</definedName>
    <definedName name="Jmeno_10" localSheetId="3">#REF!</definedName>
    <definedName name="Jmeno_10">#REF!</definedName>
    <definedName name="Jmeno_11" localSheetId="3">#REF!</definedName>
    <definedName name="Jmeno_11">#REF!</definedName>
    <definedName name="Jmeno_12" localSheetId="3">#REF!</definedName>
    <definedName name="Jmeno_12">#REF!</definedName>
    <definedName name="Jmeno_3" localSheetId="3">#REF!</definedName>
    <definedName name="Jmeno_3">#REF!</definedName>
    <definedName name="Jmeno_3_10" localSheetId="3">#REF!</definedName>
    <definedName name="Jmeno_3_10">#REF!</definedName>
    <definedName name="Jmeno_3_11" localSheetId="3">#REF!</definedName>
    <definedName name="Jmeno_3_11">#REF!</definedName>
    <definedName name="Jmeno_3_12" localSheetId="3">#REF!</definedName>
    <definedName name="Jmeno_3_12">#REF!</definedName>
    <definedName name="Jmeno_3_4" localSheetId="3">#REF!</definedName>
    <definedName name="Jmeno_3_4">#REF!</definedName>
    <definedName name="Jmeno_3_5" localSheetId="3">#REF!</definedName>
    <definedName name="Jmeno_3_5">#REF!</definedName>
    <definedName name="Jmeno_3_6" localSheetId="3">#REF!</definedName>
    <definedName name="Jmeno_3_6">#REF!</definedName>
    <definedName name="Jmeno_3_7" localSheetId="3">#REF!</definedName>
    <definedName name="Jmeno_3_7">#REF!</definedName>
    <definedName name="Jmeno_3_9" localSheetId="3">#REF!</definedName>
    <definedName name="Jmeno_3_9">#REF!</definedName>
    <definedName name="Jmeno_4" localSheetId="3">#REF!</definedName>
    <definedName name="Jmeno_4">#REF!</definedName>
    <definedName name="Jmeno_4_10" localSheetId="3">#REF!</definedName>
    <definedName name="Jmeno_4_10">#REF!</definedName>
    <definedName name="Jmeno_4_11" localSheetId="3">#REF!</definedName>
    <definedName name="Jmeno_4_11">#REF!</definedName>
    <definedName name="Jmeno_4_12" localSheetId="3">#REF!</definedName>
    <definedName name="Jmeno_4_12">#REF!</definedName>
    <definedName name="Jmeno_4_4" localSheetId="3">#REF!</definedName>
    <definedName name="Jmeno_4_4">#REF!</definedName>
    <definedName name="Jmeno_4_5" localSheetId="3">#REF!</definedName>
    <definedName name="Jmeno_4_5">#REF!</definedName>
    <definedName name="Jmeno_4_6" localSheetId="3">#REF!</definedName>
    <definedName name="Jmeno_4_6">#REF!</definedName>
    <definedName name="Jmeno_4_7" localSheetId="3">#REF!</definedName>
    <definedName name="Jmeno_4_7">#REF!</definedName>
    <definedName name="Jmeno_4_9" localSheetId="3">#REF!</definedName>
    <definedName name="Jmeno_4_9">#REF!</definedName>
    <definedName name="Jmeno_5" localSheetId="3">#REF!</definedName>
    <definedName name="Jmeno_5">#REF!</definedName>
    <definedName name="Jmeno_5_10" localSheetId="3">#REF!</definedName>
    <definedName name="Jmeno_5_10">#REF!</definedName>
    <definedName name="Jmeno_5_11" localSheetId="3">#REF!</definedName>
    <definedName name="Jmeno_5_11">#REF!</definedName>
    <definedName name="Jmeno_5_12" localSheetId="3">#REF!</definedName>
    <definedName name="Jmeno_5_12">#REF!</definedName>
    <definedName name="Jmeno_5_4" localSheetId="3">#REF!</definedName>
    <definedName name="Jmeno_5_4">#REF!</definedName>
    <definedName name="Jmeno_5_5" localSheetId="3">#REF!</definedName>
    <definedName name="Jmeno_5_5">#REF!</definedName>
    <definedName name="Jmeno_5_6" localSheetId="3">#REF!</definedName>
    <definedName name="Jmeno_5_6">#REF!</definedName>
    <definedName name="Jmeno_5_7" localSheetId="3">#REF!</definedName>
    <definedName name="Jmeno_5_7">#REF!</definedName>
    <definedName name="Jmeno_5_9" localSheetId="3">#REF!</definedName>
    <definedName name="Jmeno_5_9">#REF!</definedName>
    <definedName name="Jmeno_6" localSheetId="3">#REF!</definedName>
    <definedName name="Jmeno_6">#REF!</definedName>
    <definedName name="Jmeno_7" localSheetId="3">#REF!</definedName>
    <definedName name="Jmeno_7">#REF!</definedName>
    <definedName name="Jmeno_9" localSheetId="3">#REF!</definedName>
    <definedName name="Jmeno_9">#REF!</definedName>
    <definedName name="Kod" localSheetId="3">#REF!</definedName>
    <definedName name="Kod">#REF!</definedName>
    <definedName name="Kod1PP" localSheetId="3">#REF!</definedName>
    <definedName name="Kod1PP">#REF!</definedName>
    <definedName name="Montaz" localSheetId="3">#REF!</definedName>
    <definedName name="Montaz">#REF!</definedName>
    <definedName name="Montaz_10" localSheetId="3">#REF!</definedName>
    <definedName name="Montaz_10">#REF!</definedName>
    <definedName name="Montaz_11" localSheetId="3">#REF!</definedName>
    <definedName name="Montaz_11">#REF!</definedName>
    <definedName name="Montaz_12" localSheetId="3">#REF!</definedName>
    <definedName name="Montaz_12">#REF!</definedName>
    <definedName name="Montaz_3" localSheetId="3">#REF!</definedName>
    <definedName name="Montaz_3">#REF!</definedName>
    <definedName name="Montaz_3_10" localSheetId="3">#REF!</definedName>
    <definedName name="Montaz_3_10">#REF!</definedName>
    <definedName name="Montaz_3_11" localSheetId="3">#REF!</definedName>
    <definedName name="Montaz_3_11">#REF!</definedName>
    <definedName name="Montaz_3_12" localSheetId="3">#REF!</definedName>
    <definedName name="Montaz_3_12">#REF!</definedName>
    <definedName name="Montaz_3_4" localSheetId="3">#REF!</definedName>
    <definedName name="Montaz_3_4">#REF!</definedName>
    <definedName name="Montaz_3_5" localSheetId="3">#REF!</definedName>
    <definedName name="Montaz_3_5">#REF!</definedName>
    <definedName name="Montaz_3_6" localSheetId="3">#REF!</definedName>
    <definedName name="Montaz_3_6">#REF!</definedName>
    <definedName name="Montaz_3_7" localSheetId="3">#REF!</definedName>
    <definedName name="Montaz_3_7">#REF!</definedName>
    <definedName name="Montaz_3_9" localSheetId="3">#REF!</definedName>
    <definedName name="Montaz_3_9">#REF!</definedName>
    <definedName name="Montaz_4" localSheetId="3">#REF!</definedName>
    <definedName name="Montaz_4">#REF!</definedName>
    <definedName name="Montaz_4_10" localSheetId="3">#REF!</definedName>
    <definedName name="Montaz_4_10">#REF!</definedName>
    <definedName name="Montaz_4_11" localSheetId="3">#REF!</definedName>
    <definedName name="Montaz_4_11">#REF!</definedName>
    <definedName name="Montaz_4_12" localSheetId="3">#REF!</definedName>
    <definedName name="Montaz_4_12">#REF!</definedName>
    <definedName name="Montaz_4_4" localSheetId="3">#REF!</definedName>
    <definedName name="Montaz_4_4">#REF!</definedName>
    <definedName name="Montaz_4_5" localSheetId="3">#REF!</definedName>
    <definedName name="Montaz_4_5">#REF!</definedName>
    <definedName name="Montaz_4_6" localSheetId="3">#REF!</definedName>
    <definedName name="Montaz_4_6">#REF!</definedName>
    <definedName name="Montaz_4_7" localSheetId="3">#REF!</definedName>
    <definedName name="Montaz_4_7">#REF!</definedName>
    <definedName name="Montaz_4_9" localSheetId="3">#REF!</definedName>
    <definedName name="Montaz_4_9">#REF!</definedName>
    <definedName name="Montaz_5" localSheetId="3">#REF!</definedName>
    <definedName name="Montaz_5">#REF!</definedName>
    <definedName name="Montaz_5_10" localSheetId="3">#REF!</definedName>
    <definedName name="Montaz_5_10">#REF!</definedName>
    <definedName name="Montaz_5_11" localSheetId="3">#REF!</definedName>
    <definedName name="Montaz_5_11">#REF!</definedName>
    <definedName name="Montaz_5_12" localSheetId="3">#REF!</definedName>
    <definedName name="Montaz_5_12">#REF!</definedName>
    <definedName name="Montaz_5_4" localSheetId="3">#REF!</definedName>
    <definedName name="Montaz_5_4">#REF!</definedName>
    <definedName name="Montaz_5_5" localSheetId="3">#REF!</definedName>
    <definedName name="Montaz_5_5">#REF!</definedName>
    <definedName name="Montaz_5_6" localSheetId="3">#REF!</definedName>
    <definedName name="Montaz_5_6">#REF!</definedName>
    <definedName name="Montaz_5_7" localSheetId="3">#REF!</definedName>
    <definedName name="Montaz_5_7">#REF!</definedName>
    <definedName name="Montaz_5_9" localSheetId="3">#REF!</definedName>
    <definedName name="Montaz_5_9">#REF!</definedName>
    <definedName name="Montaz_6" localSheetId="3">#REF!</definedName>
    <definedName name="Montaz_6">#REF!</definedName>
    <definedName name="Montaz_7" localSheetId="3">#REF!</definedName>
    <definedName name="Montaz_7">#REF!</definedName>
    <definedName name="Montaz_9" localSheetId="3">#REF!</definedName>
    <definedName name="Montaz_9">#REF!</definedName>
    <definedName name="Nabytek" localSheetId="3">#REF!</definedName>
    <definedName name="Nabytek">#REF!</definedName>
    <definedName name="Nabytek_10" localSheetId="3">#REF!</definedName>
    <definedName name="Nabytek_10">#REF!</definedName>
    <definedName name="Nabytek_11" localSheetId="3">#REF!</definedName>
    <definedName name="Nabytek_11">#REF!</definedName>
    <definedName name="Nabytek_12" localSheetId="3">#REF!</definedName>
    <definedName name="Nabytek_12">#REF!</definedName>
    <definedName name="Nabytek_3" localSheetId="3">#REF!</definedName>
    <definedName name="Nabytek_3">#REF!</definedName>
    <definedName name="Nabytek_3_10" localSheetId="3">#REF!</definedName>
    <definedName name="Nabytek_3_10">#REF!</definedName>
    <definedName name="Nabytek_3_11" localSheetId="3">#REF!</definedName>
    <definedName name="Nabytek_3_11">#REF!</definedName>
    <definedName name="Nabytek_3_12" localSheetId="3">#REF!</definedName>
    <definedName name="Nabytek_3_12">#REF!</definedName>
    <definedName name="Nabytek_3_4" localSheetId="3">#REF!</definedName>
    <definedName name="Nabytek_3_4">#REF!</definedName>
    <definedName name="Nabytek_3_5" localSheetId="3">#REF!</definedName>
    <definedName name="Nabytek_3_5">#REF!</definedName>
    <definedName name="Nabytek_3_6" localSheetId="3">#REF!</definedName>
    <definedName name="Nabytek_3_6">#REF!</definedName>
    <definedName name="Nabytek_3_7" localSheetId="3">#REF!</definedName>
    <definedName name="Nabytek_3_7">#REF!</definedName>
    <definedName name="Nabytek_3_9" localSheetId="3">#REF!</definedName>
    <definedName name="Nabytek_3_9">#REF!</definedName>
    <definedName name="Nabytek_4" localSheetId="3">#REF!</definedName>
    <definedName name="Nabytek_4">#REF!</definedName>
    <definedName name="Nabytek_4_10" localSheetId="3">#REF!</definedName>
    <definedName name="Nabytek_4_10">#REF!</definedName>
    <definedName name="Nabytek_4_11" localSheetId="3">#REF!</definedName>
    <definedName name="Nabytek_4_11">#REF!</definedName>
    <definedName name="Nabytek_4_12" localSheetId="3">#REF!</definedName>
    <definedName name="Nabytek_4_12">#REF!</definedName>
    <definedName name="Nabytek_4_4" localSheetId="3">#REF!</definedName>
    <definedName name="Nabytek_4_4">#REF!</definedName>
    <definedName name="Nabytek_4_5" localSheetId="3">#REF!</definedName>
    <definedName name="Nabytek_4_5">#REF!</definedName>
    <definedName name="Nabytek_4_6" localSheetId="3">#REF!</definedName>
    <definedName name="Nabytek_4_6">#REF!</definedName>
    <definedName name="Nabytek_4_7" localSheetId="3">#REF!</definedName>
    <definedName name="Nabytek_4_7">#REF!</definedName>
    <definedName name="Nabytek_4_9" localSheetId="3">#REF!</definedName>
    <definedName name="Nabytek_4_9">#REF!</definedName>
    <definedName name="Nabytek_5" localSheetId="3">#REF!</definedName>
    <definedName name="Nabytek_5">#REF!</definedName>
    <definedName name="Nabytek_5_10" localSheetId="3">#REF!</definedName>
    <definedName name="Nabytek_5_10">#REF!</definedName>
    <definedName name="Nabytek_5_11" localSheetId="3">#REF!</definedName>
    <definedName name="Nabytek_5_11">#REF!</definedName>
    <definedName name="Nabytek_5_12" localSheetId="3">#REF!</definedName>
    <definedName name="Nabytek_5_12">#REF!</definedName>
    <definedName name="Nabytek_5_4" localSheetId="3">#REF!</definedName>
    <definedName name="Nabytek_5_4">#REF!</definedName>
    <definedName name="Nabytek_5_5" localSheetId="3">#REF!</definedName>
    <definedName name="Nabytek_5_5">#REF!</definedName>
    <definedName name="Nabytek_5_6" localSheetId="3">#REF!</definedName>
    <definedName name="Nabytek_5_6">#REF!</definedName>
    <definedName name="Nabytek_5_7" localSheetId="3">#REF!</definedName>
    <definedName name="Nabytek_5_7">#REF!</definedName>
    <definedName name="Nabytek_5_9" localSheetId="3">#REF!</definedName>
    <definedName name="Nabytek_5_9">#REF!</definedName>
    <definedName name="Nabytek_6" localSheetId="3">#REF!</definedName>
    <definedName name="Nabytek_6">#REF!</definedName>
    <definedName name="Nabytek_7" localSheetId="3">#REF!</definedName>
    <definedName name="Nabytek_7">#REF!</definedName>
    <definedName name="Nabytek_9" localSheetId="3">#REF!</definedName>
    <definedName name="Nabytek_9">#REF!</definedName>
    <definedName name="_xlnm.Print_Titles" localSheetId="4">Elektroinstalace!$10:$10</definedName>
    <definedName name="_xlnm.Print_Area" localSheetId="4">Elektroinstalace!$B$2:$L$30</definedName>
    <definedName name="_xlnm.Print_Area" localSheetId="2">položky!$A$1:$K$142</definedName>
    <definedName name="_xlnm.Print_Area" localSheetId="3">'výkaz výměr'!$A$1:$E$68</definedName>
    <definedName name="okna_kotvy" localSheetId="3">#REF!</definedName>
    <definedName name="okna_kotvy">#REF!</definedName>
    <definedName name="okna_kotvy_10" localSheetId="3">#REF!</definedName>
    <definedName name="okna_kotvy_10">#REF!</definedName>
    <definedName name="okna_kotvy_11" localSheetId="3">#REF!</definedName>
    <definedName name="okna_kotvy_11">#REF!</definedName>
    <definedName name="okna_kotvy_12" localSheetId="3">#REF!</definedName>
    <definedName name="okna_kotvy_12">#REF!</definedName>
    <definedName name="okna_kotvy_4" localSheetId="3">#REF!</definedName>
    <definedName name="okna_kotvy_4">#REF!</definedName>
    <definedName name="okna_kotvy_5" localSheetId="3">#REF!</definedName>
    <definedName name="okna_kotvy_5">#REF!</definedName>
    <definedName name="okna_kotvy_6" localSheetId="3">#REF!</definedName>
    <definedName name="okna_kotvy_6">#REF!</definedName>
    <definedName name="okna_kotvy_7" localSheetId="3">#REF!</definedName>
    <definedName name="okna_kotvy_7">#REF!</definedName>
    <definedName name="okna_kotvy_9" localSheetId="3">#REF!</definedName>
    <definedName name="okna_kotvy_9">#REF!</definedName>
    <definedName name="okna_montaz" localSheetId="3">#REF!</definedName>
    <definedName name="okna_montaz">#REF!</definedName>
    <definedName name="okna_montaz_10" localSheetId="3">#REF!</definedName>
    <definedName name="okna_montaz_10">#REF!</definedName>
    <definedName name="okna_montaz_11" localSheetId="3">#REF!</definedName>
    <definedName name="okna_montaz_11">#REF!</definedName>
    <definedName name="okna_montaz_12" localSheetId="3">#REF!</definedName>
    <definedName name="okna_montaz_12">#REF!</definedName>
    <definedName name="okna_montaz_4" localSheetId="3">#REF!</definedName>
    <definedName name="okna_montaz_4">#REF!</definedName>
    <definedName name="okna_montaz_5" localSheetId="3">#REF!</definedName>
    <definedName name="okna_montaz_5">#REF!</definedName>
    <definedName name="okna_montaz_6" localSheetId="3">#REF!</definedName>
    <definedName name="okna_montaz_6">#REF!</definedName>
    <definedName name="okna_montaz_7" localSheetId="3">#REF!</definedName>
    <definedName name="okna_montaz_7">#REF!</definedName>
    <definedName name="okna_montaz_9" localSheetId="3">#REF!</definedName>
    <definedName name="okna_montaz_9">#REF!</definedName>
    <definedName name="Ostatni" localSheetId="3">#REF!</definedName>
    <definedName name="Ostatni">#REF!</definedName>
    <definedName name="Ostatni_10" localSheetId="3">#REF!</definedName>
    <definedName name="Ostatni_10">#REF!</definedName>
    <definedName name="Ostatni_11" localSheetId="3">#REF!</definedName>
    <definedName name="Ostatni_11">#REF!</definedName>
    <definedName name="Ostatni_12" localSheetId="3">#REF!</definedName>
    <definedName name="Ostatni_12">#REF!</definedName>
    <definedName name="Ostatni_3" localSheetId="3">#REF!</definedName>
    <definedName name="Ostatni_3">#REF!</definedName>
    <definedName name="Ostatni_3_10" localSheetId="3">#REF!</definedName>
    <definedName name="Ostatni_3_10">#REF!</definedName>
    <definedName name="Ostatni_3_11" localSheetId="3">#REF!</definedName>
    <definedName name="Ostatni_3_11">#REF!</definedName>
    <definedName name="Ostatni_3_12" localSheetId="3">#REF!</definedName>
    <definedName name="Ostatni_3_12">#REF!</definedName>
    <definedName name="Ostatni_3_4" localSheetId="3">#REF!</definedName>
    <definedName name="Ostatni_3_4">#REF!</definedName>
    <definedName name="Ostatni_3_5" localSheetId="3">#REF!</definedName>
    <definedName name="Ostatni_3_5">#REF!</definedName>
    <definedName name="Ostatni_3_6" localSheetId="3">#REF!</definedName>
    <definedName name="Ostatni_3_6">#REF!</definedName>
    <definedName name="Ostatni_3_7" localSheetId="3">#REF!</definedName>
    <definedName name="Ostatni_3_7">#REF!</definedName>
    <definedName name="Ostatni_3_9" localSheetId="3">#REF!</definedName>
    <definedName name="Ostatni_3_9">#REF!</definedName>
    <definedName name="Ostatni_4" localSheetId="3">#REF!</definedName>
    <definedName name="Ostatni_4">#REF!</definedName>
    <definedName name="Ostatni_4_10" localSheetId="3">#REF!</definedName>
    <definedName name="Ostatni_4_10">#REF!</definedName>
    <definedName name="Ostatni_4_11" localSheetId="3">#REF!</definedName>
    <definedName name="Ostatni_4_11">#REF!</definedName>
    <definedName name="Ostatni_4_12" localSheetId="3">#REF!</definedName>
    <definedName name="Ostatni_4_12">#REF!</definedName>
    <definedName name="Ostatni_4_4" localSheetId="3">#REF!</definedName>
    <definedName name="Ostatni_4_4">#REF!</definedName>
    <definedName name="Ostatni_4_5" localSheetId="3">#REF!</definedName>
    <definedName name="Ostatni_4_5">#REF!</definedName>
    <definedName name="Ostatni_4_6" localSheetId="3">#REF!</definedName>
    <definedName name="Ostatni_4_6">#REF!</definedName>
    <definedName name="Ostatni_4_7" localSheetId="3">#REF!</definedName>
    <definedName name="Ostatni_4_7">#REF!</definedName>
    <definedName name="Ostatni_4_9" localSheetId="3">#REF!</definedName>
    <definedName name="Ostatni_4_9">#REF!</definedName>
    <definedName name="Ostatni_5" localSheetId="3">#REF!</definedName>
    <definedName name="Ostatni_5">#REF!</definedName>
    <definedName name="Ostatni_5_10" localSheetId="3">#REF!</definedName>
    <definedName name="Ostatni_5_10">#REF!</definedName>
    <definedName name="Ostatni_5_11" localSheetId="3">#REF!</definedName>
    <definedName name="Ostatni_5_11">#REF!</definedName>
    <definedName name="Ostatni_5_12" localSheetId="3">#REF!</definedName>
    <definedName name="Ostatni_5_12">#REF!</definedName>
    <definedName name="Ostatni_5_4" localSheetId="3">#REF!</definedName>
    <definedName name="Ostatni_5_4">#REF!</definedName>
    <definedName name="Ostatni_5_5" localSheetId="3">#REF!</definedName>
    <definedName name="Ostatni_5_5">#REF!</definedName>
    <definedName name="Ostatni_5_6" localSheetId="3">#REF!</definedName>
    <definedName name="Ostatni_5_6">#REF!</definedName>
    <definedName name="Ostatni_5_7" localSheetId="3">#REF!</definedName>
    <definedName name="Ostatni_5_7">#REF!</definedName>
    <definedName name="Ostatni_5_9" localSheetId="3">#REF!</definedName>
    <definedName name="Ostatni_5_9">#REF!</definedName>
    <definedName name="Ostatni_6" localSheetId="3">#REF!</definedName>
    <definedName name="Ostatni_6">#REF!</definedName>
    <definedName name="Ostatni_7" localSheetId="3">#REF!</definedName>
    <definedName name="Ostatni_7">#REF!</definedName>
    <definedName name="Ostatni_9" localSheetId="3">#REF!</definedName>
    <definedName name="Ostatni_9">#REF!</definedName>
    <definedName name="PlatebniPodminkyAJ" localSheetId="3">#REF!</definedName>
    <definedName name="PlatebniPodminkyAJ">#REF!</definedName>
    <definedName name="PlatebniPodminkyAJ_10" localSheetId="3">#REF!</definedName>
    <definedName name="PlatebniPodminkyAJ_10">#REF!</definedName>
    <definedName name="PlatebniPodminkyAJ_11" localSheetId="3">#REF!</definedName>
    <definedName name="PlatebniPodminkyAJ_11">#REF!</definedName>
    <definedName name="PlatebniPodminkyAJ_12" localSheetId="3">#REF!</definedName>
    <definedName name="PlatebniPodminkyAJ_12">#REF!</definedName>
    <definedName name="PlatebniPodminkyAJ_3" localSheetId="3">#REF!</definedName>
    <definedName name="PlatebniPodminkyAJ_3">#REF!</definedName>
    <definedName name="PlatebniPodminkyAJ_3_10" localSheetId="3">#REF!</definedName>
    <definedName name="PlatebniPodminkyAJ_3_10">#REF!</definedName>
    <definedName name="PlatebniPodminkyAJ_3_11" localSheetId="3">#REF!</definedName>
    <definedName name="PlatebniPodminkyAJ_3_11">#REF!</definedName>
    <definedName name="PlatebniPodminkyAJ_3_12" localSheetId="3">#REF!</definedName>
    <definedName name="PlatebniPodminkyAJ_3_12">#REF!</definedName>
    <definedName name="PlatebniPodminkyAJ_3_4" localSheetId="3">#REF!</definedName>
    <definedName name="PlatebniPodminkyAJ_3_4">#REF!</definedName>
    <definedName name="PlatebniPodminkyAJ_3_5" localSheetId="3">#REF!</definedName>
    <definedName name="PlatebniPodminkyAJ_3_5">#REF!</definedName>
    <definedName name="PlatebniPodminkyAJ_3_6" localSheetId="3">#REF!</definedName>
    <definedName name="PlatebniPodminkyAJ_3_6">#REF!</definedName>
    <definedName name="PlatebniPodminkyAJ_3_7" localSheetId="3">#REF!</definedName>
    <definedName name="PlatebniPodminkyAJ_3_7">#REF!</definedName>
    <definedName name="PlatebniPodminkyAJ_3_9" localSheetId="3">#REF!</definedName>
    <definedName name="PlatebniPodminkyAJ_3_9">#REF!</definedName>
    <definedName name="PlatebniPodminkyAJ_4" localSheetId="3">#REF!</definedName>
    <definedName name="PlatebniPodminkyAJ_4">#REF!</definedName>
    <definedName name="PlatebniPodminkyAJ_4_10" localSheetId="3">#REF!</definedName>
    <definedName name="PlatebniPodminkyAJ_4_10">#REF!</definedName>
    <definedName name="PlatebniPodminkyAJ_4_11" localSheetId="3">#REF!</definedName>
    <definedName name="PlatebniPodminkyAJ_4_11">#REF!</definedName>
    <definedName name="PlatebniPodminkyAJ_4_12" localSheetId="3">#REF!</definedName>
    <definedName name="PlatebniPodminkyAJ_4_12">#REF!</definedName>
    <definedName name="PlatebniPodminkyAJ_4_4" localSheetId="3">#REF!</definedName>
    <definedName name="PlatebniPodminkyAJ_4_4">#REF!</definedName>
    <definedName name="PlatebniPodminkyAJ_4_5" localSheetId="3">#REF!</definedName>
    <definedName name="PlatebniPodminkyAJ_4_5">#REF!</definedName>
    <definedName name="PlatebniPodminkyAJ_4_6" localSheetId="3">#REF!</definedName>
    <definedName name="PlatebniPodminkyAJ_4_6">#REF!</definedName>
    <definedName name="PlatebniPodminkyAJ_4_7" localSheetId="3">#REF!</definedName>
    <definedName name="PlatebniPodminkyAJ_4_7">#REF!</definedName>
    <definedName name="PlatebniPodminkyAJ_4_9" localSheetId="3">#REF!</definedName>
    <definedName name="PlatebniPodminkyAJ_4_9">#REF!</definedName>
    <definedName name="PlatebniPodminkyAJ_5" localSheetId="3">#REF!</definedName>
    <definedName name="PlatebniPodminkyAJ_5">#REF!</definedName>
    <definedName name="PlatebniPodminkyAJ_5_10" localSheetId="3">#REF!</definedName>
    <definedName name="PlatebniPodminkyAJ_5_10">#REF!</definedName>
    <definedName name="PlatebniPodminkyAJ_5_11" localSheetId="3">#REF!</definedName>
    <definedName name="PlatebniPodminkyAJ_5_11">#REF!</definedName>
    <definedName name="PlatebniPodminkyAJ_5_12" localSheetId="3">#REF!</definedName>
    <definedName name="PlatebniPodminkyAJ_5_12">#REF!</definedName>
    <definedName name="PlatebniPodminkyAJ_5_4" localSheetId="3">#REF!</definedName>
    <definedName name="PlatebniPodminkyAJ_5_4">#REF!</definedName>
    <definedName name="PlatebniPodminkyAJ_5_5" localSheetId="3">#REF!</definedName>
    <definedName name="PlatebniPodminkyAJ_5_5">#REF!</definedName>
    <definedName name="PlatebniPodminkyAJ_5_6" localSheetId="3">#REF!</definedName>
    <definedName name="PlatebniPodminkyAJ_5_6">#REF!</definedName>
    <definedName name="PlatebniPodminkyAJ_5_7" localSheetId="3">#REF!</definedName>
    <definedName name="PlatebniPodminkyAJ_5_7">#REF!</definedName>
    <definedName name="PlatebniPodminkyAJ_5_9" localSheetId="3">#REF!</definedName>
    <definedName name="PlatebniPodminkyAJ_5_9">#REF!</definedName>
    <definedName name="PlatebniPodminkyAJ_6" localSheetId="3">#REF!</definedName>
    <definedName name="PlatebniPodminkyAJ_6">#REF!</definedName>
    <definedName name="PlatebniPodminkyAJ_7" localSheetId="3">#REF!</definedName>
    <definedName name="PlatebniPodminkyAJ_7">#REF!</definedName>
    <definedName name="PlatebniPodminkyAJ_9" localSheetId="3">#REF!</definedName>
    <definedName name="PlatebniPodminkyAJ_9">#REF!</definedName>
    <definedName name="PlatebniPodminkyCZ" localSheetId="3">#REF!</definedName>
    <definedName name="PlatebniPodminkyCZ">#REF!</definedName>
    <definedName name="PlatebniPodminkyCZ_10" localSheetId="3">#REF!</definedName>
    <definedName name="PlatebniPodminkyCZ_10">#REF!</definedName>
    <definedName name="PlatebniPodminkyCZ_11" localSheetId="3">#REF!</definedName>
    <definedName name="PlatebniPodminkyCZ_11">#REF!</definedName>
    <definedName name="PlatebniPodminkyCZ_12" localSheetId="3">#REF!</definedName>
    <definedName name="PlatebniPodminkyCZ_12">#REF!</definedName>
    <definedName name="PlatebniPodminkyCZ_3" localSheetId="3">#REF!</definedName>
    <definedName name="PlatebniPodminkyCZ_3">#REF!</definedName>
    <definedName name="PlatebniPodminkyCZ_3_10" localSheetId="3">#REF!</definedName>
    <definedName name="PlatebniPodminkyCZ_3_10">#REF!</definedName>
    <definedName name="PlatebniPodminkyCZ_3_11" localSheetId="3">#REF!</definedName>
    <definedName name="PlatebniPodminkyCZ_3_11">#REF!</definedName>
    <definedName name="PlatebniPodminkyCZ_3_12" localSheetId="3">#REF!</definedName>
    <definedName name="PlatebniPodminkyCZ_3_12">#REF!</definedName>
    <definedName name="PlatebniPodminkyCZ_3_4" localSheetId="3">#REF!</definedName>
    <definedName name="PlatebniPodminkyCZ_3_4">#REF!</definedName>
    <definedName name="PlatebniPodminkyCZ_3_5" localSheetId="3">#REF!</definedName>
    <definedName name="PlatebniPodminkyCZ_3_5">#REF!</definedName>
    <definedName name="PlatebniPodminkyCZ_3_6" localSheetId="3">#REF!</definedName>
    <definedName name="PlatebniPodminkyCZ_3_6">#REF!</definedName>
    <definedName name="PlatebniPodminkyCZ_3_7" localSheetId="3">#REF!</definedName>
    <definedName name="PlatebniPodminkyCZ_3_7">#REF!</definedName>
    <definedName name="PlatebniPodminkyCZ_3_9" localSheetId="3">#REF!</definedName>
    <definedName name="PlatebniPodminkyCZ_3_9">#REF!</definedName>
    <definedName name="PlatebniPodminkyCZ_4" localSheetId="3">#REF!</definedName>
    <definedName name="PlatebniPodminkyCZ_4">#REF!</definedName>
    <definedName name="PlatebniPodminkyCZ_4_10" localSheetId="3">#REF!</definedName>
    <definedName name="PlatebniPodminkyCZ_4_10">#REF!</definedName>
    <definedName name="PlatebniPodminkyCZ_4_11" localSheetId="3">#REF!</definedName>
    <definedName name="PlatebniPodminkyCZ_4_11">#REF!</definedName>
    <definedName name="PlatebniPodminkyCZ_4_12" localSheetId="3">#REF!</definedName>
    <definedName name="PlatebniPodminkyCZ_4_12">#REF!</definedName>
    <definedName name="PlatebniPodminkyCZ_4_4" localSheetId="3">#REF!</definedName>
    <definedName name="PlatebniPodminkyCZ_4_4">#REF!</definedName>
    <definedName name="PlatebniPodminkyCZ_4_5" localSheetId="3">#REF!</definedName>
    <definedName name="PlatebniPodminkyCZ_4_5">#REF!</definedName>
    <definedName name="PlatebniPodminkyCZ_4_6" localSheetId="3">#REF!</definedName>
    <definedName name="PlatebniPodminkyCZ_4_6">#REF!</definedName>
    <definedName name="PlatebniPodminkyCZ_4_7" localSheetId="3">#REF!</definedName>
    <definedName name="PlatebniPodminkyCZ_4_7">#REF!</definedName>
    <definedName name="PlatebniPodminkyCZ_4_9" localSheetId="3">#REF!</definedName>
    <definedName name="PlatebniPodminkyCZ_4_9">#REF!</definedName>
    <definedName name="PlatebniPodminkyCZ_5" localSheetId="3">#REF!</definedName>
    <definedName name="PlatebniPodminkyCZ_5">#REF!</definedName>
    <definedName name="PlatebniPodminkyCZ_5_10" localSheetId="3">#REF!</definedName>
    <definedName name="PlatebniPodminkyCZ_5_10">#REF!</definedName>
    <definedName name="PlatebniPodminkyCZ_5_11" localSheetId="3">#REF!</definedName>
    <definedName name="PlatebniPodminkyCZ_5_11">#REF!</definedName>
    <definedName name="PlatebniPodminkyCZ_5_12" localSheetId="3">#REF!</definedName>
    <definedName name="PlatebniPodminkyCZ_5_12">#REF!</definedName>
    <definedName name="PlatebniPodminkyCZ_5_4" localSheetId="3">#REF!</definedName>
    <definedName name="PlatebniPodminkyCZ_5_4">#REF!</definedName>
    <definedName name="PlatebniPodminkyCZ_5_5" localSheetId="3">#REF!</definedName>
    <definedName name="PlatebniPodminkyCZ_5_5">#REF!</definedName>
    <definedName name="PlatebniPodminkyCZ_5_6" localSheetId="3">#REF!</definedName>
    <definedName name="PlatebniPodminkyCZ_5_6">#REF!</definedName>
    <definedName name="PlatebniPodminkyCZ_5_7" localSheetId="3">#REF!</definedName>
    <definedName name="PlatebniPodminkyCZ_5_7">#REF!</definedName>
    <definedName name="PlatebniPodminkyCZ_5_9" localSheetId="3">#REF!</definedName>
    <definedName name="PlatebniPodminkyCZ_5_9">#REF!</definedName>
    <definedName name="PlatebniPodminkyCZ_6" localSheetId="3">#REF!</definedName>
    <definedName name="PlatebniPodminkyCZ_6">#REF!</definedName>
    <definedName name="PlatebniPodminkyCZ_7" localSheetId="3">#REF!</definedName>
    <definedName name="PlatebniPodminkyCZ_7">#REF!</definedName>
    <definedName name="PlatebniPodminkyCZ_9" localSheetId="3">#REF!</definedName>
    <definedName name="PlatebniPodminkyCZ_9">#REF!</definedName>
    <definedName name="PlatnostNabidky" localSheetId="3">#REF!</definedName>
    <definedName name="PlatnostNabidky">#REF!</definedName>
    <definedName name="PlatnostNabidky_10" localSheetId="3">#REF!</definedName>
    <definedName name="PlatnostNabidky_10">#REF!</definedName>
    <definedName name="PlatnostNabidky_11" localSheetId="3">#REF!</definedName>
    <definedName name="PlatnostNabidky_11">#REF!</definedName>
    <definedName name="PlatnostNabidky_12" localSheetId="3">#REF!</definedName>
    <definedName name="PlatnostNabidky_12">#REF!</definedName>
    <definedName name="PlatnostNabidky_3" localSheetId="3">#REF!</definedName>
    <definedName name="PlatnostNabidky_3">#REF!</definedName>
    <definedName name="PlatnostNabidky_3_10" localSheetId="3">#REF!</definedName>
    <definedName name="PlatnostNabidky_3_10">#REF!</definedName>
    <definedName name="PlatnostNabidky_3_11" localSheetId="3">#REF!</definedName>
    <definedName name="PlatnostNabidky_3_11">#REF!</definedName>
    <definedName name="PlatnostNabidky_3_12" localSheetId="3">#REF!</definedName>
    <definedName name="PlatnostNabidky_3_12">#REF!</definedName>
    <definedName name="PlatnostNabidky_3_4" localSheetId="3">#REF!</definedName>
    <definedName name="PlatnostNabidky_3_4">#REF!</definedName>
    <definedName name="PlatnostNabidky_3_5" localSheetId="3">#REF!</definedName>
    <definedName name="PlatnostNabidky_3_5">#REF!</definedName>
    <definedName name="PlatnostNabidky_3_6" localSheetId="3">#REF!</definedName>
    <definedName name="PlatnostNabidky_3_6">#REF!</definedName>
    <definedName name="PlatnostNabidky_3_7" localSheetId="3">#REF!</definedName>
    <definedName name="PlatnostNabidky_3_7">#REF!</definedName>
    <definedName name="PlatnostNabidky_3_9" localSheetId="3">#REF!</definedName>
    <definedName name="PlatnostNabidky_3_9">#REF!</definedName>
    <definedName name="PlatnostNabidky_4" localSheetId="3">#REF!</definedName>
    <definedName name="PlatnostNabidky_4">#REF!</definedName>
    <definedName name="PlatnostNabidky_4_10" localSheetId="3">#REF!</definedName>
    <definedName name="PlatnostNabidky_4_10">#REF!</definedName>
    <definedName name="PlatnostNabidky_4_11" localSheetId="3">#REF!</definedName>
    <definedName name="PlatnostNabidky_4_11">#REF!</definedName>
    <definedName name="PlatnostNabidky_4_12" localSheetId="3">#REF!</definedName>
    <definedName name="PlatnostNabidky_4_12">#REF!</definedName>
    <definedName name="PlatnostNabidky_4_4" localSheetId="3">#REF!</definedName>
    <definedName name="PlatnostNabidky_4_4">#REF!</definedName>
    <definedName name="PlatnostNabidky_4_5" localSheetId="3">#REF!</definedName>
    <definedName name="PlatnostNabidky_4_5">#REF!</definedName>
    <definedName name="PlatnostNabidky_4_6" localSheetId="3">#REF!</definedName>
    <definedName name="PlatnostNabidky_4_6">#REF!</definedName>
    <definedName name="PlatnostNabidky_4_7" localSheetId="3">#REF!</definedName>
    <definedName name="PlatnostNabidky_4_7">#REF!</definedName>
    <definedName name="PlatnostNabidky_4_9" localSheetId="3">#REF!</definedName>
    <definedName name="PlatnostNabidky_4_9">#REF!</definedName>
    <definedName name="PlatnostNabidky_5" localSheetId="3">#REF!</definedName>
    <definedName name="PlatnostNabidky_5">#REF!</definedName>
    <definedName name="PlatnostNabidky_5_10" localSheetId="3">#REF!</definedName>
    <definedName name="PlatnostNabidky_5_10">#REF!</definedName>
    <definedName name="PlatnostNabidky_5_11" localSheetId="3">#REF!</definedName>
    <definedName name="PlatnostNabidky_5_11">#REF!</definedName>
    <definedName name="PlatnostNabidky_5_12" localSheetId="3">#REF!</definedName>
    <definedName name="PlatnostNabidky_5_12">#REF!</definedName>
    <definedName name="PlatnostNabidky_5_4" localSheetId="3">#REF!</definedName>
    <definedName name="PlatnostNabidky_5_4">#REF!</definedName>
    <definedName name="PlatnostNabidky_5_5" localSheetId="3">#REF!</definedName>
    <definedName name="PlatnostNabidky_5_5">#REF!</definedName>
    <definedName name="PlatnostNabidky_5_6" localSheetId="3">#REF!</definedName>
    <definedName name="PlatnostNabidky_5_6">#REF!</definedName>
    <definedName name="PlatnostNabidky_5_7" localSheetId="3">#REF!</definedName>
    <definedName name="PlatnostNabidky_5_7">#REF!</definedName>
    <definedName name="PlatnostNabidky_5_9" localSheetId="3">#REF!</definedName>
    <definedName name="PlatnostNabidky_5_9">#REF!</definedName>
    <definedName name="PlatnostNabidky_6" localSheetId="3">#REF!</definedName>
    <definedName name="PlatnostNabidky_6">#REF!</definedName>
    <definedName name="PlatnostNabidky_7" localSheetId="3">#REF!</definedName>
    <definedName name="PlatnostNabidky_7">#REF!</definedName>
    <definedName name="PlatnostNabidky_9" localSheetId="3">#REF!</definedName>
    <definedName name="PlatnostNabidky_9">#REF!</definedName>
    <definedName name="Polozky1PP" localSheetId="3">#REF!</definedName>
    <definedName name="Polozky1PP">#REF!</definedName>
    <definedName name="Print_Area" localSheetId="2">položky!$B$1:$K$142</definedName>
    <definedName name="Přehled" localSheetId="3">#REF!</definedName>
    <definedName name="Přehled">#REF!</definedName>
    <definedName name="RecyklaceRemove" localSheetId="3">#REF!</definedName>
    <definedName name="RecyklaceRemove">#REF!</definedName>
    <definedName name="Rekapitulace" localSheetId="3">#REF!</definedName>
    <definedName name="Rekapitulace">#REF!</definedName>
    <definedName name="Rekapitulace_10" localSheetId="3">#REF!</definedName>
    <definedName name="Rekapitulace_10">#REF!</definedName>
    <definedName name="Rekapitulace_11" localSheetId="3">#REF!</definedName>
    <definedName name="Rekapitulace_11">#REF!</definedName>
    <definedName name="Rekapitulace_12" localSheetId="3">#REF!</definedName>
    <definedName name="Rekapitulace_12">#REF!</definedName>
    <definedName name="Rekapitulace_3" localSheetId="3">#REF!</definedName>
    <definedName name="Rekapitulace_3">#REF!</definedName>
    <definedName name="Rekapitulace_3_10" localSheetId="3">#REF!</definedName>
    <definedName name="Rekapitulace_3_10">#REF!</definedName>
    <definedName name="Rekapitulace_3_11" localSheetId="3">#REF!</definedName>
    <definedName name="Rekapitulace_3_11">#REF!</definedName>
    <definedName name="Rekapitulace_3_12" localSheetId="3">#REF!</definedName>
    <definedName name="Rekapitulace_3_12">#REF!</definedName>
    <definedName name="Rekapitulace_3_4" localSheetId="3">#REF!</definedName>
    <definedName name="Rekapitulace_3_4">#REF!</definedName>
    <definedName name="Rekapitulace_3_5" localSheetId="3">#REF!</definedName>
    <definedName name="Rekapitulace_3_5">#REF!</definedName>
    <definedName name="Rekapitulace_3_6" localSheetId="3">#REF!</definedName>
    <definedName name="Rekapitulace_3_6">#REF!</definedName>
    <definedName name="Rekapitulace_3_7" localSheetId="3">#REF!</definedName>
    <definedName name="Rekapitulace_3_7">#REF!</definedName>
    <definedName name="Rekapitulace_3_9" localSheetId="3">#REF!</definedName>
    <definedName name="Rekapitulace_3_9">#REF!</definedName>
    <definedName name="Rekapitulace_4" localSheetId="3">#REF!</definedName>
    <definedName name="Rekapitulace_4">#REF!</definedName>
    <definedName name="Rekapitulace_4_10" localSheetId="3">#REF!</definedName>
    <definedName name="Rekapitulace_4_10">#REF!</definedName>
    <definedName name="Rekapitulace_4_11" localSheetId="3">#REF!</definedName>
    <definedName name="Rekapitulace_4_11">#REF!</definedName>
    <definedName name="Rekapitulace_4_12" localSheetId="3">#REF!</definedName>
    <definedName name="Rekapitulace_4_12">#REF!</definedName>
    <definedName name="Rekapitulace_4_4" localSheetId="3">#REF!</definedName>
    <definedName name="Rekapitulace_4_4">#REF!</definedName>
    <definedName name="Rekapitulace_4_5" localSheetId="3">#REF!</definedName>
    <definedName name="Rekapitulace_4_5">#REF!</definedName>
    <definedName name="Rekapitulace_4_6" localSheetId="3">#REF!</definedName>
    <definedName name="Rekapitulace_4_6">#REF!</definedName>
    <definedName name="Rekapitulace_4_7" localSheetId="3">#REF!</definedName>
    <definedName name="Rekapitulace_4_7">#REF!</definedName>
    <definedName name="Rekapitulace_4_9" localSheetId="3">#REF!</definedName>
    <definedName name="Rekapitulace_4_9">#REF!</definedName>
    <definedName name="Rekapitulace_5" localSheetId="3">#REF!</definedName>
    <definedName name="Rekapitulace_5">#REF!</definedName>
    <definedName name="Rekapitulace_5_10" localSheetId="3">#REF!</definedName>
    <definedName name="Rekapitulace_5_10">#REF!</definedName>
    <definedName name="Rekapitulace_5_11" localSheetId="3">#REF!</definedName>
    <definedName name="Rekapitulace_5_11">#REF!</definedName>
    <definedName name="Rekapitulace_5_12" localSheetId="3">#REF!</definedName>
    <definedName name="Rekapitulace_5_12">#REF!</definedName>
    <definedName name="Rekapitulace_5_4" localSheetId="3">#REF!</definedName>
    <definedName name="Rekapitulace_5_4">#REF!</definedName>
    <definedName name="Rekapitulace_5_5" localSheetId="3">#REF!</definedName>
    <definedName name="Rekapitulace_5_5">#REF!</definedName>
    <definedName name="Rekapitulace_5_6" localSheetId="3">#REF!</definedName>
    <definedName name="Rekapitulace_5_6">#REF!</definedName>
    <definedName name="Rekapitulace_5_7" localSheetId="3">#REF!</definedName>
    <definedName name="Rekapitulace_5_7">#REF!</definedName>
    <definedName name="Rekapitulace_5_9" localSheetId="3">#REF!</definedName>
    <definedName name="Rekapitulace_5_9">#REF!</definedName>
    <definedName name="Rekapitulace_6" localSheetId="3">#REF!</definedName>
    <definedName name="Rekapitulace_6">#REF!</definedName>
    <definedName name="Rekapitulace_7" localSheetId="3">#REF!</definedName>
    <definedName name="Rekapitulace_7">#REF!</definedName>
    <definedName name="Rekapitulace_9" localSheetId="3">#REF!</definedName>
    <definedName name="Rekapitulace_9">#REF!</definedName>
    <definedName name="Rok_nabídky" localSheetId="3">#REF!</definedName>
    <definedName name="Rok_nabídky">#REF!</definedName>
    <definedName name="sk12_4" localSheetId="3">#REF!</definedName>
    <definedName name="sk12_4">#REF!</definedName>
    <definedName name="sk12_6" localSheetId="3">#REF!</definedName>
    <definedName name="sk12_6">#REF!</definedName>
    <definedName name="sk12_8" localSheetId="3">#REF!</definedName>
    <definedName name="sk12_8">#REF!</definedName>
    <definedName name="sk13_4" localSheetId="3">#REF!</definedName>
    <definedName name="sk13_4">#REF!</definedName>
    <definedName name="sk13_6" localSheetId="3">#REF!</definedName>
    <definedName name="sk13_6">#REF!</definedName>
    <definedName name="sk13_8" localSheetId="3">#REF!</definedName>
    <definedName name="sk13_8">#REF!</definedName>
    <definedName name="sk14_4" localSheetId="3">#REF!</definedName>
    <definedName name="sk14_4">#REF!</definedName>
    <definedName name="sk14_6" localSheetId="3">#REF!</definedName>
    <definedName name="sk14_6">#REF!</definedName>
    <definedName name="sk14_8" localSheetId="3">#REF!</definedName>
    <definedName name="sk14_8">#REF!</definedName>
    <definedName name="sk16_nepl" localSheetId="3">#REF!</definedName>
    <definedName name="sk16_nepl">#REF!</definedName>
    <definedName name="sk16_pl" localSheetId="3">#REF!</definedName>
    <definedName name="sk16_pl">#REF!</definedName>
    <definedName name="sk17_5" localSheetId="3">#REF!</definedName>
    <definedName name="sk17_5">#REF!</definedName>
    <definedName name="sk17_6" localSheetId="3">#REF!</definedName>
    <definedName name="sk17_6">#REF!</definedName>
    <definedName name="sk17_8" localSheetId="3">#REF!</definedName>
    <definedName name="sk17_8">#REF!</definedName>
    <definedName name="sk19_4" localSheetId="3">#REF!</definedName>
    <definedName name="sk19_4">#REF!</definedName>
    <definedName name="sk19_6" localSheetId="3">#REF!</definedName>
    <definedName name="sk19_6">#REF!</definedName>
    <definedName name="sk19_8" localSheetId="3">#REF!</definedName>
    <definedName name="sk19_8">#REF!</definedName>
    <definedName name="Smlouva" localSheetId="3">#REF!</definedName>
    <definedName name="Smlouva">#REF!</definedName>
    <definedName name="Smlouva_10" localSheetId="3">#REF!</definedName>
    <definedName name="Smlouva_10">#REF!</definedName>
    <definedName name="Smlouva_11" localSheetId="3">#REF!</definedName>
    <definedName name="Smlouva_11">#REF!</definedName>
    <definedName name="Smlouva_12" localSheetId="3">#REF!</definedName>
    <definedName name="Smlouva_12">#REF!</definedName>
    <definedName name="Smlouva_3" localSheetId="3">#REF!</definedName>
    <definedName name="Smlouva_3">#REF!</definedName>
    <definedName name="Smlouva_3_10" localSheetId="3">#REF!</definedName>
    <definedName name="Smlouva_3_10">#REF!</definedName>
    <definedName name="Smlouva_3_11" localSheetId="3">#REF!</definedName>
    <definedName name="Smlouva_3_11">#REF!</definedName>
    <definedName name="Smlouva_3_12" localSheetId="3">#REF!</definedName>
    <definedName name="Smlouva_3_12">#REF!</definedName>
    <definedName name="Smlouva_3_4" localSheetId="3">#REF!</definedName>
    <definedName name="Smlouva_3_4">#REF!</definedName>
    <definedName name="Smlouva_3_5" localSheetId="3">#REF!</definedName>
    <definedName name="Smlouva_3_5">#REF!</definedName>
    <definedName name="Smlouva_3_6" localSheetId="3">#REF!</definedName>
    <definedName name="Smlouva_3_6">#REF!</definedName>
    <definedName name="Smlouva_3_7" localSheetId="3">#REF!</definedName>
    <definedName name="Smlouva_3_7">#REF!</definedName>
    <definedName name="Smlouva_3_9" localSheetId="3">#REF!</definedName>
    <definedName name="Smlouva_3_9">#REF!</definedName>
    <definedName name="Smlouva_4" localSheetId="3">#REF!</definedName>
    <definedName name="Smlouva_4">#REF!</definedName>
    <definedName name="Smlouva_4_10" localSheetId="3">#REF!</definedName>
    <definedName name="Smlouva_4_10">#REF!</definedName>
    <definedName name="Smlouva_4_11" localSheetId="3">#REF!</definedName>
    <definedName name="Smlouva_4_11">#REF!</definedName>
    <definedName name="Smlouva_4_12" localSheetId="3">#REF!</definedName>
    <definedName name="Smlouva_4_12">#REF!</definedName>
    <definedName name="Smlouva_4_4" localSheetId="3">#REF!</definedName>
    <definedName name="Smlouva_4_4">#REF!</definedName>
    <definedName name="Smlouva_4_5" localSheetId="3">#REF!</definedName>
    <definedName name="Smlouva_4_5">#REF!</definedName>
    <definedName name="Smlouva_4_6" localSheetId="3">#REF!</definedName>
    <definedName name="Smlouva_4_6">#REF!</definedName>
    <definedName name="Smlouva_4_7" localSheetId="3">#REF!</definedName>
    <definedName name="Smlouva_4_7">#REF!</definedName>
    <definedName name="Smlouva_4_9" localSheetId="3">#REF!</definedName>
    <definedName name="Smlouva_4_9">#REF!</definedName>
    <definedName name="Smlouva_5" localSheetId="3">#REF!</definedName>
    <definedName name="Smlouva_5">#REF!</definedName>
    <definedName name="Smlouva_5_10" localSheetId="3">#REF!</definedName>
    <definedName name="Smlouva_5_10">#REF!</definedName>
    <definedName name="Smlouva_5_11" localSheetId="3">#REF!</definedName>
    <definedName name="Smlouva_5_11">#REF!</definedName>
    <definedName name="Smlouva_5_12" localSheetId="3">#REF!</definedName>
    <definedName name="Smlouva_5_12">#REF!</definedName>
    <definedName name="Smlouva_5_4" localSheetId="3">#REF!</definedName>
    <definedName name="Smlouva_5_4">#REF!</definedName>
    <definedName name="Smlouva_5_5" localSheetId="3">#REF!</definedName>
    <definedName name="Smlouva_5_5">#REF!</definedName>
    <definedName name="Smlouva_5_6" localSheetId="3">#REF!</definedName>
    <definedName name="Smlouva_5_6">#REF!</definedName>
    <definedName name="Smlouva_5_7" localSheetId="3">#REF!</definedName>
    <definedName name="Smlouva_5_7">#REF!</definedName>
    <definedName name="Smlouva_5_9" localSheetId="3">#REF!</definedName>
    <definedName name="Smlouva_5_9">#REF!</definedName>
    <definedName name="Smlouva_6" localSheetId="3">#REF!</definedName>
    <definedName name="Smlouva_6">#REF!</definedName>
    <definedName name="Smlouva_7" localSheetId="3">#REF!</definedName>
    <definedName name="Smlouva_7">#REF!</definedName>
    <definedName name="Smlouva_9" localSheetId="3">#REF!</definedName>
    <definedName name="Smlouva_9">#REF!</definedName>
    <definedName name="Soucet1PP" localSheetId="3">#REF!</definedName>
    <definedName name="Soucet1PP">#REF!</definedName>
    <definedName name="Specifikace" localSheetId="3">#REF!</definedName>
    <definedName name="Specifikace">#REF!</definedName>
    <definedName name="Stredisko" localSheetId="3">#REF!</definedName>
    <definedName name="Stredisko">#REF!</definedName>
    <definedName name="Stredisko_10" localSheetId="3">#REF!</definedName>
    <definedName name="Stredisko_10">#REF!</definedName>
    <definedName name="Stredisko_11" localSheetId="3">#REF!</definedName>
    <definedName name="Stredisko_11">#REF!</definedName>
    <definedName name="Stredisko_12" localSheetId="3">#REF!</definedName>
    <definedName name="Stredisko_12">#REF!</definedName>
    <definedName name="Stredisko_3" localSheetId="3">#REF!</definedName>
    <definedName name="Stredisko_3">#REF!</definedName>
    <definedName name="Stredisko_3_10" localSheetId="3">#REF!</definedName>
    <definedName name="Stredisko_3_10">#REF!</definedName>
    <definedName name="Stredisko_3_11" localSheetId="3">#REF!</definedName>
    <definedName name="Stredisko_3_11">#REF!</definedName>
    <definedName name="Stredisko_3_12" localSheetId="3">#REF!</definedName>
    <definedName name="Stredisko_3_12">#REF!</definedName>
    <definedName name="Stredisko_3_4" localSheetId="3">#REF!</definedName>
    <definedName name="Stredisko_3_4">#REF!</definedName>
    <definedName name="Stredisko_3_5" localSheetId="3">#REF!</definedName>
    <definedName name="Stredisko_3_5">#REF!</definedName>
    <definedName name="Stredisko_3_6" localSheetId="3">#REF!</definedName>
    <definedName name="Stredisko_3_6">#REF!</definedName>
    <definedName name="Stredisko_3_7" localSheetId="3">#REF!</definedName>
    <definedName name="Stredisko_3_7">#REF!</definedName>
    <definedName name="Stredisko_3_9" localSheetId="3">#REF!</definedName>
    <definedName name="Stredisko_3_9">#REF!</definedName>
    <definedName name="Stredisko_4" localSheetId="3">#REF!</definedName>
    <definedName name="Stredisko_4">#REF!</definedName>
    <definedName name="Stredisko_4_10" localSheetId="3">#REF!</definedName>
    <definedName name="Stredisko_4_10">#REF!</definedName>
    <definedName name="Stredisko_4_11" localSheetId="3">#REF!</definedName>
    <definedName name="Stredisko_4_11">#REF!</definedName>
    <definedName name="Stredisko_4_12" localSheetId="3">#REF!</definedName>
    <definedName name="Stredisko_4_12">#REF!</definedName>
    <definedName name="Stredisko_4_4" localSheetId="3">#REF!</definedName>
    <definedName name="Stredisko_4_4">#REF!</definedName>
    <definedName name="Stredisko_4_5" localSheetId="3">#REF!</definedName>
    <definedName name="Stredisko_4_5">#REF!</definedName>
    <definedName name="Stredisko_4_6" localSheetId="3">#REF!</definedName>
    <definedName name="Stredisko_4_6">#REF!</definedName>
    <definedName name="Stredisko_4_7" localSheetId="3">#REF!</definedName>
    <definedName name="Stredisko_4_7">#REF!</definedName>
    <definedName name="Stredisko_4_9" localSheetId="3">#REF!</definedName>
    <definedName name="Stredisko_4_9">#REF!</definedName>
    <definedName name="Stredisko_5" localSheetId="3">#REF!</definedName>
    <definedName name="Stredisko_5">#REF!</definedName>
    <definedName name="Stredisko_5_10" localSheetId="3">#REF!</definedName>
    <definedName name="Stredisko_5_10">#REF!</definedName>
    <definedName name="Stredisko_5_11" localSheetId="3">#REF!</definedName>
    <definedName name="Stredisko_5_11">#REF!</definedName>
    <definedName name="Stredisko_5_12" localSheetId="3">#REF!</definedName>
    <definedName name="Stredisko_5_12">#REF!</definedName>
    <definedName name="Stredisko_5_4" localSheetId="3">#REF!</definedName>
    <definedName name="Stredisko_5_4">#REF!</definedName>
    <definedName name="Stredisko_5_5" localSheetId="3">#REF!</definedName>
    <definedName name="Stredisko_5_5">#REF!</definedName>
    <definedName name="Stredisko_5_6" localSheetId="3">#REF!</definedName>
    <definedName name="Stredisko_5_6">#REF!</definedName>
    <definedName name="Stredisko_5_7" localSheetId="3">#REF!</definedName>
    <definedName name="Stredisko_5_7">#REF!</definedName>
    <definedName name="Stredisko_5_9" localSheetId="3">#REF!</definedName>
    <definedName name="Stredisko_5_9">#REF!</definedName>
    <definedName name="Stredisko_6" localSheetId="3">#REF!</definedName>
    <definedName name="Stredisko_6">#REF!</definedName>
    <definedName name="Stredisko_7" localSheetId="3">#REF!</definedName>
    <definedName name="Stredisko_7">#REF!</definedName>
    <definedName name="Stredisko_9" localSheetId="3">#REF!</definedName>
    <definedName name="Stredisko_9">#REF!</definedName>
    <definedName name="Svitidla" localSheetId="3">#REF!</definedName>
    <definedName name="Svitidla">#REF!</definedName>
    <definedName name="Telefon" localSheetId="3">#REF!</definedName>
    <definedName name="Telefon">#REF!</definedName>
    <definedName name="Telefon_10" localSheetId="3">#REF!</definedName>
    <definedName name="Telefon_10">#REF!</definedName>
    <definedName name="Telefon_11" localSheetId="3">#REF!</definedName>
    <definedName name="Telefon_11">#REF!</definedName>
    <definedName name="Telefon_12" localSheetId="3">#REF!</definedName>
    <definedName name="Telefon_12">#REF!</definedName>
    <definedName name="Telefon_3" localSheetId="3">#REF!</definedName>
    <definedName name="Telefon_3">#REF!</definedName>
    <definedName name="Telefon_3_10" localSheetId="3">#REF!</definedName>
    <definedName name="Telefon_3_10">#REF!</definedName>
    <definedName name="Telefon_3_11" localSheetId="3">#REF!</definedName>
    <definedName name="Telefon_3_11">#REF!</definedName>
    <definedName name="Telefon_3_12" localSheetId="3">#REF!</definedName>
    <definedName name="Telefon_3_12">#REF!</definedName>
    <definedName name="Telefon_3_4" localSheetId="3">#REF!</definedName>
    <definedName name="Telefon_3_4">#REF!</definedName>
    <definedName name="Telefon_3_5" localSheetId="3">#REF!</definedName>
    <definedName name="Telefon_3_5">#REF!</definedName>
    <definedName name="Telefon_3_6" localSheetId="3">#REF!</definedName>
    <definedName name="Telefon_3_6">#REF!</definedName>
    <definedName name="Telefon_3_7" localSheetId="3">#REF!</definedName>
    <definedName name="Telefon_3_7">#REF!</definedName>
    <definedName name="Telefon_3_9" localSheetId="3">#REF!</definedName>
    <definedName name="Telefon_3_9">#REF!</definedName>
    <definedName name="Telefon_4" localSheetId="3">#REF!</definedName>
    <definedName name="Telefon_4">#REF!</definedName>
    <definedName name="Telefon_4_10" localSheetId="3">#REF!</definedName>
    <definedName name="Telefon_4_10">#REF!</definedName>
    <definedName name="Telefon_4_11" localSheetId="3">#REF!</definedName>
    <definedName name="Telefon_4_11">#REF!</definedName>
    <definedName name="Telefon_4_12" localSheetId="3">#REF!</definedName>
    <definedName name="Telefon_4_12">#REF!</definedName>
    <definedName name="Telefon_4_4" localSheetId="3">#REF!</definedName>
    <definedName name="Telefon_4_4">#REF!</definedName>
    <definedName name="Telefon_4_5" localSheetId="3">#REF!</definedName>
    <definedName name="Telefon_4_5">#REF!</definedName>
    <definedName name="Telefon_4_6" localSheetId="3">#REF!</definedName>
    <definedName name="Telefon_4_6">#REF!</definedName>
    <definedName name="Telefon_4_7" localSheetId="3">#REF!</definedName>
    <definedName name="Telefon_4_7">#REF!</definedName>
    <definedName name="Telefon_4_9" localSheetId="3">#REF!</definedName>
    <definedName name="Telefon_4_9">#REF!</definedName>
    <definedName name="Telefon_5" localSheetId="3">#REF!</definedName>
    <definedName name="Telefon_5">#REF!</definedName>
    <definedName name="Telefon_5_10" localSheetId="3">#REF!</definedName>
    <definedName name="Telefon_5_10">#REF!</definedName>
    <definedName name="Telefon_5_11" localSheetId="3">#REF!</definedName>
    <definedName name="Telefon_5_11">#REF!</definedName>
    <definedName name="Telefon_5_12" localSheetId="3">#REF!</definedName>
    <definedName name="Telefon_5_12">#REF!</definedName>
    <definedName name="Telefon_5_4" localSheetId="3">#REF!</definedName>
    <definedName name="Telefon_5_4">#REF!</definedName>
    <definedName name="Telefon_5_5" localSheetId="3">#REF!</definedName>
    <definedName name="Telefon_5_5">#REF!</definedName>
    <definedName name="Telefon_5_6" localSheetId="3">#REF!</definedName>
    <definedName name="Telefon_5_6">#REF!</definedName>
    <definedName name="Telefon_5_7" localSheetId="3">#REF!</definedName>
    <definedName name="Telefon_5_7">#REF!</definedName>
    <definedName name="Telefon_5_9" localSheetId="3">#REF!</definedName>
    <definedName name="Telefon_5_9">#REF!</definedName>
    <definedName name="Telefon_6" localSheetId="3">#REF!</definedName>
    <definedName name="Telefon_6">#REF!</definedName>
    <definedName name="Telefon_7" localSheetId="3">#REF!</definedName>
    <definedName name="Telefon_7">#REF!</definedName>
    <definedName name="Telefon_9" localSheetId="3">#REF!</definedName>
    <definedName name="Telefon_9">#REF!</definedName>
    <definedName name="TerminDodani" localSheetId="3">#REF!</definedName>
    <definedName name="TerminDodani">#REF!</definedName>
    <definedName name="TerminDodani_10" localSheetId="3">#REF!</definedName>
    <definedName name="TerminDodani_10">#REF!</definedName>
    <definedName name="TerminDodani_11" localSheetId="3">#REF!</definedName>
    <definedName name="TerminDodani_11">#REF!</definedName>
    <definedName name="TerminDodani_12" localSheetId="3">#REF!</definedName>
    <definedName name="TerminDodani_12">#REF!</definedName>
    <definedName name="TerminDodani_3" localSheetId="3">#REF!</definedName>
    <definedName name="TerminDodani_3">#REF!</definedName>
    <definedName name="TerminDodani_3_10" localSheetId="3">#REF!</definedName>
    <definedName name="TerminDodani_3_10">#REF!</definedName>
    <definedName name="TerminDodani_3_11" localSheetId="3">#REF!</definedName>
    <definedName name="TerminDodani_3_11">#REF!</definedName>
    <definedName name="TerminDodani_3_12" localSheetId="3">#REF!</definedName>
    <definedName name="TerminDodani_3_12">#REF!</definedName>
    <definedName name="TerminDodani_3_4" localSheetId="3">#REF!</definedName>
    <definedName name="TerminDodani_3_4">#REF!</definedName>
    <definedName name="TerminDodani_3_5" localSheetId="3">#REF!</definedName>
    <definedName name="TerminDodani_3_5">#REF!</definedName>
    <definedName name="TerminDodani_3_6" localSheetId="3">#REF!</definedName>
    <definedName name="TerminDodani_3_6">#REF!</definedName>
    <definedName name="TerminDodani_3_7" localSheetId="3">#REF!</definedName>
    <definedName name="TerminDodani_3_7">#REF!</definedName>
    <definedName name="TerminDodani_3_9" localSheetId="3">#REF!</definedName>
    <definedName name="TerminDodani_3_9">#REF!</definedName>
    <definedName name="TerminDodani_4" localSheetId="3">#REF!</definedName>
    <definedName name="TerminDodani_4">#REF!</definedName>
    <definedName name="TerminDodani_4_10" localSheetId="3">#REF!</definedName>
    <definedName name="TerminDodani_4_10">#REF!</definedName>
    <definedName name="TerminDodani_4_11" localSheetId="3">#REF!</definedName>
    <definedName name="TerminDodani_4_11">#REF!</definedName>
    <definedName name="TerminDodani_4_12" localSheetId="3">#REF!</definedName>
    <definedName name="TerminDodani_4_12">#REF!</definedName>
    <definedName name="TerminDodani_4_4" localSheetId="3">#REF!</definedName>
    <definedName name="TerminDodani_4_4">#REF!</definedName>
    <definedName name="TerminDodani_4_5" localSheetId="3">#REF!</definedName>
    <definedName name="TerminDodani_4_5">#REF!</definedName>
    <definedName name="TerminDodani_4_6" localSheetId="3">#REF!</definedName>
    <definedName name="TerminDodani_4_6">#REF!</definedName>
    <definedName name="TerminDodani_4_7" localSheetId="3">#REF!</definedName>
    <definedName name="TerminDodani_4_7">#REF!</definedName>
    <definedName name="TerminDodani_4_9" localSheetId="3">#REF!</definedName>
    <definedName name="TerminDodani_4_9">#REF!</definedName>
    <definedName name="TerminDodani_5" localSheetId="3">#REF!</definedName>
    <definedName name="TerminDodani_5">#REF!</definedName>
    <definedName name="TerminDodani_5_10" localSheetId="3">#REF!</definedName>
    <definedName name="TerminDodani_5_10">#REF!</definedName>
    <definedName name="TerminDodani_5_11" localSheetId="3">#REF!</definedName>
    <definedName name="TerminDodani_5_11">#REF!</definedName>
    <definedName name="TerminDodani_5_12" localSheetId="3">#REF!</definedName>
    <definedName name="TerminDodani_5_12">#REF!</definedName>
    <definedName name="TerminDodani_5_4" localSheetId="3">#REF!</definedName>
    <definedName name="TerminDodani_5_4">#REF!</definedName>
    <definedName name="TerminDodani_5_5" localSheetId="3">#REF!</definedName>
    <definedName name="TerminDodani_5_5">#REF!</definedName>
    <definedName name="TerminDodani_5_6" localSheetId="3">#REF!</definedName>
    <definedName name="TerminDodani_5_6">#REF!</definedName>
    <definedName name="TerminDodani_5_7" localSheetId="3">#REF!</definedName>
    <definedName name="TerminDodani_5_7">#REF!</definedName>
    <definedName name="TerminDodani_5_9" localSheetId="3">#REF!</definedName>
    <definedName name="TerminDodani_5_9">#REF!</definedName>
    <definedName name="TerminDodani_6" localSheetId="3">#REF!</definedName>
    <definedName name="TerminDodani_6">#REF!</definedName>
    <definedName name="TerminDodani_7" localSheetId="3">#REF!</definedName>
    <definedName name="TerminDodani_7">#REF!</definedName>
    <definedName name="TerminDodani_9" localSheetId="3">#REF!</definedName>
    <definedName name="TerminDodani_9">#REF!</definedName>
    <definedName name="TextVlastniAJ" localSheetId="3">#REF!</definedName>
    <definedName name="TextVlastniAJ">#REF!</definedName>
    <definedName name="TextVlastniAJ_10" localSheetId="3">#REF!</definedName>
    <definedName name="TextVlastniAJ_10">#REF!</definedName>
    <definedName name="TextVlastniAJ_11" localSheetId="3">#REF!</definedName>
    <definedName name="TextVlastniAJ_11">#REF!</definedName>
    <definedName name="TextVlastniAJ_12" localSheetId="3">#REF!</definedName>
    <definedName name="TextVlastniAJ_12">#REF!</definedName>
    <definedName name="TextVlastniAJ_3" localSheetId="3">#REF!</definedName>
    <definedName name="TextVlastniAJ_3">#REF!</definedName>
    <definedName name="TextVlastniAJ_3_10" localSheetId="3">#REF!</definedName>
    <definedName name="TextVlastniAJ_3_10">#REF!</definedName>
    <definedName name="TextVlastniAJ_3_11" localSheetId="3">#REF!</definedName>
    <definedName name="TextVlastniAJ_3_11">#REF!</definedName>
    <definedName name="TextVlastniAJ_3_12" localSheetId="3">#REF!</definedName>
    <definedName name="TextVlastniAJ_3_12">#REF!</definedName>
    <definedName name="TextVlastniAJ_3_4" localSheetId="3">#REF!</definedName>
    <definedName name="TextVlastniAJ_3_4">#REF!</definedName>
    <definedName name="TextVlastniAJ_3_5" localSheetId="3">#REF!</definedName>
    <definedName name="TextVlastniAJ_3_5">#REF!</definedName>
    <definedName name="TextVlastniAJ_3_6" localSheetId="3">#REF!</definedName>
    <definedName name="TextVlastniAJ_3_6">#REF!</definedName>
    <definedName name="TextVlastniAJ_3_7" localSheetId="3">#REF!</definedName>
    <definedName name="TextVlastniAJ_3_7">#REF!</definedName>
    <definedName name="TextVlastniAJ_3_9" localSheetId="3">#REF!</definedName>
    <definedName name="TextVlastniAJ_3_9">#REF!</definedName>
    <definedName name="TextVlastniAJ_4" localSheetId="3">#REF!</definedName>
    <definedName name="TextVlastniAJ_4">#REF!</definedName>
    <definedName name="TextVlastniAJ_4_10" localSheetId="3">#REF!</definedName>
    <definedName name="TextVlastniAJ_4_10">#REF!</definedName>
    <definedName name="TextVlastniAJ_4_11" localSheetId="3">#REF!</definedName>
    <definedName name="TextVlastniAJ_4_11">#REF!</definedName>
    <definedName name="TextVlastniAJ_4_12" localSheetId="3">#REF!</definedName>
    <definedName name="TextVlastniAJ_4_12">#REF!</definedName>
    <definedName name="TextVlastniAJ_4_4" localSheetId="3">#REF!</definedName>
    <definedName name="TextVlastniAJ_4_4">#REF!</definedName>
    <definedName name="TextVlastniAJ_4_5" localSheetId="3">#REF!</definedName>
    <definedName name="TextVlastniAJ_4_5">#REF!</definedName>
    <definedName name="TextVlastniAJ_4_6" localSheetId="3">#REF!</definedName>
    <definedName name="TextVlastniAJ_4_6">#REF!</definedName>
    <definedName name="TextVlastniAJ_4_7" localSheetId="3">#REF!</definedName>
    <definedName name="TextVlastniAJ_4_7">#REF!</definedName>
    <definedName name="TextVlastniAJ_4_9" localSheetId="3">#REF!</definedName>
    <definedName name="TextVlastniAJ_4_9">#REF!</definedName>
    <definedName name="TextVlastniAJ_5" localSheetId="3">#REF!</definedName>
    <definedName name="TextVlastniAJ_5">#REF!</definedName>
    <definedName name="TextVlastniAJ_5_10" localSheetId="3">#REF!</definedName>
    <definedName name="TextVlastniAJ_5_10">#REF!</definedName>
    <definedName name="TextVlastniAJ_5_11" localSheetId="3">#REF!</definedName>
    <definedName name="TextVlastniAJ_5_11">#REF!</definedName>
    <definedName name="TextVlastniAJ_5_12" localSheetId="3">#REF!</definedName>
    <definedName name="TextVlastniAJ_5_12">#REF!</definedName>
    <definedName name="TextVlastniAJ_5_4" localSheetId="3">#REF!</definedName>
    <definedName name="TextVlastniAJ_5_4">#REF!</definedName>
    <definedName name="TextVlastniAJ_5_5" localSheetId="3">#REF!</definedName>
    <definedName name="TextVlastniAJ_5_5">#REF!</definedName>
    <definedName name="TextVlastniAJ_5_6" localSheetId="3">#REF!</definedName>
    <definedName name="TextVlastniAJ_5_6">#REF!</definedName>
    <definedName name="TextVlastniAJ_5_7" localSheetId="3">#REF!</definedName>
    <definedName name="TextVlastniAJ_5_7">#REF!</definedName>
    <definedName name="TextVlastniAJ_5_9" localSheetId="3">#REF!</definedName>
    <definedName name="TextVlastniAJ_5_9">#REF!</definedName>
    <definedName name="TextVlastniAJ_6" localSheetId="3">#REF!</definedName>
    <definedName name="TextVlastniAJ_6">#REF!</definedName>
    <definedName name="TextVlastniAJ_7" localSheetId="3">#REF!</definedName>
    <definedName name="TextVlastniAJ_7">#REF!</definedName>
    <definedName name="TextVlastniAJ_9" localSheetId="3">#REF!</definedName>
    <definedName name="TextVlastniAJ_9">#REF!</definedName>
    <definedName name="TextVlastniCZ" localSheetId="3">#REF!</definedName>
    <definedName name="TextVlastniCZ">#REF!</definedName>
    <definedName name="TextVlastniCZ_10" localSheetId="3">#REF!</definedName>
    <definedName name="TextVlastniCZ_10">#REF!</definedName>
    <definedName name="TextVlastniCZ_11" localSheetId="3">#REF!</definedName>
    <definedName name="TextVlastniCZ_11">#REF!</definedName>
    <definedName name="TextVlastniCZ_12" localSheetId="3">#REF!</definedName>
    <definedName name="TextVlastniCZ_12">#REF!</definedName>
    <definedName name="TextVlastniCZ_3" localSheetId="3">#REF!</definedName>
    <definedName name="TextVlastniCZ_3">#REF!</definedName>
    <definedName name="TextVlastniCZ_3_10" localSheetId="3">#REF!</definedName>
    <definedName name="TextVlastniCZ_3_10">#REF!</definedName>
    <definedName name="TextVlastniCZ_3_11" localSheetId="3">#REF!</definedName>
    <definedName name="TextVlastniCZ_3_11">#REF!</definedName>
    <definedName name="TextVlastniCZ_3_12" localSheetId="3">#REF!</definedName>
    <definedName name="TextVlastniCZ_3_12">#REF!</definedName>
    <definedName name="TextVlastniCZ_3_4" localSheetId="3">#REF!</definedName>
    <definedName name="TextVlastniCZ_3_4">#REF!</definedName>
    <definedName name="TextVlastniCZ_3_5" localSheetId="3">#REF!</definedName>
    <definedName name="TextVlastniCZ_3_5">#REF!</definedName>
    <definedName name="TextVlastniCZ_3_6" localSheetId="3">#REF!</definedName>
    <definedName name="TextVlastniCZ_3_6">#REF!</definedName>
    <definedName name="TextVlastniCZ_3_7" localSheetId="3">#REF!</definedName>
    <definedName name="TextVlastniCZ_3_7">#REF!</definedName>
    <definedName name="TextVlastniCZ_3_9" localSheetId="3">#REF!</definedName>
    <definedName name="TextVlastniCZ_3_9">#REF!</definedName>
    <definedName name="TextVlastniCZ_4" localSheetId="3">#REF!</definedName>
    <definedName name="TextVlastniCZ_4">#REF!</definedName>
    <definedName name="TextVlastniCZ_4_10" localSheetId="3">#REF!</definedName>
    <definedName name="TextVlastniCZ_4_10">#REF!</definedName>
    <definedName name="TextVlastniCZ_4_11" localSheetId="3">#REF!</definedName>
    <definedName name="TextVlastniCZ_4_11">#REF!</definedName>
    <definedName name="TextVlastniCZ_4_12" localSheetId="3">#REF!</definedName>
    <definedName name="TextVlastniCZ_4_12">#REF!</definedName>
    <definedName name="TextVlastniCZ_4_4" localSheetId="3">#REF!</definedName>
    <definedName name="TextVlastniCZ_4_4">#REF!</definedName>
    <definedName name="TextVlastniCZ_4_5" localSheetId="3">#REF!</definedName>
    <definedName name="TextVlastniCZ_4_5">#REF!</definedName>
    <definedName name="TextVlastniCZ_4_6" localSheetId="3">#REF!</definedName>
    <definedName name="TextVlastniCZ_4_6">#REF!</definedName>
    <definedName name="TextVlastniCZ_4_7" localSheetId="3">#REF!</definedName>
    <definedName name="TextVlastniCZ_4_7">#REF!</definedName>
    <definedName name="TextVlastniCZ_4_9" localSheetId="3">#REF!</definedName>
    <definedName name="TextVlastniCZ_4_9">#REF!</definedName>
    <definedName name="TextVlastniCZ_5" localSheetId="3">#REF!</definedName>
    <definedName name="TextVlastniCZ_5">#REF!</definedName>
    <definedName name="TextVlastniCZ_5_10" localSheetId="3">#REF!</definedName>
    <definedName name="TextVlastniCZ_5_10">#REF!</definedName>
    <definedName name="TextVlastniCZ_5_11" localSheetId="3">#REF!</definedName>
    <definedName name="TextVlastniCZ_5_11">#REF!</definedName>
    <definedName name="TextVlastniCZ_5_12" localSheetId="3">#REF!</definedName>
    <definedName name="TextVlastniCZ_5_12">#REF!</definedName>
    <definedName name="TextVlastniCZ_5_4" localSheetId="3">#REF!</definedName>
    <definedName name="TextVlastniCZ_5_4">#REF!</definedName>
    <definedName name="TextVlastniCZ_5_5" localSheetId="3">#REF!</definedName>
    <definedName name="TextVlastniCZ_5_5">#REF!</definedName>
    <definedName name="TextVlastniCZ_5_6" localSheetId="3">#REF!</definedName>
    <definedName name="TextVlastniCZ_5_6">#REF!</definedName>
    <definedName name="TextVlastniCZ_5_7" localSheetId="3">#REF!</definedName>
    <definedName name="TextVlastniCZ_5_7">#REF!</definedName>
    <definedName name="TextVlastniCZ_5_9" localSheetId="3">#REF!</definedName>
    <definedName name="TextVlastniCZ_5_9">#REF!</definedName>
    <definedName name="TextVlastniCZ_6" localSheetId="3">#REF!</definedName>
    <definedName name="TextVlastniCZ_6">#REF!</definedName>
    <definedName name="TextVlastniCZ_7" localSheetId="3">#REF!</definedName>
    <definedName name="TextVlastniCZ_7">#REF!</definedName>
    <definedName name="TextVlastniCZ_9" localSheetId="3">#REF!</definedName>
    <definedName name="TextVlastniCZ_9">#REF!</definedName>
    <definedName name="Typ" localSheetId="3">([1]MAR!$C$257:$C$300,[1]MAR!$C$63:$C$248)</definedName>
    <definedName name="Typ">([2]MAR!$C$257:$C$300,[2]MAR!$C$63:$C$248)</definedName>
    <definedName name="XXXXXXXXXXXXXXXXXXXXXXXXXXXXXXXXX">#REF!</definedName>
    <definedName name="Zakaznik" localSheetId="3">#REF!</definedName>
    <definedName name="Zakaznik">#REF!</definedName>
    <definedName name="Zakaznik_10" localSheetId="3">#REF!</definedName>
    <definedName name="Zakaznik_10">#REF!</definedName>
    <definedName name="Zakaznik_11" localSheetId="3">#REF!</definedName>
    <definedName name="Zakaznik_11">#REF!</definedName>
    <definedName name="Zakaznik_12" localSheetId="3">#REF!</definedName>
    <definedName name="Zakaznik_12">#REF!</definedName>
    <definedName name="Zakaznik_3" localSheetId="3">#REF!</definedName>
    <definedName name="Zakaznik_3">#REF!</definedName>
    <definedName name="Zakaznik_3_10" localSheetId="3">#REF!</definedName>
    <definedName name="Zakaznik_3_10">#REF!</definedName>
    <definedName name="Zakaznik_3_11" localSheetId="3">#REF!</definedName>
    <definedName name="Zakaznik_3_11">#REF!</definedName>
    <definedName name="Zakaznik_3_12" localSheetId="3">#REF!</definedName>
    <definedName name="Zakaznik_3_12">#REF!</definedName>
    <definedName name="Zakaznik_3_4" localSheetId="3">#REF!</definedName>
    <definedName name="Zakaznik_3_4">#REF!</definedName>
    <definedName name="Zakaznik_3_5" localSheetId="3">#REF!</definedName>
    <definedName name="Zakaznik_3_5">#REF!</definedName>
    <definedName name="Zakaznik_3_6" localSheetId="3">#REF!</definedName>
    <definedName name="Zakaznik_3_6">#REF!</definedName>
    <definedName name="Zakaznik_3_7" localSheetId="3">#REF!</definedName>
    <definedName name="Zakaznik_3_7">#REF!</definedName>
    <definedName name="Zakaznik_3_9" localSheetId="3">#REF!</definedName>
    <definedName name="Zakaznik_3_9">#REF!</definedName>
    <definedName name="Zakaznik_4" localSheetId="3">#REF!</definedName>
    <definedName name="Zakaznik_4">#REF!</definedName>
    <definedName name="Zakaznik_4_10" localSheetId="3">#REF!</definedName>
    <definedName name="Zakaznik_4_10">#REF!</definedName>
    <definedName name="Zakaznik_4_11" localSheetId="3">#REF!</definedName>
    <definedName name="Zakaznik_4_11">#REF!</definedName>
    <definedName name="Zakaznik_4_12" localSheetId="3">#REF!</definedName>
    <definedName name="Zakaznik_4_12">#REF!</definedName>
    <definedName name="Zakaznik_4_4" localSheetId="3">#REF!</definedName>
    <definedName name="Zakaznik_4_4">#REF!</definedName>
    <definedName name="Zakaznik_4_5" localSheetId="3">#REF!</definedName>
    <definedName name="Zakaznik_4_5">#REF!</definedName>
    <definedName name="Zakaznik_4_6" localSheetId="3">#REF!</definedName>
    <definedName name="Zakaznik_4_6">#REF!</definedName>
    <definedName name="Zakaznik_4_7" localSheetId="3">#REF!</definedName>
    <definedName name="Zakaznik_4_7">#REF!</definedName>
    <definedName name="Zakaznik_4_9" localSheetId="3">#REF!</definedName>
    <definedName name="Zakaznik_4_9">#REF!</definedName>
    <definedName name="Zakaznik_5" localSheetId="3">#REF!</definedName>
    <definedName name="Zakaznik_5">#REF!</definedName>
    <definedName name="Zakaznik_5_10" localSheetId="3">#REF!</definedName>
    <definedName name="Zakaznik_5_10">#REF!</definedName>
    <definedName name="Zakaznik_5_11" localSheetId="3">#REF!</definedName>
    <definedName name="Zakaznik_5_11">#REF!</definedName>
    <definedName name="Zakaznik_5_12" localSheetId="3">#REF!</definedName>
    <definedName name="Zakaznik_5_12">#REF!</definedName>
    <definedName name="Zakaznik_5_4" localSheetId="3">#REF!</definedName>
    <definedName name="Zakaznik_5_4">#REF!</definedName>
    <definedName name="Zakaznik_5_5" localSheetId="3">#REF!</definedName>
    <definedName name="Zakaznik_5_5">#REF!</definedName>
    <definedName name="Zakaznik_5_6" localSheetId="3">#REF!</definedName>
    <definedName name="Zakaznik_5_6">#REF!</definedName>
    <definedName name="Zakaznik_5_7" localSheetId="3">#REF!</definedName>
    <definedName name="Zakaznik_5_7">#REF!</definedName>
    <definedName name="Zakaznik_5_9" localSheetId="3">#REF!</definedName>
    <definedName name="Zakaznik_5_9">#REF!</definedName>
    <definedName name="Zakaznik_6" localSheetId="3">#REF!</definedName>
    <definedName name="Zakaznik_6">#REF!</definedName>
    <definedName name="Zakaznik_7" localSheetId="3">#REF!</definedName>
    <definedName name="Zakaznik_7">#REF!</definedName>
    <definedName name="Zakaznik_9" localSheetId="3">#REF!</definedName>
    <definedName name="Zakaznik_9">#REF!</definedName>
    <definedName name="Zaloha" localSheetId="3">#REF!</definedName>
    <definedName name="Zaloha">#REF!</definedName>
    <definedName name="Zaloha_10" localSheetId="3">#REF!</definedName>
    <definedName name="Zaloha_10">#REF!</definedName>
    <definedName name="Zaloha_11" localSheetId="3">#REF!</definedName>
    <definedName name="Zaloha_11">#REF!</definedName>
    <definedName name="Zaloha_12" localSheetId="3">#REF!</definedName>
    <definedName name="Zaloha_12">#REF!</definedName>
    <definedName name="Zaloha_3" localSheetId="3">#REF!</definedName>
    <definedName name="Zaloha_3">#REF!</definedName>
    <definedName name="Zaloha_3_10" localSheetId="3">#REF!</definedName>
    <definedName name="Zaloha_3_10">#REF!</definedName>
    <definedName name="Zaloha_3_11" localSheetId="3">#REF!</definedName>
    <definedName name="Zaloha_3_11">#REF!</definedName>
    <definedName name="Zaloha_3_12" localSheetId="3">#REF!</definedName>
    <definedName name="Zaloha_3_12">#REF!</definedName>
    <definedName name="Zaloha_3_4" localSheetId="3">#REF!</definedName>
    <definedName name="Zaloha_3_4">#REF!</definedName>
    <definedName name="Zaloha_3_5" localSheetId="3">#REF!</definedName>
    <definedName name="Zaloha_3_5">#REF!</definedName>
    <definedName name="Zaloha_3_6" localSheetId="3">#REF!</definedName>
    <definedName name="Zaloha_3_6">#REF!</definedName>
    <definedName name="Zaloha_3_7" localSheetId="3">#REF!</definedName>
    <definedName name="Zaloha_3_7">#REF!</definedName>
    <definedName name="Zaloha_3_9" localSheetId="3">#REF!</definedName>
    <definedName name="Zaloha_3_9">#REF!</definedName>
    <definedName name="Zaloha_4" localSheetId="3">#REF!</definedName>
    <definedName name="Zaloha_4">#REF!</definedName>
    <definedName name="Zaloha_4_10" localSheetId="3">#REF!</definedName>
    <definedName name="Zaloha_4_10">#REF!</definedName>
    <definedName name="Zaloha_4_11" localSheetId="3">#REF!</definedName>
    <definedName name="Zaloha_4_11">#REF!</definedName>
    <definedName name="Zaloha_4_12" localSheetId="3">#REF!</definedName>
    <definedName name="Zaloha_4_12">#REF!</definedName>
    <definedName name="Zaloha_4_4" localSheetId="3">#REF!</definedName>
    <definedName name="Zaloha_4_4">#REF!</definedName>
    <definedName name="Zaloha_4_5" localSheetId="3">#REF!</definedName>
    <definedName name="Zaloha_4_5">#REF!</definedName>
    <definedName name="Zaloha_4_6" localSheetId="3">#REF!</definedName>
    <definedName name="Zaloha_4_6">#REF!</definedName>
    <definedName name="Zaloha_4_7" localSheetId="3">#REF!</definedName>
    <definedName name="Zaloha_4_7">#REF!</definedName>
    <definedName name="Zaloha_4_9" localSheetId="3">#REF!</definedName>
    <definedName name="Zaloha_4_9">#REF!</definedName>
    <definedName name="Zaloha_5" localSheetId="3">#REF!</definedName>
    <definedName name="Zaloha_5">#REF!</definedName>
    <definedName name="Zaloha_5_10" localSheetId="3">#REF!</definedName>
    <definedName name="Zaloha_5_10">#REF!</definedName>
    <definedName name="Zaloha_5_11" localSheetId="3">#REF!</definedName>
    <definedName name="Zaloha_5_11">#REF!</definedName>
    <definedName name="Zaloha_5_12" localSheetId="3">#REF!</definedName>
    <definedName name="Zaloha_5_12">#REF!</definedName>
    <definedName name="Zaloha_5_4" localSheetId="3">#REF!</definedName>
    <definedName name="Zaloha_5_4">#REF!</definedName>
    <definedName name="Zaloha_5_5" localSheetId="3">#REF!</definedName>
    <definedName name="Zaloha_5_5">#REF!</definedName>
    <definedName name="Zaloha_5_6" localSheetId="3">#REF!</definedName>
    <definedName name="Zaloha_5_6">#REF!</definedName>
    <definedName name="Zaloha_5_7" localSheetId="3">#REF!</definedName>
    <definedName name="Zaloha_5_7">#REF!</definedName>
    <definedName name="Zaloha_5_9" localSheetId="3">#REF!</definedName>
    <definedName name="Zaloha_5_9">#REF!</definedName>
    <definedName name="Zaloha_6" localSheetId="3">#REF!</definedName>
    <definedName name="Zaloha_6">#REF!</definedName>
    <definedName name="Zaloha_7" localSheetId="3">#REF!</definedName>
    <definedName name="Zaloha_7">#REF!</definedName>
    <definedName name="Zaloha_9" localSheetId="3">#REF!</definedName>
    <definedName name="Zaloha_9">#REF!</definedName>
    <definedName name="ZalohaCelkem" localSheetId="3">#REF!</definedName>
    <definedName name="ZalohaCelkem">#REF!</definedName>
    <definedName name="ZalohaCelkem_10" localSheetId="3">#REF!</definedName>
    <definedName name="ZalohaCelkem_10">#REF!</definedName>
    <definedName name="ZalohaCelkem_11" localSheetId="3">#REF!</definedName>
    <definedName name="ZalohaCelkem_11">#REF!</definedName>
    <definedName name="ZalohaCelkem_12" localSheetId="3">#REF!</definedName>
    <definedName name="ZalohaCelkem_12">#REF!</definedName>
    <definedName name="ZalohaCelkem_3" localSheetId="3">#REF!</definedName>
    <definedName name="ZalohaCelkem_3">#REF!</definedName>
    <definedName name="ZalohaCelkem_3_10" localSheetId="3">#REF!</definedName>
    <definedName name="ZalohaCelkem_3_10">#REF!</definedName>
    <definedName name="ZalohaCelkem_3_11" localSheetId="3">#REF!</definedName>
    <definedName name="ZalohaCelkem_3_11">#REF!</definedName>
    <definedName name="ZalohaCelkem_3_12" localSheetId="3">#REF!</definedName>
    <definedName name="ZalohaCelkem_3_12">#REF!</definedName>
    <definedName name="ZalohaCelkem_3_4" localSheetId="3">#REF!</definedName>
    <definedName name="ZalohaCelkem_3_4">#REF!</definedName>
    <definedName name="ZalohaCelkem_3_5" localSheetId="3">#REF!</definedName>
    <definedName name="ZalohaCelkem_3_5">#REF!</definedName>
    <definedName name="ZalohaCelkem_3_6" localSheetId="3">#REF!</definedName>
    <definedName name="ZalohaCelkem_3_6">#REF!</definedName>
    <definedName name="ZalohaCelkem_3_7" localSheetId="3">#REF!</definedName>
    <definedName name="ZalohaCelkem_3_7">#REF!</definedName>
    <definedName name="ZalohaCelkem_3_9" localSheetId="3">#REF!</definedName>
    <definedName name="ZalohaCelkem_3_9">#REF!</definedName>
    <definedName name="ZalohaCelkem_4" localSheetId="3">#REF!</definedName>
    <definedName name="ZalohaCelkem_4">#REF!</definedName>
    <definedName name="ZalohaCelkem_4_10" localSheetId="3">#REF!</definedName>
    <definedName name="ZalohaCelkem_4_10">#REF!</definedName>
    <definedName name="ZalohaCelkem_4_11" localSheetId="3">#REF!</definedName>
    <definedName name="ZalohaCelkem_4_11">#REF!</definedName>
    <definedName name="ZalohaCelkem_4_12" localSheetId="3">#REF!</definedName>
    <definedName name="ZalohaCelkem_4_12">#REF!</definedName>
    <definedName name="ZalohaCelkem_4_4" localSheetId="3">#REF!</definedName>
    <definedName name="ZalohaCelkem_4_4">#REF!</definedName>
    <definedName name="ZalohaCelkem_4_5" localSheetId="3">#REF!</definedName>
    <definedName name="ZalohaCelkem_4_5">#REF!</definedName>
    <definedName name="ZalohaCelkem_4_6" localSheetId="3">#REF!</definedName>
    <definedName name="ZalohaCelkem_4_6">#REF!</definedName>
    <definedName name="ZalohaCelkem_4_7" localSheetId="3">#REF!</definedName>
    <definedName name="ZalohaCelkem_4_7">#REF!</definedName>
    <definedName name="ZalohaCelkem_4_9" localSheetId="3">#REF!</definedName>
    <definedName name="ZalohaCelkem_4_9">#REF!</definedName>
    <definedName name="ZalohaCelkem_5" localSheetId="3">#REF!</definedName>
    <definedName name="ZalohaCelkem_5">#REF!</definedName>
    <definedName name="ZalohaCelkem_5_10" localSheetId="3">#REF!</definedName>
    <definedName name="ZalohaCelkem_5_10">#REF!</definedName>
    <definedName name="ZalohaCelkem_5_11" localSheetId="3">#REF!</definedName>
    <definedName name="ZalohaCelkem_5_11">#REF!</definedName>
    <definedName name="ZalohaCelkem_5_12" localSheetId="3">#REF!</definedName>
    <definedName name="ZalohaCelkem_5_12">#REF!</definedName>
    <definedName name="ZalohaCelkem_5_4" localSheetId="3">#REF!</definedName>
    <definedName name="ZalohaCelkem_5_4">#REF!</definedName>
    <definedName name="ZalohaCelkem_5_5" localSheetId="3">#REF!</definedName>
    <definedName name="ZalohaCelkem_5_5">#REF!</definedName>
    <definedName name="ZalohaCelkem_5_6" localSheetId="3">#REF!</definedName>
    <definedName name="ZalohaCelkem_5_6">#REF!</definedName>
    <definedName name="ZalohaCelkem_5_7" localSheetId="3">#REF!</definedName>
    <definedName name="ZalohaCelkem_5_7">#REF!</definedName>
    <definedName name="ZalohaCelkem_5_9" localSheetId="3">#REF!</definedName>
    <definedName name="ZalohaCelkem_5_9">#REF!</definedName>
    <definedName name="ZalohaCelkem_6" localSheetId="3">#REF!</definedName>
    <definedName name="ZalohaCelkem_6">#REF!</definedName>
    <definedName name="ZalohaCelkem_7" localSheetId="3">#REF!</definedName>
    <definedName name="ZalohaCelkem_7">#REF!</definedName>
    <definedName name="ZalohaCelkem_9" localSheetId="3">#REF!</definedName>
    <definedName name="ZalohaCelkem_9">#REF!</definedName>
    <definedName name="ZalohaRemove" localSheetId="3">#REF!</definedName>
    <definedName name="ZalohaRemove">#REF!</definedName>
    <definedName name="ZalohaRemove_10" localSheetId="3">#REF!</definedName>
    <definedName name="ZalohaRemove_10">#REF!</definedName>
    <definedName name="ZalohaRemove_11" localSheetId="3">#REF!</definedName>
    <definedName name="ZalohaRemove_11">#REF!</definedName>
    <definedName name="ZalohaRemove_12" localSheetId="3">#REF!</definedName>
    <definedName name="ZalohaRemove_12">#REF!</definedName>
    <definedName name="ZalohaRemove_3" localSheetId="3">#REF!</definedName>
    <definedName name="ZalohaRemove_3">#REF!</definedName>
    <definedName name="ZalohaRemove_3_10" localSheetId="3">#REF!</definedName>
    <definedName name="ZalohaRemove_3_10">#REF!</definedName>
    <definedName name="ZalohaRemove_3_11" localSheetId="3">#REF!</definedName>
    <definedName name="ZalohaRemove_3_11">#REF!</definedName>
    <definedName name="ZalohaRemove_3_12" localSheetId="3">#REF!</definedName>
    <definedName name="ZalohaRemove_3_12">#REF!</definedName>
    <definedName name="ZalohaRemove_3_4" localSheetId="3">#REF!</definedName>
    <definedName name="ZalohaRemove_3_4">#REF!</definedName>
    <definedName name="ZalohaRemove_3_5" localSheetId="3">#REF!</definedName>
    <definedName name="ZalohaRemove_3_5">#REF!</definedName>
    <definedName name="ZalohaRemove_3_6" localSheetId="3">#REF!</definedName>
    <definedName name="ZalohaRemove_3_6">#REF!</definedName>
    <definedName name="ZalohaRemove_3_7" localSheetId="3">#REF!</definedName>
    <definedName name="ZalohaRemove_3_7">#REF!</definedName>
    <definedName name="ZalohaRemove_3_9" localSheetId="3">#REF!</definedName>
    <definedName name="ZalohaRemove_3_9">#REF!</definedName>
    <definedName name="ZalohaRemove_4" localSheetId="3">#REF!</definedName>
    <definedName name="ZalohaRemove_4">#REF!</definedName>
    <definedName name="ZalohaRemove_4_10" localSheetId="3">#REF!</definedName>
    <definedName name="ZalohaRemove_4_10">#REF!</definedName>
    <definedName name="ZalohaRemove_4_11" localSheetId="3">#REF!</definedName>
    <definedName name="ZalohaRemove_4_11">#REF!</definedName>
    <definedName name="ZalohaRemove_4_12" localSheetId="3">#REF!</definedName>
    <definedName name="ZalohaRemove_4_12">#REF!</definedName>
    <definedName name="ZalohaRemove_4_4" localSheetId="3">#REF!</definedName>
    <definedName name="ZalohaRemove_4_4">#REF!</definedName>
    <definedName name="ZalohaRemove_4_5" localSheetId="3">#REF!</definedName>
    <definedName name="ZalohaRemove_4_5">#REF!</definedName>
    <definedName name="ZalohaRemove_4_6" localSheetId="3">#REF!</definedName>
    <definedName name="ZalohaRemove_4_6">#REF!</definedName>
    <definedName name="ZalohaRemove_4_7" localSheetId="3">#REF!</definedName>
    <definedName name="ZalohaRemove_4_7">#REF!</definedName>
    <definedName name="ZalohaRemove_4_9" localSheetId="3">#REF!</definedName>
    <definedName name="ZalohaRemove_4_9">#REF!</definedName>
    <definedName name="ZalohaRemove_5" localSheetId="3">#REF!</definedName>
    <definedName name="ZalohaRemove_5">#REF!</definedName>
    <definedName name="ZalohaRemove_5_10" localSheetId="3">#REF!</definedName>
    <definedName name="ZalohaRemove_5_10">#REF!</definedName>
    <definedName name="ZalohaRemove_5_11" localSheetId="3">#REF!</definedName>
    <definedName name="ZalohaRemove_5_11">#REF!</definedName>
    <definedName name="ZalohaRemove_5_12" localSheetId="3">#REF!</definedName>
    <definedName name="ZalohaRemove_5_12">#REF!</definedName>
    <definedName name="ZalohaRemove_5_4" localSheetId="3">#REF!</definedName>
    <definedName name="ZalohaRemove_5_4">#REF!</definedName>
    <definedName name="ZalohaRemove_5_5" localSheetId="3">#REF!</definedName>
    <definedName name="ZalohaRemove_5_5">#REF!</definedName>
    <definedName name="ZalohaRemove_5_6" localSheetId="3">#REF!</definedName>
    <definedName name="ZalohaRemove_5_6">#REF!</definedName>
    <definedName name="ZalohaRemove_5_7" localSheetId="3">#REF!</definedName>
    <definedName name="ZalohaRemove_5_7">#REF!</definedName>
    <definedName name="ZalohaRemove_5_9" localSheetId="3">#REF!</definedName>
    <definedName name="ZalohaRemove_5_9">#REF!</definedName>
    <definedName name="ZalohaRemove_6" localSheetId="3">#REF!</definedName>
    <definedName name="ZalohaRemove_6">#REF!</definedName>
    <definedName name="ZalohaRemove_7" localSheetId="3">#REF!</definedName>
    <definedName name="ZalohaRemove_7">#REF!</definedName>
    <definedName name="ZalohaRemove_9" localSheetId="3">#REF!</definedName>
    <definedName name="ZalohaRemove_9">#REF!</definedName>
    <definedName name="ZarucniLhuta" localSheetId="3">#REF!</definedName>
    <definedName name="ZarucniLhuta">#REF!</definedName>
    <definedName name="ZarucniLhuta_10" localSheetId="3">#REF!</definedName>
    <definedName name="ZarucniLhuta_10">#REF!</definedName>
    <definedName name="ZarucniLhuta_11" localSheetId="3">#REF!</definedName>
    <definedName name="ZarucniLhuta_11">#REF!</definedName>
    <definedName name="ZarucniLhuta_12" localSheetId="3">#REF!</definedName>
    <definedName name="ZarucniLhuta_12">#REF!</definedName>
    <definedName name="ZarucniLhuta_3" localSheetId="3">#REF!</definedName>
    <definedName name="ZarucniLhuta_3">#REF!</definedName>
    <definedName name="ZarucniLhuta_3_10" localSheetId="3">#REF!</definedName>
    <definedName name="ZarucniLhuta_3_10">#REF!</definedName>
    <definedName name="ZarucniLhuta_3_11" localSheetId="3">#REF!</definedName>
    <definedName name="ZarucniLhuta_3_11">#REF!</definedName>
    <definedName name="ZarucniLhuta_3_12" localSheetId="3">#REF!</definedName>
    <definedName name="ZarucniLhuta_3_12">#REF!</definedName>
    <definedName name="ZarucniLhuta_3_4" localSheetId="3">#REF!</definedName>
    <definedName name="ZarucniLhuta_3_4">#REF!</definedName>
    <definedName name="ZarucniLhuta_3_5" localSheetId="3">#REF!</definedName>
    <definedName name="ZarucniLhuta_3_5">#REF!</definedName>
    <definedName name="ZarucniLhuta_3_6" localSheetId="3">#REF!</definedName>
    <definedName name="ZarucniLhuta_3_6">#REF!</definedName>
    <definedName name="ZarucniLhuta_3_7" localSheetId="3">#REF!</definedName>
    <definedName name="ZarucniLhuta_3_7">#REF!</definedName>
    <definedName name="ZarucniLhuta_3_9" localSheetId="3">#REF!</definedName>
    <definedName name="ZarucniLhuta_3_9">#REF!</definedName>
    <definedName name="ZarucniLhuta_4" localSheetId="3">#REF!</definedName>
    <definedName name="ZarucniLhuta_4">#REF!</definedName>
    <definedName name="ZarucniLhuta_4_10" localSheetId="3">#REF!</definedName>
    <definedName name="ZarucniLhuta_4_10">#REF!</definedName>
    <definedName name="ZarucniLhuta_4_11" localSheetId="3">#REF!</definedName>
    <definedName name="ZarucniLhuta_4_11">#REF!</definedName>
    <definedName name="ZarucniLhuta_4_12" localSheetId="3">#REF!</definedName>
    <definedName name="ZarucniLhuta_4_12">#REF!</definedName>
    <definedName name="ZarucniLhuta_4_4" localSheetId="3">#REF!</definedName>
    <definedName name="ZarucniLhuta_4_4">#REF!</definedName>
    <definedName name="ZarucniLhuta_4_5" localSheetId="3">#REF!</definedName>
    <definedName name="ZarucniLhuta_4_5">#REF!</definedName>
    <definedName name="ZarucniLhuta_4_6" localSheetId="3">#REF!</definedName>
    <definedName name="ZarucniLhuta_4_6">#REF!</definedName>
    <definedName name="ZarucniLhuta_4_7" localSheetId="3">#REF!</definedName>
    <definedName name="ZarucniLhuta_4_7">#REF!</definedName>
    <definedName name="ZarucniLhuta_4_9" localSheetId="3">#REF!</definedName>
    <definedName name="ZarucniLhuta_4_9">#REF!</definedName>
    <definedName name="ZarucniLhuta_5" localSheetId="3">#REF!</definedName>
    <definedName name="ZarucniLhuta_5">#REF!</definedName>
    <definedName name="ZarucniLhuta_5_10" localSheetId="3">#REF!</definedName>
    <definedName name="ZarucniLhuta_5_10">#REF!</definedName>
    <definedName name="ZarucniLhuta_5_11" localSheetId="3">#REF!</definedName>
    <definedName name="ZarucniLhuta_5_11">#REF!</definedName>
    <definedName name="ZarucniLhuta_5_12" localSheetId="3">#REF!</definedName>
    <definedName name="ZarucniLhuta_5_12">#REF!</definedName>
    <definedName name="ZarucniLhuta_5_4" localSheetId="3">#REF!</definedName>
    <definedName name="ZarucniLhuta_5_4">#REF!</definedName>
    <definedName name="ZarucniLhuta_5_5" localSheetId="3">#REF!</definedName>
    <definedName name="ZarucniLhuta_5_5">#REF!</definedName>
    <definedName name="ZarucniLhuta_5_6" localSheetId="3">#REF!</definedName>
    <definedName name="ZarucniLhuta_5_6">#REF!</definedName>
    <definedName name="ZarucniLhuta_5_7" localSheetId="3">#REF!</definedName>
    <definedName name="ZarucniLhuta_5_7">#REF!</definedName>
    <definedName name="ZarucniLhuta_5_9" localSheetId="3">#REF!</definedName>
    <definedName name="ZarucniLhuta_5_9">#REF!</definedName>
    <definedName name="ZarucniLhuta_6" localSheetId="3">#REF!</definedName>
    <definedName name="ZarucniLhuta_6">#REF!</definedName>
    <definedName name="ZarucniLhuta_7" localSheetId="3">#REF!</definedName>
    <definedName name="ZarucniLhuta_7">#REF!</definedName>
    <definedName name="ZarucniLhuta_9" localSheetId="3">#REF!</definedName>
    <definedName name="ZarucniLhuta_9">#REF!</definedName>
    <definedName name="zavazani_zdiva" localSheetId="3">#REF!</definedName>
    <definedName name="zavazani_zdiva">#REF!</definedName>
    <definedName name="Zdroje" localSheetId="3">#REF!</definedName>
    <definedName name="Zdroje">#REF!</definedName>
  </definedNames>
  <calcPr calcId="145621"/>
</workbook>
</file>

<file path=xl/calcChain.xml><?xml version="1.0" encoding="utf-8"?>
<calcChain xmlns="http://schemas.openxmlformats.org/spreadsheetml/2006/main">
  <c r="G23" i="1" l="1"/>
  <c r="G22" i="1"/>
  <c r="A22" i="1"/>
  <c r="A23" i="1" s="1"/>
  <c r="A24" i="1" s="1"/>
  <c r="I10" i="1"/>
  <c r="G10" i="1"/>
  <c r="E34" i="1" l="1"/>
  <c r="D19" i="4"/>
  <c r="G134" i="1"/>
  <c r="G135" i="1"/>
  <c r="G136" i="1"/>
  <c r="G137" i="1"/>
  <c r="G138" i="1"/>
  <c r="G139" i="1"/>
  <c r="G140" i="1"/>
  <c r="G141" i="1"/>
  <c r="G125" i="1"/>
  <c r="G126" i="1"/>
  <c r="G127" i="1"/>
  <c r="G128" i="1"/>
  <c r="G113" i="1"/>
  <c r="G114" i="1"/>
  <c r="G115" i="1"/>
  <c r="G117" i="1"/>
  <c r="G118" i="1"/>
  <c r="G119" i="1"/>
  <c r="G101" i="1"/>
  <c r="G102" i="1"/>
  <c r="G103" i="1"/>
  <c r="G104" i="1"/>
  <c r="G105" i="1"/>
  <c r="G106" i="1"/>
  <c r="G91" i="1"/>
  <c r="G92" i="1"/>
  <c r="G93" i="1"/>
  <c r="G94" i="1"/>
  <c r="G95" i="1"/>
  <c r="G74" i="1"/>
  <c r="G75" i="1"/>
  <c r="G76" i="1"/>
  <c r="G77" i="1"/>
  <c r="G78" i="1"/>
  <c r="G79" i="1"/>
  <c r="G80" i="1"/>
  <c r="G81" i="1"/>
  <c r="G82" i="1"/>
  <c r="G83" i="1"/>
  <c r="G84" i="1"/>
  <c r="G85" i="1"/>
  <c r="K84" i="1"/>
  <c r="I84" i="1"/>
  <c r="K83" i="1"/>
  <c r="I83" i="1"/>
  <c r="K81" i="1"/>
  <c r="I81" i="1"/>
  <c r="K82" i="1"/>
  <c r="I82" i="1"/>
  <c r="K80" i="1"/>
  <c r="I80" i="1"/>
  <c r="K79" i="1"/>
  <c r="I79" i="1"/>
  <c r="K77" i="1"/>
  <c r="I77" i="1"/>
  <c r="K78" i="1"/>
  <c r="I78" i="1"/>
  <c r="K76" i="1"/>
  <c r="I76" i="1"/>
  <c r="K75" i="1"/>
  <c r="I75" i="1"/>
  <c r="K141" i="1"/>
  <c r="I141" i="1"/>
  <c r="K140" i="1"/>
  <c r="I140" i="1"/>
  <c r="K139" i="1"/>
  <c r="I139" i="1"/>
  <c r="K138" i="1"/>
  <c r="I138" i="1"/>
  <c r="K137" i="1"/>
  <c r="I137" i="1"/>
  <c r="K136" i="1"/>
  <c r="I136" i="1"/>
  <c r="K135" i="1"/>
  <c r="I135" i="1"/>
  <c r="K134" i="1"/>
  <c r="I134" i="1"/>
  <c r="K133" i="1"/>
  <c r="I133" i="1"/>
  <c r="G133" i="1"/>
  <c r="G142" i="1" s="1"/>
  <c r="D12" i="2" s="1"/>
  <c r="G15" i="1"/>
  <c r="G16" i="1"/>
  <c r="G17" i="1"/>
  <c r="G18" i="1"/>
  <c r="G19" i="1"/>
  <c r="G20" i="1"/>
  <c r="G21" i="1"/>
  <c r="G25" i="1"/>
  <c r="G27" i="1"/>
  <c r="G28" i="1"/>
  <c r="G4" i="1"/>
  <c r="G5" i="1"/>
  <c r="G6" i="1"/>
  <c r="G7" i="1"/>
  <c r="G8" i="1"/>
  <c r="G9" i="1"/>
  <c r="G52" i="1"/>
  <c r="G53" i="1"/>
  <c r="G58" i="1"/>
  <c r="K21" i="1"/>
  <c r="I21" i="1"/>
  <c r="K20" i="1"/>
  <c r="I20" i="1"/>
  <c r="K38" i="1"/>
  <c r="I38" i="1"/>
  <c r="G38" i="1"/>
  <c r="K37" i="1"/>
  <c r="I37" i="1"/>
  <c r="G37" i="1"/>
  <c r="K19" i="1"/>
  <c r="I19" i="1"/>
  <c r="E57" i="1"/>
  <c r="G57" i="1" s="1"/>
  <c r="E56" i="1"/>
  <c r="G56" i="1" s="1"/>
  <c r="E55" i="1"/>
  <c r="G55" i="1" s="1"/>
  <c r="E54" i="1"/>
  <c r="G54" i="1" s="1"/>
  <c r="K119" i="1"/>
  <c r="I119" i="1"/>
  <c r="K118" i="1"/>
  <c r="I118" i="1"/>
  <c r="E116" i="1"/>
  <c r="G116" i="1" s="1"/>
  <c r="E112" i="1"/>
  <c r="G112" i="1" s="1"/>
  <c r="E111" i="1"/>
  <c r="K17" i="1"/>
  <c r="I17" i="1"/>
  <c r="E26" i="1"/>
  <c r="G26" i="1" s="1"/>
  <c r="E24" i="1"/>
  <c r="G24" i="1" s="1"/>
  <c r="E14" i="1"/>
  <c r="G67" i="1"/>
  <c r="I67" i="1"/>
  <c r="K67" i="1"/>
  <c r="D64" i="4"/>
  <c r="D11" i="4"/>
  <c r="D62" i="4"/>
  <c r="D66" i="4"/>
  <c r="D65" i="4"/>
  <c r="D43" i="4"/>
  <c r="D40" i="4"/>
  <c r="D50" i="4"/>
  <c r="D42" i="4"/>
  <c r="D47" i="4"/>
  <c r="D46" i="4"/>
  <c r="D41" i="4"/>
  <c r="D24" i="4"/>
  <c r="D37" i="4"/>
  <c r="D36" i="4"/>
  <c r="D34" i="4"/>
  <c r="D32" i="4"/>
  <c r="D22" i="4"/>
  <c r="D21" i="4"/>
  <c r="D18" i="4"/>
  <c r="D16" i="4"/>
  <c r="D9" i="4"/>
  <c r="D8" i="4"/>
  <c r="D5" i="4"/>
  <c r="D4" i="4"/>
  <c r="D3" i="4"/>
  <c r="L27" i="5" l="1"/>
  <c r="L26" i="5"/>
  <c r="L25" i="5"/>
  <c r="L24" i="5"/>
  <c r="L23" i="5"/>
  <c r="L20" i="5"/>
  <c r="L19" i="5"/>
  <c r="L18" i="5"/>
  <c r="L15" i="5"/>
  <c r="L14" i="5"/>
  <c r="L13" i="5"/>
  <c r="L12" i="5"/>
  <c r="BE11" i="5"/>
  <c r="U11" i="5"/>
  <c r="S11" i="5"/>
  <c r="Q11" i="5"/>
  <c r="BE9" i="5"/>
  <c r="U9" i="5"/>
  <c r="S9" i="5"/>
  <c r="Q9" i="5"/>
  <c r="A3" i="4"/>
  <c r="A4" i="4" s="1"/>
  <c r="A5" i="4" s="1"/>
  <c r="A3" i="1"/>
  <c r="A4" i="1" s="1"/>
  <c r="A5" i="1" s="1"/>
  <c r="A6" i="1" s="1"/>
  <c r="A7" i="1" s="1"/>
  <c r="A8" i="1" s="1"/>
  <c r="A9" i="1" s="1"/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6" i="4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L17" i="5"/>
  <c r="L22" i="5"/>
  <c r="L11" i="5"/>
  <c r="A36" i="4" l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L9" i="5"/>
  <c r="D13" i="2" s="1"/>
  <c r="I115" i="1" l="1"/>
  <c r="K105" i="1"/>
  <c r="I105" i="1"/>
  <c r="K104" i="1"/>
  <c r="I104" i="1"/>
  <c r="K106" i="1"/>
  <c r="I106" i="1"/>
  <c r="K128" i="1"/>
  <c r="I128" i="1"/>
  <c r="K127" i="1"/>
  <c r="I127" i="1"/>
  <c r="K126" i="1"/>
  <c r="I126" i="1"/>
  <c r="K125" i="1"/>
  <c r="I125" i="1"/>
  <c r="K124" i="1"/>
  <c r="I124" i="1"/>
  <c r="E129" i="1" s="1"/>
  <c r="G129" i="1" s="1"/>
  <c r="G124" i="1"/>
  <c r="I26" i="1"/>
  <c r="K24" i="1"/>
  <c r="I24" i="1"/>
  <c r="K16" i="1"/>
  <c r="I16" i="1"/>
  <c r="K129" i="1" l="1"/>
  <c r="K26" i="1"/>
  <c r="K115" i="1"/>
  <c r="G130" i="1" l="1"/>
  <c r="D11" i="2" s="1"/>
  <c r="I129" i="1"/>
  <c r="I116" i="1"/>
  <c r="K116" i="1"/>
  <c r="I15" i="1"/>
  <c r="I74" i="1"/>
  <c r="E86" i="1" s="1"/>
  <c r="G86" i="1" s="1"/>
  <c r="I73" i="1"/>
  <c r="G73" i="1"/>
  <c r="G87" i="1" s="1"/>
  <c r="K103" i="1"/>
  <c r="I103" i="1"/>
  <c r="K102" i="1"/>
  <c r="I102" i="1"/>
  <c r="K95" i="1"/>
  <c r="I95" i="1"/>
  <c r="K94" i="1"/>
  <c r="I94" i="1"/>
  <c r="I90" i="1"/>
  <c r="G90" i="1"/>
  <c r="I93" i="1"/>
  <c r="I92" i="1"/>
  <c r="K9" i="1"/>
  <c r="I9" i="1"/>
  <c r="K8" i="1"/>
  <c r="I8" i="1"/>
  <c r="K40" i="1"/>
  <c r="I40" i="1"/>
  <c r="G40" i="1"/>
  <c r="K36" i="1"/>
  <c r="E45" i="1" s="1"/>
  <c r="I36" i="1"/>
  <c r="G36" i="1"/>
  <c r="K114" i="1"/>
  <c r="I114" i="1"/>
  <c r="K113" i="1"/>
  <c r="I113" i="1"/>
  <c r="K7" i="1"/>
  <c r="I7" i="1"/>
  <c r="K6" i="1"/>
  <c r="K5" i="1"/>
  <c r="I5" i="1"/>
  <c r="I66" i="1"/>
  <c r="I64" i="1"/>
  <c r="K65" i="1"/>
  <c r="I65" i="1"/>
  <c r="G65" i="1"/>
  <c r="K63" i="1"/>
  <c r="I63" i="1"/>
  <c r="G63" i="1"/>
  <c r="K56" i="1"/>
  <c r="K54" i="1"/>
  <c r="K53" i="1"/>
  <c r="I53" i="1"/>
  <c r="K52" i="1"/>
  <c r="I52" i="1"/>
  <c r="K4" i="1"/>
  <c r="I4" i="1"/>
  <c r="K3" i="1"/>
  <c r="I3" i="1"/>
  <c r="G3" i="1"/>
  <c r="K100" i="1"/>
  <c r="I100" i="1"/>
  <c r="G100" i="1"/>
  <c r="K51" i="1"/>
  <c r="E46" i="1" s="1"/>
  <c r="I51" i="1"/>
  <c r="G51" i="1"/>
  <c r="K34" i="1"/>
  <c r="I34" i="1"/>
  <c r="G34" i="1"/>
  <c r="I111" i="1"/>
  <c r="K112" i="1"/>
  <c r="I112" i="1"/>
  <c r="K14" i="1"/>
  <c r="I14" i="1"/>
  <c r="G14" i="1"/>
  <c r="G11" i="1" l="1"/>
  <c r="E44" i="1"/>
  <c r="E120" i="1"/>
  <c r="G120" i="1" s="1"/>
  <c r="E107" i="1"/>
  <c r="G107" i="1" s="1"/>
  <c r="G108" i="1" s="1"/>
  <c r="D9" i="2" s="1"/>
  <c r="G46" i="1"/>
  <c r="G45" i="1"/>
  <c r="I86" i="1"/>
  <c r="I6" i="1"/>
  <c r="E29" i="1" s="1"/>
  <c r="E30" i="1" s="1"/>
  <c r="G30" i="1" s="1"/>
  <c r="I56" i="1"/>
  <c r="K55" i="1"/>
  <c r="I58" i="1"/>
  <c r="C2" i="2"/>
  <c r="G64" i="1"/>
  <c r="K64" i="1"/>
  <c r="I54" i="1"/>
  <c r="I55" i="1"/>
  <c r="K111" i="1"/>
  <c r="G111" i="1"/>
  <c r="K66" i="1"/>
  <c r="I91" i="1"/>
  <c r="E96" i="1" s="1"/>
  <c r="G96" i="1" s="1"/>
  <c r="G68" i="1"/>
  <c r="I68" i="1"/>
  <c r="E69" i="1" s="1"/>
  <c r="G66" i="1"/>
  <c r="E47" i="1" l="1"/>
  <c r="I47" i="1" s="1"/>
  <c r="I29" i="1"/>
  <c r="K29" i="1"/>
  <c r="G29" i="1"/>
  <c r="I107" i="1"/>
  <c r="K107" i="1"/>
  <c r="K46" i="1"/>
  <c r="I46" i="1"/>
  <c r="K45" i="1"/>
  <c r="D7" i="2"/>
  <c r="I120" i="1"/>
  <c r="K120" i="1"/>
  <c r="I45" i="1"/>
  <c r="K96" i="1"/>
  <c r="I96" i="1"/>
  <c r="G97" i="1"/>
  <c r="D8" i="2" s="1"/>
  <c r="K44" i="1"/>
  <c r="I44" i="1"/>
  <c r="G44" i="1"/>
  <c r="I57" i="1"/>
  <c r="E59" i="1" s="1"/>
  <c r="G59" i="1" s="1"/>
  <c r="G60" i="1" s="1"/>
  <c r="K57" i="1"/>
  <c r="K58" i="1"/>
  <c r="G31" i="1" l="1"/>
  <c r="C3" i="2" s="1"/>
  <c r="K47" i="1"/>
  <c r="G47" i="1"/>
  <c r="G121" i="1"/>
  <c r="D10" i="2" s="1"/>
  <c r="K59" i="1"/>
  <c r="E41" i="1" s="1"/>
  <c r="I59" i="1"/>
  <c r="D5" i="2"/>
  <c r="I69" i="1" l="1"/>
  <c r="G69" i="1"/>
  <c r="G70" i="1" s="1"/>
  <c r="D6" i="2" s="1"/>
  <c r="E43" i="1" l="1"/>
  <c r="E42" i="1"/>
  <c r="K41" i="1"/>
  <c r="I41" i="1"/>
  <c r="G41" i="1"/>
  <c r="I42" i="1" l="1"/>
  <c r="G42" i="1"/>
  <c r="K42" i="1"/>
  <c r="G43" i="1"/>
  <c r="K43" i="1"/>
  <c r="I43" i="1"/>
  <c r="G48" i="1" l="1"/>
  <c r="G145" i="1" s="1"/>
  <c r="C4" i="2" l="1"/>
  <c r="C14" i="2" l="1"/>
  <c r="D16" i="2" l="1"/>
  <c r="D19" i="2"/>
  <c r="D18" i="2"/>
  <c r="D17" i="2"/>
  <c r="D22" i="2" l="1"/>
  <c r="D24" i="2" l="1"/>
  <c r="D25" i="2" s="1"/>
  <c r="D26" i="2" s="1"/>
</calcChain>
</file>

<file path=xl/sharedStrings.xml><?xml version="1.0" encoding="utf-8"?>
<sst xmlns="http://schemas.openxmlformats.org/spreadsheetml/2006/main" count="617" uniqueCount="433">
  <si>
    <t>kód položky</t>
  </si>
  <si>
    <t>text položky</t>
  </si>
  <si>
    <t>výměra</t>
  </si>
  <si>
    <t>hmotnost</t>
  </si>
  <si>
    <t>Jed.cena</t>
  </si>
  <si>
    <t>cena</t>
  </si>
  <si>
    <t>m</t>
  </si>
  <si>
    <t>t</t>
  </si>
  <si>
    <t>kus</t>
  </si>
  <si>
    <t>Bourání</t>
  </si>
  <si>
    <t>m2</t>
  </si>
  <si>
    <t>m3</t>
  </si>
  <si>
    <t>C-711131811-0</t>
  </si>
  <si>
    <t>Odstranění izolace proti zemní vlhkosti vodorovné</t>
  </si>
  <si>
    <t>Malby</t>
  </si>
  <si>
    <t>C-952902041-0</t>
  </si>
  <si>
    <t>čištění budov drhnutí hladkých podlah s chemickými prostředky</t>
  </si>
  <si>
    <t>Jed.sutě</t>
  </si>
  <si>
    <t>sut</t>
  </si>
  <si>
    <t>Jed.hmot</t>
  </si>
  <si>
    <t>m.j.</t>
  </si>
  <si>
    <t>REKAPITULACE NÁKLADŮ</t>
  </si>
  <si>
    <t>HSV</t>
  </si>
  <si>
    <t>PSV</t>
  </si>
  <si>
    <t>Pol. č.</t>
  </si>
  <si>
    <t>projekant</t>
  </si>
  <si>
    <t>ing. Vít Kocourek</t>
  </si>
  <si>
    <t>Jiří Sedláček - PROPOS</t>
  </si>
  <si>
    <t>Zařízení staveniště</t>
  </si>
  <si>
    <t>Provozní vlivy</t>
  </si>
  <si>
    <t>Ztížené výrobní a dopravní podmínky</t>
  </si>
  <si>
    <t>Inženýrská činnost zhotovitele</t>
  </si>
  <si>
    <t xml:space="preserve">Vedlejší a ostatní náklady  c e l k e m </t>
  </si>
  <si>
    <t>DPH 15%</t>
  </si>
  <si>
    <t>DPH 21%</t>
  </si>
  <si>
    <t>DPH celkem</t>
  </si>
  <si>
    <t>OBJEKT CELKEM</t>
  </si>
  <si>
    <t>Základní náklady celkem</t>
  </si>
  <si>
    <t>ZÁKLADNÍ CENA CELKEM</t>
  </si>
  <si>
    <t>kg</t>
  </si>
  <si>
    <t>Začištění omítek kolem oken, dveří, podlah nebo obkladů</t>
  </si>
  <si>
    <t>C-919726122-0</t>
  </si>
  <si>
    <t>Geotextilie pro ochranu, separaci a filtraci netkaná měrná hmotnost do 300 g/m2</t>
  </si>
  <si>
    <t>C-776410811-0</t>
  </si>
  <si>
    <t>Odstranění soklíků a lišt pryžových nebo plastových</t>
  </si>
  <si>
    <t>C-776201812-0</t>
  </si>
  <si>
    <t>Demontáž lepených povlakových podlah s podložkou ručně</t>
  </si>
  <si>
    <t>C-965042241-0</t>
  </si>
  <si>
    <t>Bourání podkladů pod dlažby nebo mazanin betonových tl přes 100 mm pl pře 4 m2</t>
  </si>
  <si>
    <t>C-767996801-0</t>
  </si>
  <si>
    <t>Demontáž atypických zámečnických konstrukcí rozebráním hmotnosti jednotlivých dílů do 50 kg</t>
  </si>
  <si>
    <t>C-635111115-0</t>
  </si>
  <si>
    <t>Násyp pod podlahy ze štěrkopísku s udusáním</t>
  </si>
  <si>
    <t>C-631311134-0</t>
  </si>
  <si>
    <t>Mazanina tl do 240 mm z betonu prostého bez zvýšených nároků na prostředí tř. c 16/20</t>
  </si>
  <si>
    <t>C-711111001-0</t>
  </si>
  <si>
    <t>Provedení izolace proti zemní vlhkosti vodorovné za studena nátěrem penetračním</t>
  </si>
  <si>
    <t>C-711112001-0</t>
  </si>
  <si>
    <t>Provedení izolace proti zemní vlhkosti svislé za studena nátěrem penetračním</t>
  </si>
  <si>
    <t>Penetrace forte penetral 10 kg (spotřeba: 0,15 - 0,20 kg/m2)</t>
  </si>
  <si>
    <t>H-581241820-1</t>
  </si>
  <si>
    <t>C-711141559-0</t>
  </si>
  <si>
    <t>Provedení izolace proti zemní vlhkosti pásy přitavením vodorovné naip</t>
  </si>
  <si>
    <t>C-711142559-0</t>
  </si>
  <si>
    <t>Provedení izolace proti zemní vlhkosti pásy přitavením svislé naip</t>
  </si>
  <si>
    <t>Pás těžký asfaltovaný sklobit 40 mineral g 200 s40</t>
  </si>
  <si>
    <t>H-628331590-1</t>
  </si>
  <si>
    <t>H-628361090-1</t>
  </si>
  <si>
    <t>Pás těžký asfaltovaný bitagit 40 al mineral</t>
  </si>
  <si>
    <t>C-713191132-0</t>
  </si>
  <si>
    <t>Montáž izolace tepelné podlah, stropů vrchem nebo střech překrytí separační fólií z pe</t>
  </si>
  <si>
    <t>C-713121121-0</t>
  </si>
  <si>
    <t>Montáž izolace tepelné podlah volně kladenými rohožemi, pásy, dílci, deskami 2 vrstvy</t>
  </si>
  <si>
    <t>Fólie separační pe bal. 100 m2</t>
  </si>
  <si>
    <t>H-283231500-1</t>
  </si>
  <si>
    <t>H-283759210-1</t>
  </si>
  <si>
    <t>Deska z pěnového polystyrenu eps 200 s 1000 x 500 x 50 mm (lambda=0,034 [w / m k])</t>
  </si>
  <si>
    <t>C-631311124-0</t>
  </si>
  <si>
    <t>Mazanina tl do 120 mm z betonu prostého bez zvýšených nároků na prostředí tř. c 16/20</t>
  </si>
  <si>
    <t>C-631319173-0</t>
  </si>
  <si>
    <t>Příplatek k mazanině tl do 120 mm za stržení povrchu spodní vrstvy před vložením výztuže</t>
  </si>
  <si>
    <t>C-631362021-0</t>
  </si>
  <si>
    <t>Výztuž mazanin svařovanými sítěmi kari</t>
  </si>
  <si>
    <t>H-590421320-1</t>
  </si>
  <si>
    <t>Páska mirelon 150x5 mm, bal. 50 m</t>
  </si>
  <si>
    <t>C-776141112-0</t>
  </si>
  <si>
    <t>Vyrovnání podkladu povlakových podlah stěrkou pevnosti 20 mpa tl 5 mm</t>
  </si>
  <si>
    <t>C-776251311-0</t>
  </si>
  <si>
    <t>Lepení pásů z přírodního linolea (marmolea) 2-složkovým lepidlem</t>
  </si>
  <si>
    <t>C-978021191-0</t>
  </si>
  <si>
    <t>Otlučení (osekání) cementových omítek vnitřních stěn v rozsahu do 100 %</t>
  </si>
  <si>
    <t>C-978023411-0</t>
  </si>
  <si>
    <t>Vyškrabání spár zdiva cihelného mimo komínového</t>
  </si>
  <si>
    <t>C-612331121-0</t>
  </si>
  <si>
    <t>Cementová omítka hladká jednovrstvá vnitřních stěn nanášená ručně</t>
  </si>
  <si>
    <t>C-619995001-0</t>
  </si>
  <si>
    <t>C-735151821-0</t>
  </si>
  <si>
    <t>Demontáž otopného tělesa panelového dvouřadého délka do 1500 mm</t>
  </si>
  <si>
    <t>C-735159220-0</t>
  </si>
  <si>
    <t>Montáž otopných těles panelových dvouřadých mimo těles korado radik délky do 1500 mm</t>
  </si>
  <si>
    <t>C-733290801-0</t>
  </si>
  <si>
    <t>Demontáž potrubí měděného do d 35x1,5 mm</t>
  </si>
  <si>
    <t>R-733221103-0</t>
  </si>
  <si>
    <t>C-735494811-0</t>
  </si>
  <si>
    <t>Vypuštění vody z otopných těles</t>
  </si>
  <si>
    <t>Potrubí - zpětná montáž potrubí UT</t>
  </si>
  <si>
    <t>C-735191910-0</t>
  </si>
  <si>
    <t>Napuštění vody do otopných těles</t>
  </si>
  <si>
    <t>C-767810113-0</t>
  </si>
  <si>
    <t>Montáž mřížek větracích čtyřhranných průřezu do 0,09 m2</t>
  </si>
  <si>
    <t>H-592442990-1</t>
  </si>
  <si>
    <t>Mřížka ochranná větrací univerzální 1 m</t>
  </si>
  <si>
    <t>C-725810811-0</t>
  </si>
  <si>
    <t>Demontáž ventilů výtokových nástěnných</t>
  </si>
  <si>
    <t>C-722239101-0</t>
  </si>
  <si>
    <t>Montáž armatur vodovodních se dvěma závity g 1/2</t>
  </si>
  <si>
    <t>C-952901114-0</t>
  </si>
  <si>
    <t>Vyčištění budov bytové a občanské výstavby při výšce podlaží přes 4 m</t>
  </si>
  <si>
    <t>C-952901103-0</t>
  </si>
  <si>
    <t>čištění budov omytí jednoduchých oken nebo balkonových dveří plochy do 2,5m2</t>
  </si>
  <si>
    <t>C-781473114-0</t>
  </si>
  <si>
    <t>Montáž obkladů vnitřních keramických hladkých do 22 ks/m2 lepených standardním lepidlem</t>
  </si>
  <si>
    <t>H-597610730-1</t>
  </si>
  <si>
    <t>Obkládačky keramické (barevné)</t>
  </si>
  <si>
    <t>C-781479191-0</t>
  </si>
  <si>
    <t>Příplatek k montáži obkladů vnitřních keramických hladkých za plochu do 10 m2</t>
  </si>
  <si>
    <t>C-781479194-0</t>
  </si>
  <si>
    <t>Příplatek k montáži obkladů vnitřních keramických hladkých za nerovný povrch</t>
  </si>
  <si>
    <t>C-781493511-0</t>
  </si>
  <si>
    <t>Plastové profily ukončovací lepené standardním lepidlem</t>
  </si>
  <si>
    <t>C-767995114-0</t>
  </si>
  <si>
    <t>Montáž atypických zámečnických konstrukcí hmotnosti do 50 kg</t>
  </si>
  <si>
    <t>C-767810112-0</t>
  </si>
  <si>
    <t>Montáž mřížek větracích čtyřhranných průřezu do 0,04 m2</t>
  </si>
  <si>
    <t>H-598821300-1</t>
  </si>
  <si>
    <t>Mřížka větrací</t>
  </si>
  <si>
    <t>C-776351122-0</t>
  </si>
  <si>
    <t>Montáž podlahovin z přírodního linolea (marmolea) na podstupnice výšky přes 200 mm</t>
  </si>
  <si>
    <t>H-607561100-1</t>
  </si>
  <si>
    <t>Krytina podlahová marmoleum real, šířka 2 m, tl. 2 mm</t>
  </si>
  <si>
    <t>C-713121211-0</t>
  </si>
  <si>
    <t>Montáž izolace tepelné podlah volně kladenými okrajovými pásky</t>
  </si>
  <si>
    <t>C-997013211-0</t>
  </si>
  <si>
    <t>Vnitrostaveništní doprava suti a vybouraných hmot pro budovy v do 6 m ručně</t>
  </si>
  <si>
    <t>C-997013501-0</t>
  </si>
  <si>
    <t>Odvoz suti a vybouraných hmot na skládku nebo meziskládku do 1 km se složením</t>
  </si>
  <si>
    <t>C-997013509-0</t>
  </si>
  <si>
    <t>C-997013801-0</t>
  </si>
  <si>
    <t>Poplatek za uložení stavebního betonového odpadu na skládce (skládkovné)</t>
  </si>
  <si>
    <t>C-997013803-0</t>
  </si>
  <si>
    <t>Poplatek za uložení stavebního odpadu cihelného na skládce (skládkovné)</t>
  </si>
  <si>
    <t>C-997013814-0</t>
  </si>
  <si>
    <t>Poplatek za uložení stavebního odpadu z izolačních hmot na skládce (skládkovné)</t>
  </si>
  <si>
    <t>C-997013831-0</t>
  </si>
  <si>
    <t>Poplatek za uložení stavebního směsného odpadu na skládce (skládkovné)</t>
  </si>
  <si>
    <t>C-998711101-0</t>
  </si>
  <si>
    <t>Přesun hmot tonážní pro izolace proti vodě, vlhkosti a plynům v objektech výšky do 6 m</t>
  </si>
  <si>
    <t>C-998713101-0</t>
  </si>
  <si>
    <t>Přesun hmot tonážní pro izolace tepelné v objektech v do 6 m</t>
  </si>
  <si>
    <t>C-998725101-0</t>
  </si>
  <si>
    <t>Přesun hmot tonážní pro zařizovací předměty v objektech v do 6 m</t>
  </si>
  <si>
    <t>C-998733101-0</t>
  </si>
  <si>
    <t>Přesun hmot tonážní pro rozvody potrubí v objektech v do 6 m</t>
  </si>
  <si>
    <t>C-998767101-0</t>
  </si>
  <si>
    <t>Přesun hmot tonážní pro zámečnické konstrukce v objektech v do 6 m</t>
  </si>
  <si>
    <t>C-998776101-0</t>
  </si>
  <si>
    <t>Přesun hmot tonážní pro podlahy povlakové v objektech v do 6 m</t>
  </si>
  <si>
    <t>C-998781101-0</t>
  </si>
  <si>
    <t>Přesun hmot tonážní pro obklady keramické v objektech v do 6 m</t>
  </si>
  <si>
    <t>Úpravy povrchů</t>
  </si>
  <si>
    <t>Úpravy povrchů c elkem</t>
  </si>
  <si>
    <t>Dokončující konstrukce a práce</t>
  </si>
  <si>
    <t>Dokončující konstrukce a práce celkem</t>
  </si>
  <si>
    <t>Příplatek k odvozu suti a vybouraných hmot na skládku zkd 1 km přes 1 km - 19 x</t>
  </si>
  <si>
    <t>Izolace proti vodě</t>
  </si>
  <si>
    <t>Izolace proti vodě celkem</t>
  </si>
  <si>
    <t>Izolace tepelné</t>
  </si>
  <si>
    <t>Izolace tepelné celkem</t>
  </si>
  <si>
    <t>Zdravotní instalace</t>
  </si>
  <si>
    <t>Zdravotní instalace celkem</t>
  </si>
  <si>
    <t>Vytápění</t>
  </si>
  <si>
    <t>Vytápění celkem</t>
  </si>
  <si>
    <t>Konstrukce zámečnické</t>
  </si>
  <si>
    <t>Podlahy</t>
  </si>
  <si>
    <t>Podlahy celkem</t>
  </si>
  <si>
    <t>Obklady keramické</t>
  </si>
  <si>
    <t>Obklady keramické celkem</t>
  </si>
  <si>
    <t>Malby celkem</t>
  </si>
  <si>
    <t>pol. č.</t>
  </si>
  <si>
    <t>konstrukce</t>
  </si>
  <si>
    <t>výpočet</t>
  </si>
  <si>
    <t>půdorysná plocha</t>
  </si>
  <si>
    <t>obvod</t>
  </si>
  <si>
    <t>m´</t>
  </si>
  <si>
    <t>demontáž tabule, uskladnění</t>
  </si>
  <si>
    <t>ks</t>
  </si>
  <si>
    <t>betonová mazanina 16/20 tl. 150 mm</t>
  </si>
  <si>
    <t>penerace - vodorovně</t>
  </si>
  <si>
    <t xml:space="preserve"> - svisle</t>
  </si>
  <si>
    <t>sklobit - vodorvně</t>
  </si>
  <si>
    <t>bitagit 40 Al radon - vodorovně</t>
  </si>
  <si>
    <t>EPS 200S 50 mm 2x</t>
  </si>
  <si>
    <t>Pe folie - 2x</t>
  </si>
  <si>
    <t>betonová mazanina 16/20 tl. 100 mm</t>
  </si>
  <si>
    <t>KARI síť 100/100/6 mm</t>
  </si>
  <si>
    <t>dilatace mirelon  v. 100 mm</t>
  </si>
  <si>
    <t>stěrka</t>
  </si>
  <si>
    <t>marmoleum lepené (vč. stupínku)</t>
  </si>
  <si>
    <t>cementová omítka (pod svislou izolaci)</t>
  </si>
  <si>
    <t>odspárování zdiva pod mřížky</t>
  </si>
  <si>
    <t>demontáž radiátorů</t>
  </si>
  <si>
    <t xml:space="preserve"> - zpětná montáž</t>
  </si>
  <si>
    <t>demontáž potrubí</t>
  </si>
  <si>
    <t>vypuštění systému</t>
  </si>
  <si>
    <t>kpl</t>
  </si>
  <si>
    <t xml:space="preserve"> - napuštění</t>
  </si>
  <si>
    <t>Al mřížky š. 100 mm - průběžné</t>
  </si>
  <si>
    <t>malba (škrábáním penetrace, přeštukování, 2 malba)</t>
  </si>
  <si>
    <t>čištění podlahy</t>
  </si>
  <si>
    <t>mytí oken a dveří</t>
  </si>
  <si>
    <t>keramický obklad 150/150 mm</t>
  </si>
  <si>
    <t>lišta bílá plast</t>
  </si>
  <si>
    <t>zpětná montáž tabule, prověření kotevních prvků</t>
  </si>
  <si>
    <t>Stavba:</t>
  </si>
  <si>
    <t>ZŠ  a MŠ T.G. Masaryka, pracoviště Bělohorská 174, Praha 6</t>
  </si>
  <si>
    <t>Sanace podlahy třídy v přízemí</t>
  </si>
  <si>
    <t>Profese:</t>
  </si>
  <si>
    <t>Elektroinstalace silnoproudé/ slaboproudé</t>
  </si>
  <si>
    <t>Místo:</t>
  </si>
  <si>
    <t>Třída v přízemí</t>
  </si>
  <si>
    <t>Zoodpovědný projektant:</t>
  </si>
  <si>
    <t>Ing. Vít Kocourek</t>
  </si>
  <si>
    <t>Projektant:</t>
  </si>
  <si>
    <t>Flosman Jiří</t>
  </si>
  <si>
    <t>Náklady soupisu celkem</t>
  </si>
  <si>
    <t>-1</t>
  </si>
  <si>
    <t>SOUPIS PRACÍ  A MATERIÁLU</t>
  </si>
  <si>
    <t>D</t>
  </si>
  <si>
    <t>PČ</t>
  </si>
  <si>
    <t>Typ</t>
  </si>
  <si>
    <t>Kód</t>
  </si>
  <si>
    <t>Popis</t>
  </si>
  <si>
    <t>MJ</t>
  </si>
  <si>
    <t>počet</t>
  </si>
  <si>
    <t>Cena/mat.</t>
  </si>
  <si>
    <t>Cena/práce</t>
  </si>
  <si>
    <t>Cena celkem</t>
  </si>
  <si>
    <t>Poznámka</t>
  </si>
  <si>
    <t>DPH</t>
  </si>
  <si>
    <t>J. Nh [h]</t>
  </si>
  <si>
    <t>Nh celkem [h]</t>
  </si>
  <si>
    <t>J. hmotnost
[t]</t>
  </si>
  <si>
    <t>Hmotnost
celkem [t]</t>
  </si>
  <si>
    <t>J. suť [t]</t>
  </si>
  <si>
    <t>Suť Celkem [t]</t>
  </si>
  <si>
    <t>Kabely a kabelová trasa</t>
  </si>
  <si>
    <t>1</t>
  </si>
  <si>
    <t>ROZPOCET</t>
  </si>
  <si>
    <t>P</t>
  </si>
  <si>
    <t>Sekání šlicu v cihle (do šíře 30mm, do hl.30mm)</t>
  </si>
  <si>
    <t>bm</t>
  </si>
  <si>
    <t>Tahání kabelu "CYKY do 3x 2,5mm" ve zdech vč.sádrování + ukončení</t>
  </si>
  <si>
    <t>M+P</t>
  </si>
  <si>
    <t>CYKY-J 3x1,5 uložené pod omítkou</t>
  </si>
  <si>
    <t>z vypínače ke svítidlu</t>
  </si>
  <si>
    <t>CYKY-J 3x2,5 uložené pod omítkou</t>
  </si>
  <si>
    <t>zásuvky</t>
  </si>
  <si>
    <t>Demontáž stávajících vypínačů, zásuvek a lišt + likvidace</t>
  </si>
  <si>
    <t>Vypínač č.1</t>
  </si>
  <si>
    <t>Dvouzásuvka</t>
  </si>
  <si>
    <t>Elektroinstalační lišta pevná</t>
  </si>
  <si>
    <t>Instalace a opětovné připojení nových vypínačů a zásuvek</t>
  </si>
  <si>
    <t>Vypínač č.1 - komplet včetně 1 násobného rámečku</t>
  </si>
  <si>
    <t>doporučený typ ABB Tango barva bílá</t>
  </si>
  <si>
    <t>Vypínač č.1 - komplet bez rámečku</t>
  </si>
  <si>
    <t>Dvourámeček horizontální</t>
  </si>
  <si>
    <t>Krabice pod omítku univerzální</t>
  </si>
  <si>
    <t>pro vypínače č.1 vedle sebe</t>
  </si>
  <si>
    <t>Dvouzásuvka 230V/16A s clonkou a natočenou dutinou</t>
  </si>
  <si>
    <t>Dodavatel (uchazeč) o vyspecifikovanou část se zavazuje překontrolovat výkaz výměr s příslušnou projektovou dokumentací,</t>
  </si>
  <si>
    <t>kterou nelze samostatně vydat a jsou na sebe přímo vázány.</t>
  </si>
  <si>
    <t xml:space="preserve">Případné rozpory VV a PD, či položky dle vlastní zkušenosti z realizace zahrne do svého rozpočtu! </t>
  </si>
  <si>
    <t>6 - Úpravy povrchů c elkem</t>
  </si>
  <si>
    <t xml:space="preserve">713 - Izolace tepelné </t>
  </si>
  <si>
    <t xml:space="preserve">711 - Izolace proti vodě </t>
  </si>
  <si>
    <t>96 - Bourání</t>
  </si>
  <si>
    <t xml:space="preserve">9 - Dokončující konstrukce a práce </t>
  </si>
  <si>
    <t xml:space="preserve">720 - Zdravotní instalace </t>
  </si>
  <si>
    <t xml:space="preserve">730 - Vytápění </t>
  </si>
  <si>
    <t>767 - Konstrukce zámečnické</t>
  </si>
  <si>
    <t xml:space="preserve">770 - Podlahy </t>
  </si>
  <si>
    <t xml:space="preserve">781 - Obklady keramické </t>
  </si>
  <si>
    <t xml:space="preserve">784 - Malby </t>
  </si>
  <si>
    <t>740 - Elektroinstalace</t>
  </si>
  <si>
    <t>SANACE PODLAHY TŘÍDY</t>
  </si>
  <si>
    <t>ZŠ J. A. KOMENSKÉHO, U DĚLNICKÉHO CVIČIŠTĚ 1100/1, 169 00 PRAHA 6</t>
  </si>
  <si>
    <t>ZŠ J.A.KOMENSKÉHO, U DĚLNICKÉHO CVIČIŠTĚ 1100/1, 169 00 PRAHA 6 - SANACE PODLAHY TŘÍDY - výkaz výměr</t>
  </si>
  <si>
    <t>plocha stěn pro malby</t>
  </si>
  <si>
    <t xml:space="preserve">ochrana oken </t>
  </si>
  <si>
    <t xml:space="preserve"> - geotextilie</t>
  </si>
  <si>
    <t xml:space="preserve"> - folie</t>
  </si>
  <si>
    <t>ochrana podlahy</t>
  </si>
  <si>
    <t>hod</t>
  </si>
  <si>
    <t>demontáž - PVC</t>
  </si>
  <si>
    <t>bourání mazaniny tl. do 120 mm</t>
  </si>
  <si>
    <t>demontáž hydroizolace</t>
  </si>
  <si>
    <t>bourání mazaniny do tl 240 mm</t>
  </si>
  <si>
    <t>výkop</t>
  </si>
  <si>
    <t>hutněný štěrkový násyp 200 mm</t>
  </si>
  <si>
    <t>ALU podlahová lišta přechodová</t>
  </si>
  <si>
    <t>drenážní hadice perforovaná DN 50 mm vč. tvareovek T</t>
  </si>
  <si>
    <t>plastová větrací mřížka 100 mm</t>
  </si>
  <si>
    <t>otlučení omítek (pod svislou izolaci a v místě mřížek a pro kabel elektro)</t>
  </si>
  <si>
    <t>vysekání rýhy pro instalaci vody š. 150 mm</t>
  </si>
  <si>
    <t>průraz do 1. PP</t>
  </si>
  <si>
    <t>napojení SV a TUV v suterénu</t>
  </si>
  <si>
    <t>demontáž baterie</t>
  </si>
  <si>
    <t>D + M vodovodní baterie</t>
  </si>
  <si>
    <t>demontáž umyvadla</t>
  </si>
  <si>
    <t>D + M umyvadla</t>
  </si>
  <si>
    <t>připojení umyvadla na stávající odpad</t>
  </si>
  <si>
    <t>připojení umyvadla na SV a TUV vč. roháčků a tlakových hadic</t>
  </si>
  <si>
    <t>potrubí DN 25 PPr</t>
  </si>
  <si>
    <t>D + M revizních dvířek plast 400/400 mm</t>
  </si>
  <si>
    <t xml:space="preserve"> - OSB 10 mm</t>
  </si>
  <si>
    <t xml:space="preserve"> - geotextile 300 g/m2</t>
  </si>
  <si>
    <t>oprava omítky v pásu kolem mřížek a pro zasekání kabelu</t>
  </si>
  <si>
    <t>demontáž svítidel, umytí, uskladnění</t>
  </si>
  <si>
    <t>zpětná montáž svítidel</t>
  </si>
  <si>
    <t xml:space="preserve"> =6,455*9,775+0,45*(1,1*2+2,27+2,28+2,27)</t>
  </si>
  <si>
    <t xml:space="preserve"> =(6,455+9,775)*2+0,45*10</t>
  </si>
  <si>
    <t xml:space="preserve"> =((6,455+9,775)*2+0,45*10)*3,455</t>
  </si>
  <si>
    <t xml:space="preserve"> =(2,27*2+2,28)*2,515</t>
  </si>
  <si>
    <t xml:space="preserve"> =E8</t>
  </si>
  <si>
    <t xml:space="preserve"> =200+67,16</t>
  </si>
  <si>
    <t xml:space="preserve"> =67,16*0,1</t>
  </si>
  <si>
    <t xml:space="preserve"> =67,16*0,3</t>
  </si>
  <si>
    <t xml:space="preserve"> =67,16*0,2</t>
  </si>
  <si>
    <t xml:space="preserve"> =67,16*0,15</t>
  </si>
  <si>
    <t xml:space="preserve"> =36,96*0,2</t>
  </si>
  <si>
    <t xml:space="preserve"> =67,16*0,00444</t>
  </si>
  <si>
    <t xml:space="preserve"> =67,16</t>
  </si>
  <si>
    <t xml:space="preserve"> =3,735+1,67+2,27</t>
  </si>
  <si>
    <t xml:space="preserve"> =9,775*3+6,455*3+2</t>
  </si>
  <si>
    <t xml:space="preserve"> =0,6*36,96+(6,455+7,375+0,45*4)*(0,15+0,05)</t>
  </si>
  <si>
    <t xml:space="preserve"> =0,35*36,96</t>
  </si>
  <si>
    <t xml:space="preserve"> =0,1*(6,455+7,375+0,45*4)</t>
  </si>
  <si>
    <t xml:space="preserve"> =(6,455+7,375+0,45*4)*2</t>
  </si>
  <si>
    <t xml:space="preserve"> =12,83*2</t>
  </si>
  <si>
    <t xml:space="preserve"> =6,455+7,375+0,45*4</t>
  </si>
  <si>
    <t xml:space="preserve"> =127,7+67,16</t>
  </si>
  <si>
    <t xml:space="preserve"> =4*17,15</t>
  </si>
  <si>
    <t xml:space="preserve"> =1,85*1,5</t>
  </si>
  <si>
    <t xml:space="preserve"> =2*1,5+1,85</t>
  </si>
  <si>
    <t xml:space="preserve"> - tabule 50 kg</t>
  </si>
  <si>
    <t>podlahy + chodby + okna</t>
  </si>
  <si>
    <t>chodba a podlaha</t>
  </si>
  <si>
    <t>okna + dveře 1 x</t>
  </si>
  <si>
    <t>R-999-001</t>
  </si>
  <si>
    <t>Demontáž, omytí, uskladnění a zpětná montáž svítidel</t>
  </si>
  <si>
    <t>C-619996115-0</t>
  </si>
  <si>
    <t>Ochrana podlahy obedněním</t>
  </si>
  <si>
    <t>vč. odstranění</t>
  </si>
  <si>
    <t>67,16+ sokl 36,96*0,0,5</t>
  </si>
  <si>
    <t>C-775429121-0</t>
  </si>
  <si>
    <t>Montáž podlahové lišty přechodové připevněné vruty</t>
  </si>
  <si>
    <t>H-28318675-1</t>
  </si>
  <si>
    <t>Lišta krycí al přírodní hliník 6000 mm</t>
  </si>
  <si>
    <t>C-212752211-0</t>
  </si>
  <si>
    <t>Trativod z drenážních trubek plastových flexibilních d do 65 mm včetně lože otevřený výkop vč. tvarovek</t>
  </si>
  <si>
    <t>C-974031134-0</t>
  </si>
  <si>
    <t>Vysekání rýh ve zdivu cihelném hl do 50 mm š do 150 mm</t>
  </si>
  <si>
    <t>C-977151114-0</t>
  </si>
  <si>
    <t>Jádrové vrty diamantovými korunkami do d 60 mm do stavebních materiálů</t>
  </si>
  <si>
    <t>průraz stropem pro napojení SV a TUV</t>
  </si>
  <si>
    <t>C-767646403-0</t>
  </si>
  <si>
    <t>Montáž revizních dvířek 1křídlových s rámem výšky do 1800 mm</t>
  </si>
  <si>
    <t>H-56245709-1</t>
  </si>
  <si>
    <t>Dvířka revizní 400x400 bílá</t>
  </si>
  <si>
    <t>C-998018001-0</t>
  </si>
  <si>
    <t>Přesun hmot ruční pro budovy v do 6 m</t>
  </si>
  <si>
    <t>C-784121001-0</t>
  </si>
  <si>
    <t>Oškrabání malby v mísnostech výšky do 3,80 m</t>
  </si>
  <si>
    <t>C-784121011-0</t>
  </si>
  <si>
    <t>Rozmývání podkladu po oškrabání malby v místnostech výšky do 3,80 m</t>
  </si>
  <si>
    <t>C-784151001-0</t>
  </si>
  <si>
    <t>Jednonásobné izolování vodou ředitelnými barvami v místnostech výšky do 3,80 m</t>
  </si>
  <si>
    <t>C-784161111-0</t>
  </si>
  <si>
    <t>Bandážování rohů stěn v místnostech výšky do 3,80 m</t>
  </si>
  <si>
    <t>C-784161501-0</t>
  </si>
  <si>
    <t>Celoplošné vyhlazení podkladu disperzní stěrkou v místnostech výšky do 3,80 m</t>
  </si>
  <si>
    <t>C-784171001-0</t>
  </si>
  <si>
    <t>Olepování vnitřních ploch páskou v místnostech výšky do 3,80 m</t>
  </si>
  <si>
    <t>C-784171127-0</t>
  </si>
  <si>
    <t>Zakrytí vnitřních ploch konstrukcí nebo prvků na schodišti o výšce podlaží do 3,80 m</t>
  </si>
  <si>
    <t>C-784181101-0</t>
  </si>
  <si>
    <t>Základní akrylátová jednonásobná penetrace podkladu v místnostech výšky do 3,80m</t>
  </si>
  <si>
    <t>C-784211101-0</t>
  </si>
  <si>
    <t>Dvojnásobné bílé malby ze směsí za mokra výborně otěruvzdorných v místnostech výšky do 3,80 m</t>
  </si>
  <si>
    <t>C-725822612-0</t>
  </si>
  <si>
    <t>Baterie umyvadlová stojánková páková s výpustí</t>
  </si>
  <si>
    <t>soub</t>
  </si>
  <si>
    <t>C-725210821-0</t>
  </si>
  <si>
    <t>Demontáž umyvadel bez výtokových armatur</t>
  </si>
  <si>
    <t>C-725211603-127</t>
  </si>
  <si>
    <t>Umyvadlo keramické lyra plus připevněné na stěnu šrouby bílé bez krytu na sifon 600 mm</t>
  </si>
  <si>
    <t>C-725219102-0</t>
  </si>
  <si>
    <t>Montáž umyvadla připevněného na šrouby do zdiva</t>
  </si>
  <si>
    <t>C-721173723-0</t>
  </si>
  <si>
    <t>Potrubí kanalizační z pe připojovací dn 50</t>
  </si>
  <si>
    <t>C-725861102-79</t>
  </si>
  <si>
    <t>Zápachová uzávěrka hl132/40 pro umyvadla dn 40</t>
  </si>
  <si>
    <t>C-722220111-0</t>
  </si>
  <si>
    <t>Nástěnka pro výtokový ventil g 1/2 s jedním závitem</t>
  </si>
  <si>
    <t>C-725813111-0</t>
  </si>
  <si>
    <t>Ventil rohový bez připojovací trubičky nebo flexi hadičky g 1/2</t>
  </si>
  <si>
    <t>H-55190005-1</t>
  </si>
  <si>
    <t>Flexi hadice ohebná k baterii d 8x12mm f 1/2"xm10 500 mm</t>
  </si>
  <si>
    <t>C-722174003-0</t>
  </si>
  <si>
    <t>Potrubí vodovodní plastové ppr svar polyfuze pn 16 d 25 x 3,5 mm</t>
  </si>
  <si>
    <t>R-755-991</t>
  </si>
  <si>
    <t>Napojení SV a TUV na stávající rozvod v 1. PP</t>
  </si>
  <si>
    <t>bourání podkladů + snížení terénu =6,72+20,15+10,07</t>
  </si>
  <si>
    <t>C-998018011-0</t>
  </si>
  <si>
    <t>Příplatek k ručnímu přesunu hmot pro budovy zděné za zvětšený přesun ZKD 100 m</t>
  </si>
  <si>
    <t>C-611381011-0</t>
  </si>
  <si>
    <t>Tenkovrstvá minerální zrnitá omítka tl. 1,5 mm včetně penetrace vnitřních stropů rovných</t>
  </si>
  <si>
    <t>C-741110041-0</t>
  </si>
  <si>
    <t>Montáž trubka plastová ohebná D přes 11 do 23 mm uložená pevně</t>
  </si>
  <si>
    <t>H-34571154-1</t>
  </si>
  <si>
    <t>trubka elektroinstalační ohebná z PH, D 22,9/28,5 mm</t>
  </si>
  <si>
    <t>prosinec 2018</t>
  </si>
  <si>
    <t>r o z p o č e t - 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</si>
</sst>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4" formatCode="0.000"/>
    <numFmt numFmtId="165" formatCode="#,##0.000"/>
    <numFmt numFmtId="166" formatCode="0.0"/>
    <numFmt numFmtId="167" formatCode="#,##0.\-\ "/>
    <numFmt numFmtId="168" formatCode="_-* #,##0\ _K_č_s_-;\-* #,##0\ _K_č_s_-;_-* &quot;- &quot;_K_č_s_-;_-@_-"/>
    <numFmt numFmtId="169" formatCode="_-* #,##0.00\ _K_č_s_-;\-* #,##0.00\ _K_č_s_-;_-* \-??\ _K_č_s_-;_-@_-"/>
    <numFmt numFmtId="170" formatCode="_-* #,##0&quot; Kčs&quot;_-;\-* #,##0&quot; Kčs&quot;_-;_-* &quot;- Kčs&quot;_-;_-@_-"/>
    <numFmt numFmtId="171" formatCode="_-* #,##0.00&quot; Kčs&quot;_-;\-* #,##0.00&quot; Kčs&quot;_-;_-* \-??&quot; Kčs&quot;_-;_-@_-"/>
    <numFmt numFmtId="172" formatCode="_-* #,##0\ _K_č_-;\-* #,##0\ _K_č_-;_-* &quot;- &quot;_K_č_-;_-@_-"/>
    <numFmt numFmtId="173" formatCode="_-* #,##0.00\ _K_č_-;\-* #,##0.00\ _K_č_-;_-* \-??\ _K_č_-;_-@_-"/>
    <numFmt numFmtId="174" formatCode="_-* #,##0_-;\-* #,##0_-;_-* \-_-;_-@_-"/>
    <numFmt numFmtId="175" formatCode="_-* #,##0.00_-;\-* #,##0.00_-;_-* \-??_-;_-@_-"/>
    <numFmt numFmtId="176" formatCode="_-* #,##0.00&quot; Kč&quot;_-;\-* #,##0.00&quot; Kč&quot;_-;_-* \-??&quot; Kč&quot;_-;_-@_-"/>
    <numFmt numFmtId="177" formatCode="\ General"/>
    <numFmt numFmtId="178" formatCode="_-\Ł* #,##0_-;&quot;-Ł&quot;* #,##0_-;_-\Ł* \-_-;_-@_-"/>
    <numFmt numFmtId="179" formatCode="_-\Ł* #,##0.00_-;&quot;-Ł&quot;* #,##0.00_-;_-\Ł* \-??_-;_-@_-"/>
    <numFmt numFmtId="180" formatCode="#,##0.00;\-#,##0.00"/>
    <numFmt numFmtId="181" formatCode="#,##0.00000;\-#,##0.00000"/>
    <numFmt numFmtId="182" formatCode="#,##0.000;\-#,##0.000"/>
    <numFmt numFmtId="183" formatCode="#,##0.00\ _K_č"/>
  </numFmts>
  <fonts count="46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4"/>
      <name val="Arial"/>
      <family val="2"/>
      <charset val="238"/>
    </font>
    <font>
      <sz val="10"/>
      <color indexed="8"/>
      <name val="Arial"/>
      <family val="2"/>
      <charset val="238"/>
    </font>
    <font>
      <sz val="12"/>
      <name val="Arial CE"/>
      <family val="2"/>
      <charset val="238"/>
    </font>
    <font>
      <sz val="8"/>
      <name val="MS Sans Serif"/>
      <family val="2"/>
      <charset val="1"/>
    </font>
    <font>
      <sz val="10"/>
      <name val="Arial"/>
      <family val="2"/>
      <charset val="1"/>
    </font>
    <font>
      <sz val="10"/>
      <color indexed="10"/>
      <name val="Arial"/>
      <family val="2"/>
      <charset val="238"/>
    </font>
    <font>
      <sz val="11"/>
      <name val="Arial"/>
      <family val="2"/>
      <charset val="238"/>
    </font>
    <font>
      <sz val="9"/>
      <name val="Arial CE"/>
      <family val="2"/>
      <charset val="238"/>
    </font>
    <font>
      <b/>
      <sz val="12"/>
      <name val="Times CE"/>
      <family val="1"/>
      <charset val="238"/>
    </font>
    <font>
      <b/>
      <sz val="10"/>
      <color indexed="9"/>
      <name val="Arial CE"/>
      <family val="2"/>
      <charset val="238"/>
    </font>
    <font>
      <sz val="10"/>
      <name val="Arial Narrow"/>
      <family val="2"/>
      <charset val="238"/>
    </font>
    <font>
      <sz val="8"/>
      <name val="MS Sans Serif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name val="Arial CE"/>
      <family val="2"/>
      <charset val="238"/>
    </font>
    <font>
      <shadow/>
      <sz val="12"/>
      <name val="Times CE"/>
      <family val="1"/>
      <charset val="238"/>
    </font>
    <font>
      <sz val="10"/>
      <name val="MS Sans Serif"/>
      <family val="2"/>
      <charset val="238"/>
    </font>
    <font>
      <b/>
      <sz val="14"/>
      <color rgb="FF000000"/>
      <name val="Calibri"/>
      <family val="2"/>
      <charset val="238"/>
      <scheme val="minor"/>
    </font>
    <font>
      <b/>
      <sz val="14"/>
      <color rgb="FF000000"/>
      <name val="Arial-BoldMT"/>
    </font>
    <font>
      <sz val="11"/>
      <color rgb="FF0000FF"/>
      <name val="Calibri"/>
      <family val="2"/>
      <charset val="238"/>
      <scheme val="minor"/>
    </font>
    <font>
      <i/>
      <sz val="11"/>
      <color rgb="FF000000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0"/>
      <color rgb="FF000000"/>
      <name val="Arial"/>
      <family val="2"/>
      <charset val="238"/>
    </font>
    <font>
      <sz val="14"/>
      <name val="Arial"/>
      <family val="2"/>
      <charset val="238"/>
    </font>
    <font>
      <sz val="8"/>
      <name val="Trebuchet MS"/>
      <family val="2"/>
      <charset val="238"/>
    </font>
    <font>
      <b/>
      <sz val="12"/>
      <name val="Trebuchet MS"/>
      <family val="2"/>
      <charset val="238"/>
    </font>
    <font>
      <sz val="12"/>
      <name val="Trebuchet MS"/>
      <family val="2"/>
      <charset val="238"/>
    </font>
    <font>
      <sz val="10"/>
      <name val="Trebuchet MS"/>
      <family val="2"/>
      <charset val="238"/>
    </font>
    <font>
      <b/>
      <sz val="10"/>
      <name val="Trebuchet MS"/>
      <family val="2"/>
      <charset val="238"/>
    </font>
    <font>
      <b/>
      <sz val="8"/>
      <name val="Trebuchet MS"/>
      <family val="2"/>
      <charset val="238"/>
    </font>
    <font>
      <u/>
      <sz val="10"/>
      <name val="Trebuchet MS"/>
      <family val="2"/>
      <charset val="238"/>
    </font>
    <font>
      <sz val="11"/>
      <name val="Calibri"/>
      <family val="2"/>
      <charset val="238"/>
      <scheme val="minor"/>
    </font>
    <font>
      <sz val="26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34"/>
      </patternFill>
    </fill>
    <fill>
      <patternFill patternType="solid">
        <fgColor indexed="8"/>
        <bgColor indexed="58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64"/>
      </patternFill>
    </fill>
  </fills>
  <borders count="5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55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/>
      <right style="hair">
        <color indexed="55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</borders>
  <cellStyleXfs count="63">
    <xf numFmtId="0" fontId="0" fillId="0" borderId="0"/>
    <xf numFmtId="0" fontId="5" fillId="0" borderId="0"/>
    <xf numFmtId="0" fontId="14" fillId="0" borderId="0"/>
    <xf numFmtId="0" fontId="15" fillId="0" borderId="0">
      <alignment vertical="top" wrapText="1"/>
      <protection locked="0"/>
    </xf>
    <xf numFmtId="0" fontId="16" fillId="0" borderId="0">
      <alignment vertical="top" wrapText="1"/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67" fontId="18" fillId="0" borderId="22"/>
    <xf numFmtId="168" fontId="9" fillId="0" borderId="0" applyFill="0" applyBorder="0" applyAlignment="0" applyProtection="0"/>
    <xf numFmtId="169" fontId="9" fillId="0" borderId="0" applyFill="0" applyBorder="0" applyAlignment="0" applyProtection="0"/>
    <xf numFmtId="170" fontId="9" fillId="0" borderId="0" applyFill="0" applyBorder="0" applyAlignment="0" applyProtection="0"/>
    <xf numFmtId="171" fontId="9" fillId="0" borderId="0" applyFill="0" applyBorder="0" applyAlignment="0" applyProtection="0"/>
    <xf numFmtId="172" fontId="9" fillId="0" borderId="0" applyFill="0" applyBorder="0" applyAlignment="0" applyProtection="0"/>
    <xf numFmtId="173" fontId="9" fillId="0" borderId="0" applyFill="0" applyBorder="0" applyAlignment="0" applyProtection="0"/>
    <xf numFmtId="174" fontId="9" fillId="0" borderId="0" applyFill="0" applyBorder="0" applyAlignment="0" applyProtection="0"/>
    <xf numFmtId="175" fontId="9" fillId="0" borderId="0" applyFill="0" applyBorder="0" applyAlignment="0" applyProtection="0"/>
    <xf numFmtId="0" fontId="19" fillId="0" borderId="22">
      <alignment horizontal="right"/>
    </xf>
    <xf numFmtId="176" fontId="9" fillId="0" borderId="0" applyFill="0" applyBorder="0" applyAlignment="0" applyProtection="0"/>
    <xf numFmtId="176" fontId="9" fillId="0" borderId="0" applyFill="0" applyBorder="0" applyAlignment="0" applyProtection="0"/>
    <xf numFmtId="176" fontId="5" fillId="0" borderId="0" applyFill="0" applyBorder="0" applyAlignment="0" applyProtection="0"/>
    <xf numFmtId="176" fontId="9" fillId="0" borderId="0" applyFill="0" applyBorder="0" applyAlignment="0" applyProtection="0"/>
    <xf numFmtId="0" fontId="20" fillId="0" borderId="0"/>
    <xf numFmtId="0" fontId="21" fillId="4" borderId="22"/>
    <xf numFmtId="0" fontId="21" fillId="5" borderId="19"/>
    <xf numFmtId="0" fontId="22" fillId="0" borderId="0" applyBorder="0" applyAlignment="0"/>
    <xf numFmtId="0" fontId="9" fillId="0" borderId="0"/>
    <xf numFmtId="0" fontId="23" fillId="0" borderId="0"/>
    <xf numFmtId="0" fontId="24" fillId="0" borderId="0"/>
    <xf numFmtId="0" fontId="23" fillId="0" borderId="0"/>
    <xf numFmtId="0" fontId="4" fillId="0" borderId="0"/>
    <xf numFmtId="0" fontId="25" fillId="0" borderId="0"/>
    <xf numFmtId="0" fontId="9" fillId="0" borderId="0"/>
    <xf numFmtId="0" fontId="14" fillId="0" borderId="0"/>
    <xf numFmtId="0" fontId="9" fillId="0" borderId="0"/>
    <xf numFmtId="0" fontId="9" fillId="0" borderId="0"/>
    <xf numFmtId="49" fontId="26" fillId="0" borderId="0"/>
    <xf numFmtId="0" fontId="5" fillId="0" borderId="0"/>
    <xf numFmtId="0" fontId="5" fillId="0" borderId="0"/>
    <xf numFmtId="0" fontId="25" fillId="0" borderId="0"/>
    <xf numFmtId="0" fontId="5" fillId="0" borderId="0"/>
    <xf numFmtId="177" fontId="26" fillId="0" borderId="22">
      <alignment horizontal="left" wrapText="1"/>
    </xf>
    <xf numFmtId="177" fontId="19" fillId="0" borderId="22">
      <alignment horizontal="left" wrapText="1"/>
    </xf>
    <xf numFmtId="0" fontId="27" fillId="0" borderId="0">
      <alignment wrapText="1"/>
    </xf>
    <xf numFmtId="0" fontId="28" fillId="0" borderId="0"/>
    <xf numFmtId="0" fontId="9" fillId="0" borderId="0"/>
    <xf numFmtId="178" fontId="9" fillId="0" borderId="0" applyFill="0" applyBorder="0" applyAlignment="0" applyProtection="0"/>
    <xf numFmtId="179" fontId="9" fillId="0" borderId="0" applyFill="0" applyBorder="0" applyAlignment="0" applyProtection="0"/>
    <xf numFmtId="167" fontId="18" fillId="0" borderId="34"/>
    <xf numFmtId="0" fontId="21" fillId="5" borderId="35"/>
    <xf numFmtId="0" fontId="21" fillId="4" borderId="36"/>
    <xf numFmtId="0" fontId="19" fillId="0" borderId="34">
      <alignment horizontal="right"/>
    </xf>
    <xf numFmtId="0" fontId="21" fillId="4" borderId="34"/>
    <xf numFmtId="0" fontId="21" fillId="5" borderId="33"/>
    <xf numFmtId="0" fontId="19" fillId="0" borderId="36">
      <alignment horizontal="right"/>
    </xf>
    <xf numFmtId="167" fontId="18" fillId="0" borderId="36"/>
    <xf numFmtId="177" fontId="26" fillId="0" borderId="34">
      <alignment horizontal="left" wrapText="1"/>
    </xf>
    <xf numFmtId="177" fontId="19" fillId="0" borderId="34">
      <alignment horizontal="left" wrapText="1"/>
    </xf>
    <xf numFmtId="177" fontId="26" fillId="0" borderId="36">
      <alignment horizontal="left" wrapText="1"/>
    </xf>
    <xf numFmtId="177" fontId="19" fillId="0" borderId="36">
      <alignment horizontal="left" wrapText="1"/>
    </xf>
    <xf numFmtId="0" fontId="36" fillId="0" borderId="0" applyAlignment="0">
      <alignment vertical="top" wrapText="1"/>
      <protection locked="0"/>
    </xf>
  </cellStyleXfs>
  <cellXfs count="331">
    <xf numFmtId="0" fontId="0" fillId="0" borderId="0" xfId="0"/>
    <xf numFmtId="0" fontId="1" fillId="0" borderId="0" xfId="0" applyFont="1"/>
    <xf numFmtId="0" fontId="0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4" fontId="0" fillId="0" borderId="3" xfId="0" applyNumberFormat="1" applyFont="1" applyBorder="1"/>
    <xf numFmtId="4" fontId="0" fillId="0" borderId="4" xfId="0" applyNumberFormat="1" applyFont="1" applyBorder="1"/>
    <xf numFmtId="0" fontId="0" fillId="0" borderId="11" xfId="0" applyFont="1" applyFill="1" applyBorder="1" applyAlignment="1">
      <alignment horizontal="center"/>
    </xf>
    <xf numFmtId="0" fontId="0" fillId="0" borderId="14" xfId="1" applyFont="1" applyBorder="1"/>
    <xf numFmtId="0" fontId="0" fillId="0" borderId="15" xfId="1" applyFont="1" applyBorder="1"/>
    <xf numFmtId="0" fontId="0" fillId="0" borderId="16" xfId="1" applyFont="1" applyBorder="1"/>
    <xf numFmtId="0" fontId="0" fillId="0" borderId="0" xfId="1" applyFont="1"/>
    <xf numFmtId="0" fontId="0" fillId="0" borderId="17" xfId="1" applyFont="1" applyBorder="1"/>
    <xf numFmtId="0" fontId="0" fillId="0" borderId="0" xfId="1" applyFont="1" applyBorder="1"/>
    <xf numFmtId="0" fontId="0" fillId="0" borderId="18" xfId="1" applyFont="1" applyBorder="1"/>
    <xf numFmtId="0" fontId="0" fillId="0" borderId="20" xfId="1" applyFont="1" applyBorder="1"/>
    <xf numFmtId="0" fontId="0" fillId="0" borderId="21" xfId="1" applyFont="1" applyBorder="1"/>
    <xf numFmtId="0" fontId="8" fillId="0" borderId="17" xfId="1" applyFont="1" applyBorder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0" fontId="8" fillId="0" borderId="18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0" fontId="0" fillId="0" borderId="17" xfId="1" applyFont="1" applyBorder="1" applyAlignment="1">
      <alignment horizontal="center" vertical="center"/>
    </xf>
    <xf numFmtId="0" fontId="0" fillId="0" borderId="0" xfId="1" applyFont="1" applyBorder="1" applyAlignment="1">
      <alignment horizontal="center" vertical="center"/>
    </xf>
    <xf numFmtId="0" fontId="0" fillId="0" borderId="18" xfId="1" applyFont="1" applyBorder="1" applyAlignment="1">
      <alignment horizontal="center" vertical="center"/>
    </xf>
    <xf numFmtId="0" fontId="0" fillId="0" borderId="17" xfId="1" applyFont="1" applyFill="1" applyBorder="1"/>
    <xf numFmtId="0" fontId="0" fillId="0" borderId="24" xfId="1" applyFont="1" applyBorder="1"/>
    <xf numFmtId="0" fontId="13" fillId="0" borderId="0" xfId="1" applyFont="1" applyFill="1"/>
    <xf numFmtId="166" fontId="0" fillId="0" borderId="0" xfId="2" applyNumberFormat="1" applyFont="1"/>
    <xf numFmtId="164" fontId="0" fillId="0" borderId="0" xfId="2" applyNumberFormat="1" applyFont="1"/>
    <xf numFmtId="4" fontId="9" fillId="3" borderId="4" xfId="2" applyNumberFormat="1" applyFont="1" applyFill="1" applyBorder="1" applyAlignment="1">
      <alignment horizontal="right"/>
    </xf>
    <xf numFmtId="166" fontId="17" fillId="0" borderId="0" xfId="2" applyNumberFormat="1" applyFont="1"/>
    <xf numFmtId="4" fontId="9" fillId="3" borderId="7" xfId="2" applyNumberFormat="1" applyFont="1" applyFill="1" applyBorder="1" applyAlignment="1">
      <alignment horizontal="right"/>
    </xf>
    <xf numFmtId="0" fontId="0" fillId="0" borderId="3" xfId="2" applyFont="1" applyBorder="1" applyAlignment="1">
      <alignment wrapText="1"/>
    </xf>
    <xf numFmtId="0" fontId="0" fillId="0" borderId="8" xfId="0" applyFont="1" applyFill="1" applyBorder="1" applyAlignment="1">
      <alignment horizontal="center"/>
    </xf>
    <xf numFmtId="0" fontId="0" fillId="0" borderId="26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4" fontId="8" fillId="0" borderId="10" xfId="2" applyNumberFormat="1" applyFont="1" applyBorder="1" applyAlignment="1">
      <alignment horizontal="right"/>
    </xf>
    <xf numFmtId="0" fontId="0" fillId="0" borderId="6" xfId="2" applyFont="1" applyBorder="1" applyAlignment="1">
      <alignment wrapText="1"/>
    </xf>
    <xf numFmtId="0" fontId="8" fillId="0" borderId="1" xfId="2" applyFont="1" applyBorder="1" applyAlignment="1">
      <alignment wrapText="1"/>
    </xf>
    <xf numFmtId="4" fontId="0" fillId="0" borderId="1" xfId="2" applyNumberFormat="1" applyFont="1" applyBorder="1" applyAlignment="1">
      <alignment horizontal="right"/>
    </xf>
    <xf numFmtId="4" fontId="8" fillId="0" borderId="1" xfId="2" applyNumberFormat="1" applyFont="1" applyBorder="1" applyAlignment="1">
      <alignment horizontal="right"/>
    </xf>
    <xf numFmtId="0" fontId="0" fillId="0" borderId="25" xfId="2" applyFont="1" applyBorder="1" applyAlignment="1">
      <alignment wrapText="1"/>
    </xf>
    <xf numFmtId="0" fontId="9" fillId="0" borderId="9" xfId="2" applyFont="1" applyBorder="1" applyAlignment="1">
      <alignment wrapText="1"/>
    </xf>
    <xf numFmtId="0" fontId="9" fillId="0" borderId="12" xfId="2" applyFont="1" applyFill="1" applyBorder="1" applyAlignment="1">
      <alignment wrapText="1"/>
    </xf>
    <xf numFmtId="4" fontId="9" fillId="0" borderId="13" xfId="2" applyNumberFormat="1" applyFont="1" applyBorder="1" applyAlignment="1">
      <alignment horizontal="right"/>
    </xf>
    <xf numFmtId="0" fontId="0" fillId="0" borderId="1" xfId="2" applyFont="1" applyBorder="1" applyAlignment="1">
      <alignment wrapText="1"/>
    </xf>
    <xf numFmtId="0" fontId="29" fillId="0" borderId="0" xfId="0" applyFont="1"/>
    <xf numFmtId="0" fontId="30" fillId="0" borderId="0" xfId="0" applyFont="1"/>
    <xf numFmtId="0" fontId="1" fillId="2" borderId="0" xfId="0" applyFont="1" applyFill="1" applyAlignment="1">
      <alignment vertical="center" wrapText="1"/>
    </xf>
    <xf numFmtId="0" fontId="0" fillId="2" borderId="0" xfId="0" applyFill="1" applyAlignment="1">
      <alignment vertical="center"/>
    </xf>
    <xf numFmtId="4" fontId="0" fillId="2" borderId="0" xfId="0" applyNumberFormat="1" applyFill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horizontal="center" vertical="center"/>
    </xf>
    <xf numFmtId="165" fontId="0" fillId="2" borderId="0" xfId="0" applyNumberFormat="1" applyFill="1" applyAlignment="1">
      <alignment vertical="center"/>
    </xf>
    <xf numFmtId="4" fontId="2" fillId="0" borderId="3" xfId="0" applyNumberFormat="1" applyFont="1" applyFill="1" applyBorder="1" applyAlignment="1">
      <alignment vertical="center"/>
    </xf>
    <xf numFmtId="4" fontId="2" fillId="6" borderId="3" xfId="0" applyNumberFormat="1" applyFont="1" applyFill="1" applyBorder="1" applyAlignment="1">
      <alignment vertical="center"/>
    </xf>
    <xf numFmtId="0" fontId="2" fillId="0" borderId="3" xfId="0" quotePrefix="1" applyFont="1" applyFill="1" applyBorder="1" applyAlignment="1">
      <alignment vertical="center" wrapText="1"/>
    </xf>
    <xf numFmtId="0" fontId="1" fillId="2" borderId="0" xfId="0" applyFont="1" applyFill="1" applyAlignment="1">
      <alignment vertical="center"/>
    </xf>
    <xf numFmtId="0" fontId="0" fillId="0" borderId="2" xfId="0" applyFont="1" applyFill="1" applyBorder="1" applyAlignment="1">
      <alignment horizontal="center"/>
    </xf>
    <xf numFmtId="4" fontId="2" fillId="2" borderId="3" xfId="0" applyNumberFormat="1" applyFont="1" applyFill="1" applyBorder="1" applyAlignment="1">
      <alignment vertical="center"/>
    </xf>
    <xf numFmtId="0" fontId="0" fillId="2" borderId="0" xfId="0" applyFont="1" applyFill="1" applyAlignment="1">
      <alignment vertical="center"/>
    </xf>
    <xf numFmtId="0" fontId="0" fillId="2" borderId="3" xfId="0" applyFont="1" applyFill="1" applyBorder="1" applyAlignment="1">
      <alignment horizontal="center" vertical="center"/>
    </xf>
    <xf numFmtId="4" fontId="0" fillId="2" borderId="3" xfId="0" applyNumberFormat="1" applyFont="1" applyFill="1" applyBorder="1" applyAlignment="1">
      <alignment vertical="center"/>
    </xf>
    <xf numFmtId="0" fontId="0" fillId="2" borderId="3" xfId="0" applyFont="1" applyFill="1" applyBorder="1" applyAlignment="1">
      <alignment horizontal="left" vertical="center"/>
    </xf>
    <xf numFmtId="0" fontId="2" fillId="6" borderId="3" xfId="0" applyFont="1" applyFill="1" applyBorder="1" applyAlignment="1">
      <alignment horizontal="left" vertical="center"/>
    </xf>
    <xf numFmtId="0" fontId="0" fillId="2" borderId="3" xfId="0" quotePrefix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3" fillId="6" borderId="3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vertical="center"/>
    </xf>
    <xf numFmtId="0" fontId="1" fillId="2" borderId="3" xfId="0" applyFont="1" applyFill="1" applyBorder="1" applyAlignment="1">
      <alignment horizontal="left" vertical="center"/>
    </xf>
    <xf numFmtId="4" fontId="1" fillId="2" borderId="3" xfId="0" applyNumberFormat="1" applyFont="1" applyFill="1" applyBorder="1" applyAlignment="1">
      <alignment vertical="center"/>
    </xf>
    <xf numFmtId="4" fontId="0" fillId="0" borderId="3" xfId="0" applyNumberFormat="1" applyFont="1" applyFill="1" applyBorder="1" applyAlignment="1">
      <alignment vertical="center"/>
    </xf>
    <xf numFmtId="0" fontId="3" fillId="2" borderId="3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vertical="center"/>
    </xf>
    <xf numFmtId="4" fontId="3" fillId="6" borderId="3" xfId="0" applyNumberFormat="1" applyFont="1" applyFill="1" applyBorder="1" applyAlignment="1">
      <alignment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3" fillId="0" borderId="3" xfId="0" quotePrefix="1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0" fillId="0" borderId="3" xfId="0" quotePrefix="1" applyFont="1" applyFill="1" applyBorder="1" applyAlignment="1">
      <alignment vertical="center" wrapText="1"/>
    </xf>
    <xf numFmtId="0" fontId="32" fillId="0" borderId="3" xfId="0" quotePrefix="1" applyFont="1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left" vertical="center"/>
    </xf>
    <xf numFmtId="0" fontId="3" fillId="0" borderId="6" xfId="0" quotePrefix="1" applyFont="1" applyFill="1" applyBorder="1" applyAlignment="1">
      <alignment vertical="center" wrapText="1"/>
    </xf>
    <xf numFmtId="0" fontId="0" fillId="2" borderId="6" xfId="0" applyFill="1" applyBorder="1" applyAlignment="1">
      <alignment horizontal="center" vertical="center"/>
    </xf>
    <xf numFmtId="0" fontId="3" fillId="0" borderId="38" xfId="0" applyFont="1" applyFill="1" applyBorder="1" applyAlignment="1">
      <alignment vertical="center" wrapText="1"/>
    </xf>
    <xf numFmtId="0" fontId="1" fillId="0" borderId="38" xfId="0" applyFont="1" applyFill="1" applyBorder="1" applyAlignment="1">
      <alignment horizontal="center" vertical="center" wrapText="1"/>
    </xf>
    <xf numFmtId="0" fontId="1" fillId="2" borderId="38" xfId="0" applyFont="1" applyFill="1" applyBorder="1" applyAlignment="1">
      <alignment vertical="center" wrapText="1"/>
    </xf>
    <xf numFmtId="4" fontId="3" fillId="2" borderId="38" xfId="0" applyNumberFormat="1" applyFont="1" applyFill="1" applyBorder="1" applyAlignment="1">
      <alignment vertical="center" wrapText="1"/>
    </xf>
    <xf numFmtId="4" fontId="1" fillId="0" borderId="38" xfId="0" applyNumberFormat="1" applyFont="1" applyFill="1" applyBorder="1" applyAlignment="1">
      <alignment horizontal="right" vertical="center" wrapText="1"/>
    </xf>
    <xf numFmtId="4" fontId="1" fillId="2" borderId="38" xfId="0" applyNumberFormat="1" applyFont="1" applyFill="1" applyBorder="1" applyAlignment="1">
      <alignment horizontal="right" vertical="center" wrapText="1"/>
    </xf>
    <xf numFmtId="4" fontId="0" fillId="0" borderId="6" xfId="0" applyNumberFormat="1" applyFill="1" applyBorder="1" applyAlignment="1">
      <alignment vertical="center"/>
    </xf>
    <xf numFmtId="4" fontId="1" fillId="2" borderId="6" xfId="0" applyNumberFormat="1" applyFont="1" applyFill="1" applyBorder="1" applyAlignment="1">
      <alignment vertical="center"/>
    </xf>
    <xf numFmtId="4" fontId="0" fillId="0" borderId="0" xfId="0" applyNumberFormat="1" applyFill="1" applyAlignment="1">
      <alignment vertical="center"/>
    </xf>
    <xf numFmtId="0" fontId="4" fillId="2" borderId="0" xfId="32" applyFill="1" applyAlignment="1">
      <alignment vertical="center"/>
    </xf>
    <xf numFmtId="0" fontId="2" fillId="0" borderId="2" xfId="32" applyFont="1" applyFill="1" applyBorder="1" applyAlignment="1">
      <alignment horizontal="center" vertical="center"/>
    </xf>
    <xf numFmtId="0" fontId="0" fillId="0" borderId="3" xfId="32" applyFont="1" applyFill="1" applyBorder="1" applyAlignment="1">
      <alignment vertical="center" wrapText="1"/>
    </xf>
    <xf numFmtId="0" fontId="4" fillId="0" borderId="3" xfId="32" applyFont="1" applyFill="1" applyBorder="1" applyAlignment="1">
      <alignment horizontal="center" vertical="center"/>
    </xf>
    <xf numFmtId="4" fontId="4" fillId="0" borderId="3" xfId="32" applyNumberFormat="1" applyFont="1" applyFill="1" applyBorder="1" applyAlignment="1">
      <alignment horizontal="right" vertical="center"/>
    </xf>
    <xf numFmtId="0" fontId="4" fillId="2" borderId="0" xfId="32" applyFont="1" applyFill="1" applyBorder="1" applyAlignment="1">
      <alignment vertical="center" wrapText="1"/>
    </xf>
    <xf numFmtId="0" fontId="4" fillId="2" borderId="0" xfId="32" applyFont="1" applyFill="1" applyBorder="1" applyAlignment="1">
      <alignment vertical="center"/>
    </xf>
    <xf numFmtId="0" fontId="0" fillId="0" borderId="3" xfId="32" applyFont="1" applyFill="1" applyBorder="1" applyAlignment="1">
      <alignment horizontal="center" vertical="center"/>
    </xf>
    <xf numFmtId="0" fontId="9" fillId="2" borderId="0" xfId="32" applyFont="1" applyFill="1" applyBorder="1" applyAlignment="1">
      <alignment vertical="center"/>
    </xf>
    <xf numFmtId="0" fontId="9" fillId="0" borderId="3" xfId="32" applyFont="1" applyFill="1" applyBorder="1" applyAlignment="1">
      <alignment horizontal="left" vertical="center" wrapText="1"/>
    </xf>
    <xf numFmtId="0" fontId="9" fillId="0" borderId="3" xfId="32" applyFont="1" applyFill="1" applyBorder="1" applyAlignment="1">
      <alignment horizontal="center" vertical="center" wrapText="1"/>
    </xf>
    <xf numFmtId="4" fontId="9" fillId="0" borderId="3" xfId="32" applyNumberFormat="1" applyFont="1" applyFill="1" applyBorder="1" applyAlignment="1">
      <alignment horizontal="right" vertical="center" wrapText="1"/>
    </xf>
    <xf numFmtId="0" fontId="0" fillId="0" borderId="3" xfId="32" applyFont="1" applyFill="1" applyBorder="1" applyAlignment="1">
      <alignment horizontal="left" vertical="center" wrapText="1"/>
    </xf>
    <xf numFmtId="0" fontId="0" fillId="0" borderId="3" xfId="32" applyFont="1" applyFill="1" applyBorder="1" applyAlignment="1">
      <alignment horizontal="center" vertical="center" wrapText="1"/>
    </xf>
    <xf numFmtId="0" fontId="34" fillId="0" borderId="3" xfId="32" applyFont="1" applyFill="1" applyBorder="1" applyAlignment="1">
      <alignment horizontal="center" vertical="center"/>
    </xf>
    <xf numFmtId="0" fontId="4" fillId="0" borderId="3" xfId="32" applyFont="1" applyFill="1" applyBorder="1" applyAlignment="1">
      <alignment vertical="center" wrapText="1"/>
    </xf>
    <xf numFmtId="0" fontId="2" fillId="0" borderId="3" xfId="32" applyFont="1" applyFill="1" applyBorder="1" applyAlignment="1">
      <alignment vertical="center"/>
    </xf>
    <xf numFmtId="0" fontId="4" fillId="0" borderId="3" xfId="32" applyFont="1" applyFill="1" applyBorder="1" applyAlignment="1">
      <alignment horizontal="right" vertical="center"/>
    </xf>
    <xf numFmtId="0" fontId="4" fillId="0" borderId="3" xfId="32" applyFont="1" applyFill="1" applyBorder="1" applyAlignment="1">
      <alignment vertical="center"/>
    </xf>
    <xf numFmtId="0" fontId="31" fillId="0" borderId="3" xfId="32" applyFont="1" applyFill="1" applyBorder="1" applyAlignment="1">
      <alignment horizontal="center" vertical="center"/>
    </xf>
    <xf numFmtId="0" fontId="2" fillId="0" borderId="3" xfId="32" applyFont="1" applyFill="1" applyBorder="1" applyAlignment="1">
      <alignment vertical="center" wrapText="1"/>
    </xf>
    <xf numFmtId="4" fontId="2" fillId="0" borderId="3" xfId="32" applyNumberFormat="1" applyFont="1" applyFill="1" applyBorder="1" applyAlignment="1">
      <alignment horizontal="right" vertical="center"/>
    </xf>
    <xf numFmtId="0" fontId="2" fillId="6" borderId="3" xfId="32" applyFont="1" applyFill="1" applyBorder="1" applyAlignment="1">
      <alignment horizontal="center" vertical="center"/>
    </xf>
    <xf numFmtId="0" fontId="2" fillId="0" borderId="3" xfId="32" applyFont="1" applyFill="1" applyBorder="1" applyAlignment="1">
      <alignment horizontal="center" vertical="center"/>
    </xf>
    <xf numFmtId="0" fontId="2" fillId="2" borderId="0" xfId="32" applyFont="1" applyFill="1" applyBorder="1" applyAlignment="1">
      <alignment vertical="center"/>
    </xf>
    <xf numFmtId="0" fontId="4" fillId="2" borderId="3" xfId="32" applyFont="1" applyFill="1" applyBorder="1" applyAlignment="1">
      <alignment vertical="center" wrapText="1"/>
    </xf>
    <xf numFmtId="0" fontId="4" fillId="2" borderId="3" xfId="32" applyFont="1" applyFill="1" applyBorder="1" applyAlignment="1">
      <alignment horizontal="center" vertical="center"/>
    </xf>
    <xf numFmtId="0" fontId="2" fillId="2" borderId="3" xfId="32" applyFont="1" applyFill="1" applyBorder="1" applyAlignment="1">
      <alignment vertical="center" wrapText="1"/>
    </xf>
    <xf numFmtId="0" fontId="2" fillId="2" borderId="3" xfId="32" applyFont="1" applyFill="1" applyBorder="1" applyAlignment="1">
      <alignment horizontal="center" vertical="center"/>
    </xf>
    <xf numFmtId="0" fontId="9" fillId="2" borderId="3" xfId="32" applyFont="1" applyFill="1" applyBorder="1" applyAlignment="1">
      <alignment horizontal="left" vertical="center" wrapText="1"/>
    </xf>
    <xf numFmtId="0" fontId="2" fillId="6" borderId="0" xfId="32" applyFont="1" applyFill="1" applyBorder="1" applyAlignment="1">
      <alignment horizontal="center" vertical="center"/>
    </xf>
    <xf numFmtId="0" fontId="4" fillId="0" borderId="0" xfId="32" applyFont="1" applyFill="1" applyBorder="1" applyAlignment="1">
      <alignment vertical="center" wrapText="1"/>
    </xf>
    <xf numFmtId="0" fontId="4" fillId="0" borderId="0" xfId="32" applyFont="1" applyFill="1" applyBorder="1" applyAlignment="1">
      <alignment horizontal="center" vertical="center"/>
    </xf>
    <xf numFmtId="4" fontId="4" fillId="0" borderId="0" xfId="32" applyNumberFormat="1" applyFont="1" applyFill="1" applyBorder="1" applyAlignment="1">
      <alignment horizontal="right" vertical="center"/>
    </xf>
    <xf numFmtId="4" fontId="4" fillId="0" borderId="0" xfId="32" applyNumberFormat="1" applyFont="1" applyFill="1" applyBorder="1" applyAlignment="1">
      <alignment vertical="center"/>
    </xf>
    <xf numFmtId="0" fontId="4" fillId="2" borderId="0" xfId="32" applyFont="1" applyFill="1" applyBorder="1" applyAlignment="1">
      <alignment horizontal="center" vertical="center"/>
    </xf>
    <xf numFmtId="4" fontId="4" fillId="2" borderId="0" xfId="32" applyNumberFormat="1" applyFont="1" applyFill="1" applyBorder="1" applyAlignment="1">
      <alignment horizontal="right" vertical="center"/>
    </xf>
    <xf numFmtId="4" fontId="4" fillId="2" borderId="0" xfId="32" applyNumberFormat="1" applyFont="1" applyFill="1" applyBorder="1" applyAlignment="1">
      <alignment vertical="center"/>
    </xf>
    <xf numFmtId="0" fontId="6" fillId="2" borderId="0" xfId="32" applyFont="1" applyFill="1" applyBorder="1" applyAlignment="1">
      <alignment horizontal="left" vertical="center" wrapText="1"/>
    </xf>
    <xf numFmtId="4" fontId="35" fillId="2" borderId="0" xfId="32" applyNumberFormat="1" applyFont="1" applyFill="1" applyBorder="1" applyAlignment="1">
      <alignment vertical="center"/>
    </xf>
    <xf numFmtId="4" fontId="9" fillId="2" borderId="0" xfId="32" applyNumberFormat="1" applyFont="1" applyFill="1" applyBorder="1" applyAlignment="1">
      <alignment vertical="center"/>
    </xf>
    <xf numFmtId="4" fontId="2" fillId="2" borderId="0" xfId="32" applyNumberFormat="1" applyFont="1" applyFill="1" applyBorder="1" applyAlignment="1">
      <alignment horizontal="right" vertical="center"/>
    </xf>
    <xf numFmtId="4" fontId="4" fillId="2" borderId="0" xfId="32" applyNumberFormat="1" applyFont="1" applyFill="1" applyBorder="1" applyAlignment="1">
      <alignment vertical="center" wrapText="1"/>
    </xf>
    <xf numFmtId="4" fontId="2" fillId="6" borderId="0" xfId="32" applyNumberFormat="1" applyFont="1" applyFill="1" applyBorder="1" applyAlignment="1">
      <alignment vertical="center"/>
    </xf>
    <xf numFmtId="0" fontId="4" fillId="2" borderId="0" xfId="32" applyFill="1" applyBorder="1" applyAlignment="1">
      <alignment horizontal="center" vertical="center"/>
    </xf>
    <xf numFmtId="0" fontId="4" fillId="2" borderId="0" xfId="32" applyFill="1" applyBorder="1" applyAlignment="1">
      <alignment vertical="center" wrapText="1"/>
    </xf>
    <xf numFmtId="4" fontId="4" fillId="2" borderId="0" xfId="32" applyNumberFormat="1" applyFill="1" applyBorder="1" applyAlignment="1">
      <alignment horizontal="right" vertical="center"/>
    </xf>
    <xf numFmtId="0" fontId="4" fillId="2" borderId="0" xfId="32" applyFill="1" applyBorder="1" applyAlignment="1">
      <alignment vertical="center"/>
    </xf>
    <xf numFmtId="4" fontId="4" fillId="2" borderId="0" xfId="32" applyNumberFormat="1" applyFill="1" applyBorder="1" applyAlignment="1">
      <alignment vertical="center"/>
    </xf>
    <xf numFmtId="0" fontId="4" fillId="2" borderId="0" xfId="32" applyFill="1" applyAlignment="1">
      <alignment horizontal="center" vertical="center"/>
    </xf>
    <xf numFmtId="0" fontId="4" fillId="2" borderId="0" xfId="32" applyFill="1" applyAlignment="1">
      <alignment vertical="center" wrapText="1"/>
    </xf>
    <xf numFmtId="4" fontId="4" fillId="2" borderId="0" xfId="32" applyNumberFormat="1" applyFill="1" applyAlignment="1">
      <alignment horizontal="right" vertical="center"/>
    </xf>
    <xf numFmtId="4" fontId="2" fillId="2" borderId="0" xfId="32" applyNumberFormat="1" applyFont="1" applyFill="1" applyAlignment="1">
      <alignment horizontal="right" vertical="center"/>
    </xf>
    <xf numFmtId="4" fontId="4" fillId="2" borderId="0" xfId="32" applyNumberFormat="1" applyFill="1" applyAlignment="1">
      <alignment vertical="center"/>
    </xf>
    <xf numFmtId="0" fontId="2" fillId="2" borderId="0" xfId="32" applyFont="1" applyFill="1" applyAlignment="1">
      <alignment vertical="center"/>
    </xf>
    <xf numFmtId="0" fontId="2" fillId="2" borderId="0" xfId="32" applyFont="1" applyFill="1" applyAlignment="1">
      <alignment horizontal="center" vertical="center"/>
    </xf>
    <xf numFmtId="0" fontId="4" fillId="0" borderId="38" xfId="32" applyFill="1" applyBorder="1" applyAlignment="1">
      <alignment horizontal="center" vertical="center"/>
    </xf>
    <xf numFmtId="0" fontId="33" fillId="0" borderId="38" xfId="32" applyFont="1" applyFill="1" applyBorder="1" applyAlignment="1">
      <alignment horizontal="left" vertical="center" wrapText="1"/>
    </xf>
    <xf numFmtId="0" fontId="33" fillId="0" borderId="38" xfId="32" applyFont="1" applyFill="1" applyBorder="1" applyAlignment="1">
      <alignment horizontal="center" vertical="center"/>
    </xf>
    <xf numFmtId="4" fontId="33" fillId="0" borderId="38" xfId="32" applyNumberFormat="1" applyFont="1" applyFill="1" applyBorder="1" applyAlignment="1">
      <alignment horizontal="right" vertical="center"/>
    </xf>
    <xf numFmtId="4" fontId="33" fillId="0" borderId="38" xfId="32" applyNumberFormat="1" applyFont="1" applyFill="1" applyBorder="1" applyAlignment="1">
      <alignment vertical="center"/>
    </xf>
    <xf numFmtId="0" fontId="43" fillId="0" borderId="3" xfId="0" quotePrefix="1" applyFont="1" applyFill="1" applyBorder="1" applyAlignment="1">
      <alignment vertical="center" wrapText="1"/>
    </xf>
    <xf numFmtId="166" fontId="1" fillId="0" borderId="0" xfId="2" applyNumberFormat="1" applyFont="1"/>
    <xf numFmtId="164" fontId="1" fillId="0" borderId="0" xfId="2" applyNumberFormat="1" applyFont="1"/>
    <xf numFmtId="0" fontId="0" fillId="0" borderId="39" xfId="0" applyFont="1" applyBorder="1" applyAlignment="1">
      <alignment horizontal="center"/>
    </xf>
    <xf numFmtId="0" fontId="2" fillId="0" borderId="40" xfId="0" applyFont="1" applyFill="1" applyBorder="1" applyAlignment="1">
      <alignment vertical="center" wrapText="1"/>
    </xf>
    <xf numFmtId="4" fontId="0" fillId="0" borderId="40" xfId="0" applyNumberFormat="1" applyFont="1" applyBorder="1"/>
    <xf numFmtId="4" fontId="0" fillId="0" borderId="41" xfId="0" applyNumberFormat="1" applyFont="1" applyBorder="1"/>
    <xf numFmtId="4" fontId="4" fillId="0" borderId="3" xfId="2" applyNumberFormat="1" applyFont="1" applyBorder="1" applyAlignment="1">
      <alignment horizontal="right"/>
    </xf>
    <xf numFmtId="4" fontId="4" fillId="0" borderId="4" xfId="2" applyNumberFormat="1" applyFont="1" applyBorder="1" applyAlignment="1">
      <alignment horizontal="right"/>
    </xf>
    <xf numFmtId="4" fontId="0" fillId="0" borderId="3" xfId="2" applyNumberFormat="1" applyFont="1" applyBorder="1" applyAlignment="1">
      <alignment horizontal="right"/>
    </xf>
    <xf numFmtId="4" fontId="0" fillId="0" borderId="4" xfId="2" applyNumberFormat="1" applyFont="1" applyBorder="1" applyAlignment="1">
      <alignment horizontal="right"/>
    </xf>
    <xf numFmtId="4" fontId="0" fillId="0" borderId="25" xfId="2" applyNumberFormat="1" applyFont="1" applyBorder="1" applyAlignment="1">
      <alignment horizontal="right"/>
    </xf>
    <xf numFmtId="4" fontId="0" fillId="0" borderId="27" xfId="2" applyNumberFormat="1" applyFont="1" applyBorder="1" applyAlignment="1">
      <alignment horizontal="right"/>
    </xf>
    <xf numFmtId="4" fontId="8" fillId="0" borderId="9" xfId="2" applyNumberFormat="1" applyFont="1" applyBorder="1" applyAlignment="1">
      <alignment horizontal="right"/>
    </xf>
    <xf numFmtId="4" fontId="9" fillId="0" borderId="12" xfId="2" applyNumberFormat="1" applyFont="1" applyBorder="1" applyAlignment="1">
      <alignment horizontal="right"/>
    </xf>
    <xf numFmtId="0" fontId="0" fillId="0" borderId="3" xfId="32" applyFont="1" applyFill="1" applyBorder="1" applyAlignment="1">
      <alignment vertical="center"/>
    </xf>
    <xf numFmtId="0" fontId="44" fillId="0" borderId="0" xfId="0" applyFont="1"/>
    <xf numFmtId="0" fontId="0" fillId="2" borderId="3" xfId="32" applyFont="1" applyFill="1" applyBorder="1" applyAlignment="1">
      <alignment horizontal="center" vertical="center"/>
    </xf>
    <xf numFmtId="0" fontId="2" fillId="0" borderId="55" xfId="32" applyFont="1" applyFill="1" applyBorder="1" applyAlignment="1">
      <alignment horizontal="center" vertical="center"/>
    </xf>
    <xf numFmtId="0" fontId="0" fillId="0" borderId="56" xfId="32" applyFont="1" applyFill="1" applyBorder="1" applyAlignment="1">
      <alignment vertical="center" wrapText="1"/>
    </xf>
    <xf numFmtId="0" fontId="4" fillId="0" borderId="56" xfId="32" applyFont="1" applyFill="1" applyBorder="1" applyAlignment="1">
      <alignment horizontal="center" vertical="center"/>
    </xf>
    <xf numFmtId="4" fontId="4" fillId="0" borderId="56" xfId="32" applyNumberFormat="1" applyFont="1" applyFill="1" applyBorder="1" applyAlignment="1">
      <alignment horizontal="right" vertical="center"/>
    </xf>
    <xf numFmtId="0" fontId="2" fillId="2" borderId="5" xfId="32" applyFont="1" applyFill="1" applyBorder="1" applyAlignment="1">
      <alignment horizontal="center" vertical="center"/>
    </xf>
    <xf numFmtId="0" fontId="2" fillId="2" borderId="6" xfId="32" applyFont="1" applyFill="1" applyBorder="1" applyAlignment="1">
      <alignment vertical="center" wrapText="1"/>
    </xf>
    <xf numFmtId="0" fontId="2" fillId="2" borderId="6" xfId="32" applyFont="1" applyFill="1" applyBorder="1" applyAlignment="1">
      <alignment horizontal="center" vertical="center"/>
    </xf>
    <xf numFmtId="4" fontId="2" fillId="0" borderId="6" xfId="32" applyNumberFormat="1" applyFont="1" applyFill="1" applyBorder="1" applyAlignment="1">
      <alignment horizontal="right" vertical="center"/>
    </xf>
    <xf numFmtId="4" fontId="4" fillId="0" borderId="56" xfId="32" applyNumberFormat="1" applyFont="1" applyFill="1" applyBorder="1" applyAlignment="1">
      <alignment horizontal="left" vertical="center"/>
    </xf>
    <xf numFmtId="4" fontId="4" fillId="0" borderId="3" xfId="32" applyNumberFormat="1" applyFont="1" applyFill="1" applyBorder="1" applyAlignment="1">
      <alignment horizontal="left" vertical="center"/>
    </xf>
    <xf numFmtId="4" fontId="9" fillId="0" borderId="3" xfId="32" applyNumberFormat="1" applyFont="1" applyFill="1" applyBorder="1" applyAlignment="1">
      <alignment horizontal="left" vertical="center" wrapText="1"/>
    </xf>
    <xf numFmtId="0" fontId="4" fillId="0" borderId="3" xfId="32" applyFont="1" applyFill="1" applyBorder="1" applyAlignment="1">
      <alignment horizontal="left" vertical="center"/>
    </xf>
    <xf numFmtId="4" fontId="2" fillId="0" borderId="3" xfId="32" applyNumberFormat="1" applyFont="1" applyFill="1" applyBorder="1" applyAlignment="1">
      <alignment horizontal="left" vertical="center"/>
    </xf>
    <xf numFmtId="4" fontId="2" fillId="0" borderId="6" xfId="32" applyNumberFormat="1" applyFont="1" applyFill="1" applyBorder="1" applyAlignment="1">
      <alignment horizontal="left" vertical="center"/>
    </xf>
    <xf numFmtId="165" fontId="1" fillId="2" borderId="38" xfId="0" applyNumberFormat="1" applyFont="1" applyFill="1" applyBorder="1" applyAlignment="1">
      <alignment horizontal="right" vertical="center" wrapText="1"/>
    </xf>
    <xf numFmtId="165" fontId="0" fillId="2" borderId="3" xfId="0" applyNumberFormat="1" applyFont="1" applyFill="1" applyBorder="1" applyAlignment="1">
      <alignment vertical="center"/>
    </xf>
    <xf numFmtId="165" fontId="2" fillId="2" borderId="3" xfId="0" applyNumberFormat="1" applyFont="1" applyFill="1" applyBorder="1" applyAlignment="1">
      <alignment vertical="center"/>
    </xf>
    <xf numFmtId="165" fontId="1" fillId="2" borderId="3" xfId="0" applyNumberFormat="1" applyFont="1" applyFill="1" applyBorder="1" applyAlignment="1">
      <alignment vertical="center"/>
    </xf>
    <xf numFmtId="165" fontId="3" fillId="2" borderId="3" xfId="0" applyNumberFormat="1" applyFont="1" applyFill="1" applyBorder="1" applyAlignment="1">
      <alignment vertical="center"/>
    </xf>
    <xf numFmtId="165" fontId="0" fillId="2" borderId="6" xfId="0" applyNumberFormat="1" applyFill="1" applyBorder="1" applyAlignment="1">
      <alignment vertical="center"/>
    </xf>
    <xf numFmtId="165" fontId="0" fillId="2" borderId="4" xfId="0" applyNumberFormat="1" applyFont="1" applyFill="1" applyBorder="1" applyAlignment="1">
      <alignment vertical="center"/>
    </xf>
    <xf numFmtId="165" fontId="2" fillId="2" borderId="4" xfId="0" applyNumberFormat="1" applyFont="1" applyFill="1" applyBorder="1" applyAlignment="1">
      <alignment vertical="center"/>
    </xf>
    <xf numFmtId="165" fontId="1" fillId="2" borderId="4" xfId="0" applyNumberFormat="1" applyFont="1" applyFill="1" applyBorder="1" applyAlignment="1">
      <alignment vertical="center"/>
    </xf>
    <xf numFmtId="0" fontId="2" fillId="0" borderId="0" xfId="32" applyFont="1" applyFill="1" applyBorder="1" applyAlignment="1">
      <alignment horizontal="center" vertical="center"/>
    </xf>
    <xf numFmtId="165" fontId="3" fillId="0" borderId="38" xfId="0" applyNumberFormat="1" applyFont="1" applyFill="1" applyBorder="1" applyAlignment="1">
      <alignment horizontal="right" vertical="center" wrapText="1"/>
    </xf>
    <xf numFmtId="165" fontId="0" fillId="0" borderId="4" xfId="0" applyNumberFormat="1" applyFont="1" applyFill="1" applyBorder="1" applyAlignment="1">
      <alignment vertical="center"/>
    </xf>
    <xf numFmtId="165" fontId="2" fillId="0" borderId="4" xfId="0" applyNumberFormat="1" applyFont="1" applyFill="1" applyBorder="1" applyAlignment="1">
      <alignment vertical="center"/>
    </xf>
    <xf numFmtId="165" fontId="1" fillId="0" borderId="4" xfId="0" applyNumberFormat="1" applyFont="1" applyFill="1" applyBorder="1" applyAlignment="1">
      <alignment vertical="center"/>
    </xf>
    <xf numFmtId="165" fontId="3" fillId="0" borderId="4" xfId="0" applyNumberFormat="1" applyFont="1" applyFill="1" applyBorder="1" applyAlignment="1">
      <alignment vertical="center"/>
    </xf>
    <xf numFmtId="165" fontId="0" fillId="0" borderId="7" xfId="0" applyNumberFormat="1" applyFill="1" applyBorder="1" applyAlignment="1">
      <alignment vertical="center"/>
    </xf>
    <xf numFmtId="165" fontId="0" fillId="0" borderId="0" xfId="0" applyNumberFormat="1" applyFill="1" applyAlignment="1">
      <alignment vertical="center"/>
    </xf>
    <xf numFmtId="4" fontId="2" fillId="6" borderId="6" xfId="0" applyNumberFormat="1" applyFont="1" applyFill="1" applyBorder="1" applyAlignment="1">
      <alignment vertical="center"/>
    </xf>
    <xf numFmtId="4" fontId="2" fillId="6" borderId="0" xfId="0" applyNumberFormat="1" applyFont="1" applyFill="1" applyAlignment="1">
      <alignment vertical="center"/>
    </xf>
    <xf numFmtId="0" fontId="3" fillId="0" borderId="55" xfId="0" applyFont="1" applyFill="1" applyBorder="1" applyAlignment="1">
      <alignment horizontal="center" vertical="center" wrapText="1"/>
    </xf>
    <xf numFmtId="0" fontId="1" fillId="0" borderId="56" xfId="0" applyFont="1" applyFill="1" applyBorder="1" applyAlignment="1">
      <alignment horizontal="center" vertical="center" wrapText="1"/>
    </xf>
    <xf numFmtId="0" fontId="3" fillId="0" borderId="56" xfId="0" applyFont="1" applyFill="1" applyBorder="1" applyAlignment="1">
      <alignment vertical="center" wrapText="1"/>
    </xf>
    <xf numFmtId="0" fontId="1" fillId="2" borderId="56" xfId="0" applyFont="1" applyFill="1" applyBorder="1" applyAlignment="1">
      <alignment vertical="center" wrapText="1"/>
    </xf>
    <xf numFmtId="4" fontId="3" fillId="2" borderId="56" xfId="0" applyNumberFormat="1" applyFont="1" applyFill="1" applyBorder="1" applyAlignment="1">
      <alignment vertical="center" wrapText="1"/>
    </xf>
    <xf numFmtId="4" fontId="1" fillId="0" borderId="56" xfId="0" applyNumberFormat="1" applyFont="1" applyFill="1" applyBorder="1" applyAlignment="1">
      <alignment horizontal="right" vertical="center" wrapText="1"/>
    </xf>
    <xf numFmtId="4" fontId="1" fillId="2" borderId="56" xfId="0" applyNumberFormat="1" applyFont="1" applyFill="1" applyBorder="1" applyAlignment="1">
      <alignment horizontal="right" vertical="center" wrapText="1"/>
    </xf>
    <xf numFmtId="165" fontId="1" fillId="2" borderId="56" xfId="0" applyNumberFormat="1" applyFont="1" applyFill="1" applyBorder="1" applyAlignment="1">
      <alignment horizontal="right" vertical="center" wrapText="1"/>
    </xf>
    <xf numFmtId="165" fontId="3" fillId="0" borderId="57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0" xfId="1" applyFont="1" applyFill="1"/>
    <xf numFmtId="4" fontId="0" fillId="0" borderId="3" xfId="32" applyNumberFormat="1" applyFont="1" applyFill="1" applyBorder="1" applyAlignment="1">
      <alignment horizontal="left" vertical="center"/>
    </xf>
    <xf numFmtId="49" fontId="6" fillId="0" borderId="23" xfId="1" applyNumberFormat="1" applyFont="1" applyBorder="1" applyAlignment="1">
      <alignment horizontal="center"/>
    </xf>
    <xf numFmtId="0" fontId="0" fillId="0" borderId="22" xfId="1" applyFont="1" applyBorder="1" applyAlignment="1">
      <alignment horizontal="center"/>
    </xf>
    <xf numFmtId="0" fontId="9" fillId="0" borderId="22" xfId="1" applyFont="1" applyBorder="1" applyAlignment="1">
      <alignment horizontal="center"/>
    </xf>
    <xf numFmtId="3" fontId="0" fillId="0" borderId="15" xfId="1" applyNumberFormat="1" applyFont="1" applyBorder="1" applyAlignment="1">
      <alignment horizontal="center"/>
    </xf>
    <xf numFmtId="0" fontId="0" fillId="0" borderId="15" xfId="1" applyFont="1" applyBorder="1" applyAlignment="1">
      <alignment horizontal="center"/>
    </xf>
    <xf numFmtId="0" fontId="6" fillId="0" borderId="0" xfId="1" applyFont="1" applyBorder="1" applyAlignment="1">
      <alignment horizontal="center"/>
    </xf>
    <xf numFmtId="0" fontId="7" fillId="0" borderId="19" xfId="1" applyFont="1" applyBorder="1" applyAlignment="1">
      <alignment horizontal="center" vertical="center" wrapText="1"/>
    </xf>
    <xf numFmtId="0" fontId="8" fillId="0" borderId="52" xfId="1" applyFont="1" applyBorder="1" applyAlignment="1">
      <alignment horizontal="center" vertical="center" wrapText="1"/>
    </xf>
    <xf numFmtId="0" fontId="8" fillId="0" borderId="53" xfId="1" applyFont="1" applyBorder="1" applyAlignment="1">
      <alignment horizontal="center" vertical="center"/>
    </xf>
    <xf numFmtId="0" fontId="8" fillId="0" borderId="54" xfId="1" applyFont="1" applyBorder="1" applyAlignment="1">
      <alignment horizontal="center" vertical="center"/>
    </xf>
    <xf numFmtId="0" fontId="0" fillId="0" borderId="23" xfId="1" applyFont="1" applyBorder="1" applyAlignment="1">
      <alignment horizontal="center" vertical="center"/>
    </xf>
    <xf numFmtId="0" fontId="9" fillId="0" borderId="23" xfId="1" applyFont="1" applyBorder="1" applyAlignment="1">
      <alignment horizontal="center" vertical="center"/>
    </xf>
    <xf numFmtId="0" fontId="6" fillId="0" borderId="23" xfId="1" applyFont="1" applyBorder="1" applyAlignment="1">
      <alignment horizontal="center" vertical="center"/>
    </xf>
    <xf numFmtId="0" fontId="12" fillId="0" borderId="22" xfId="1" applyFont="1" applyBorder="1" applyAlignment="1">
      <alignment horizontal="center" vertical="center"/>
    </xf>
    <xf numFmtId="4" fontId="1" fillId="0" borderId="3" xfId="2" applyNumberFormat="1" applyFont="1" applyBorder="1" applyAlignment="1">
      <alignment horizontal="center"/>
    </xf>
    <xf numFmtId="4" fontId="1" fillId="0" borderId="4" xfId="2" applyNumberFormat="1" applyFont="1" applyBorder="1" applyAlignment="1">
      <alignment horizontal="center"/>
    </xf>
    <xf numFmtId="4" fontId="8" fillId="0" borderId="30" xfId="2" applyNumberFormat="1" applyFont="1" applyBorder="1" applyAlignment="1">
      <alignment horizontal="center"/>
    </xf>
    <xf numFmtId="4" fontId="8" fillId="0" borderId="32" xfId="2" applyNumberFormat="1" applyFont="1" applyBorder="1" applyAlignment="1">
      <alignment horizontal="center"/>
    </xf>
    <xf numFmtId="0" fontId="33" fillId="0" borderId="38" xfId="32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left" vertical="center"/>
    </xf>
    <xf numFmtId="0" fontId="0" fillId="0" borderId="3" xfId="0" applyFont="1" applyFill="1" applyBorder="1" applyAlignment="1">
      <alignment horizontal="center" vertical="center"/>
    </xf>
    <xf numFmtId="4" fontId="45" fillId="0" borderId="3" xfId="0" applyNumberFormat="1" applyFont="1" applyFill="1" applyBorder="1" applyAlignment="1">
      <alignment vertical="center"/>
    </xf>
    <xf numFmtId="4" fontId="0" fillId="0" borderId="3" xfId="0" applyNumberFormat="1" applyFill="1" applyBorder="1" applyAlignment="1">
      <alignment vertical="center"/>
    </xf>
    <xf numFmtId="164" fontId="0" fillId="0" borderId="3" xfId="0" applyNumberFormat="1" applyFill="1" applyBorder="1" applyAlignment="1">
      <alignment vertical="center"/>
    </xf>
    <xf numFmtId="0" fontId="36" fillId="0" borderId="42" xfId="62" applyFont="1" applyFill="1" applyBorder="1" applyAlignment="1" applyProtection="1">
      <alignment horizontal="left" vertical="center"/>
    </xf>
    <xf numFmtId="0" fontId="36" fillId="0" borderId="37" xfId="62" applyFont="1" applyFill="1" applyBorder="1" applyAlignment="1" applyProtection="1">
      <alignment horizontal="left" vertical="center"/>
    </xf>
    <xf numFmtId="0" fontId="36" fillId="0" borderId="43" xfId="62" applyFont="1" applyFill="1" applyBorder="1" applyAlignment="1" applyProtection="1">
      <alignment horizontal="left" vertical="center"/>
    </xf>
    <xf numFmtId="0" fontId="36" fillId="0" borderId="0" xfId="62" applyFont="1" applyFill="1" applyBorder="1" applyAlignment="1" applyProtection="1">
      <alignment horizontal="left" vertical="center"/>
    </xf>
    <xf numFmtId="0" fontId="36" fillId="0" borderId="0" xfId="62" applyFont="1" applyFill="1" applyAlignment="1" applyProtection="1">
      <alignment horizontal="left" vertical="center"/>
    </xf>
    <xf numFmtId="0" fontId="36" fillId="0" borderId="28" xfId="62" applyFont="1" applyFill="1" applyBorder="1" applyAlignment="1" applyProtection="1">
      <alignment horizontal="left" vertical="center"/>
    </xf>
    <xf numFmtId="0" fontId="38" fillId="0" borderId="0" xfId="62" applyFont="1" applyFill="1" applyBorder="1" applyAlignment="1" applyProtection="1">
      <alignment horizontal="center" vertical="center"/>
    </xf>
    <xf numFmtId="0" fontId="37" fillId="0" borderId="0" xfId="62" applyFont="1" applyFill="1" applyBorder="1" applyAlignment="1" applyProtection="1">
      <alignment horizontal="left" vertical="center"/>
    </xf>
    <xf numFmtId="0" fontId="38" fillId="0" borderId="29" xfId="62" applyFont="1" applyFill="1" applyBorder="1" applyAlignment="1" applyProtection="1">
      <alignment horizontal="center" vertical="center"/>
    </xf>
    <xf numFmtId="0" fontId="39" fillId="0" borderId="28" xfId="62" applyFont="1" applyFill="1" applyBorder="1" applyAlignment="1" applyProtection="1">
      <alignment horizontal="left" vertical="center"/>
    </xf>
    <xf numFmtId="0" fontId="39" fillId="0" borderId="0" xfId="62" applyFont="1" applyFill="1" applyBorder="1" applyAlignment="1" applyProtection="1">
      <alignment horizontal="left" vertical="center"/>
    </xf>
    <xf numFmtId="0" fontId="39" fillId="0" borderId="29" xfId="62" applyFont="1" applyFill="1" applyBorder="1" applyAlignment="1" applyProtection="1">
      <alignment horizontal="left" vertical="center"/>
    </xf>
    <xf numFmtId="0" fontId="39" fillId="0" borderId="0" xfId="62" applyFont="1" applyFill="1" applyAlignment="1" applyProtection="1">
      <alignment horizontal="left" vertical="center"/>
    </xf>
    <xf numFmtId="180" fontId="37" fillId="0" borderId="29" xfId="62" applyNumberFormat="1" applyFont="1" applyFill="1" applyBorder="1" applyAlignment="1" applyProtection="1">
      <alignment horizontal="left"/>
    </xf>
    <xf numFmtId="0" fontId="36" fillId="0" borderId="47" xfId="62" applyFont="1" applyFill="1" applyBorder="1" applyAlignment="1" applyProtection="1">
      <alignment horizontal="left" vertical="center"/>
    </xf>
    <xf numFmtId="0" fontId="36" fillId="0" borderId="44" xfId="62" applyFont="1" applyFill="1" applyBorder="1" applyAlignment="1" applyProtection="1">
      <alignment horizontal="left" vertical="center"/>
    </xf>
    <xf numFmtId="181" fontId="36" fillId="0" borderId="44" xfId="62" applyNumberFormat="1" applyFont="1" applyFill="1" applyBorder="1" applyAlignment="1" applyProtection="1">
      <alignment horizontal="left"/>
    </xf>
    <xf numFmtId="181" fontId="36" fillId="0" borderId="48" xfId="62" applyNumberFormat="1" applyFont="1" applyFill="1" applyBorder="1" applyAlignment="1" applyProtection="1">
      <alignment horizontal="left"/>
    </xf>
    <xf numFmtId="180" fontId="41" fillId="0" borderId="0" xfId="62" applyNumberFormat="1" applyFont="1" applyFill="1" applyAlignment="1" applyProtection="1">
      <alignment horizontal="left" vertical="center"/>
    </xf>
    <xf numFmtId="0" fontId="39" fillId="0" borderId="42" xfId="62" applyFont="1" applyFill="1" applyBorder="1" applyAlignment="1" applyProtection="1">
      <alignment horizontal="left" vertical="center"/>
    </xf>
    <xf numFmtId="0" fontId="39" fillId="0" borderId="38" xfId="62" applyFont="1" applyFill="1" applyBorder="1" applyAlignment="1" applyProtection="1">
      <alignment horizontal="left" vertical="center"/>
    </xf>
    <xf numFmtId="49" fontId="39" fillId="0" borderId="38" xfId="62" applyNumberFormat="1" applyFont="1" applyFill="1" applyBorder="1" applyAlignment="1" applyProtection="1">
      <alignment horizontal="left" vertical="center" wrapText="1"/>
    </xf>
    <xf numFmtId="0" fontId="39" fillId="0" borderId="38" xfId="62" applyFont="1" applyFill="1" applyBorder="1" applyAlignment="1" applyProtection="1">
      <alignment horizontal="left" vertical="center" wrapText="1"/>
    </xf>
    <xf numFmtId="182" fontId="39" fillId="0" borderId="38" xfId="62" applyNumberFormat="1" applyFont="1" applyFill="1" applyBorder="1" applyAlignment="1" applyProtection="1">
      <alignment horizontal="left" vertical="center"/>
    </xf>
    <xf numFmtId="180" fontId="39" fillId="0" borderId="38" xfId="62" applyNumberFormat="1" applyFont="1" applyFill="1" applyBorder="1" applyAlignment="1" applyProtection="1">
      <alignment horizontal="left" vertical="center"/>
    </xf>
    <xf numFmtId="0" fontId="39" fillId="0" borderId="38" xfId="62" applyFont="1" applyFill="1" applyBorder="1" applyAlignment="1" applyProtection="1">
      <alignment horizontal="left" vertical="center"/>
    </xf>
    <xf numFmtId="180" fontId="39" fillId="0" borderId="38" xfId="62" applyNumberFormat="1" applyFont="1" applyFill="1" applyBorder="1" applyAlignment="1" applyProtection="1">
      <alignment horizontal="left" vertical="center"/>
    </xf>
    <xf numFmtId="0" fontId="39" fillId="0" borderId="0" xfId="62" applyFont="1" applyFill="1" applyBorder="1" applyAlignment="1" applyProtection="1">
      <alignment horizontal="left" vertical="center" wrapText="1"/>
    </xf>
    <xf numFmtId="181" fontId="39" fillId="0" borderId="0" xfId="62" applyNumberFormat="1" applyFont="1" applyFill="1" applyBorder="1" applyAlignment="1" applyProtection="1">
      <alignment horizontal="left" vertical="center"/>
    </xf>
    <xf numFmtId="180" fontId="39" fillId="0" borderId="0" xfId="62" applyNumberFormat="1" applyFont="1" applyFill="1" applyBorder="1" applyAlignment="1" applyProtection="1">
      <alignment horizontal="left" vertical="center"/>
    </xf>
    <xf numFmtId="0" fontId="36" fillId="0" borderId="28" xfId="62" applyFont="1" applyFill="1" applyBorder="1" applyAlignment="1" applyProtection="1">
      <alignment horizontal="left"/>
    </xf>
    <xf numFmtId="0" fontId="40" fillId="0" borderId="46" xfId="62" applyFont="1" applyFill="1" applyBorder="1" applyAlignment="1" applyProtection="1">
      <alignment horizontal="left"/>
    </xf>
    <xf numFmtId="0" fontId="36" fillId="0" borderId="46" xfId="62" applyFont="1" applyFill="1" applyBorder="1" applyAlignment="1" applyProtection="1">
      <alignment horizontal="left"/>
    </xf>
    <xf numFmtId="180" fontId="40" fillId="0" borderId="32" xfId="62" applyNumberFormat="1" applyFont="1" applyFill="1" applyBorder="1" applyAlignment="1" applyProtection="1">
      <alignment horizontal="left"/>
    </xf>
    <xf numFmtId="0" fontId="36" fillId="0" borderId="0" xfId="62" applyFont="1" applyFill="1" applyBorder="1" applyAlignment="1" applyProtection="1">
      <alignment horizontal="left"/>
    </xf>
    <xf numFmtId="0" fontId="36" fillId="0" borderId="49" xfId="62" applyFont="1" applyFill="1" applyBorder="1" applyAlignment="1" applyProtection="1">
      <alignment horizontal="left"/>
    </xf>
    <xf numFmtId="0" fontId="36" fillId="0" borderId="0" xfId="62" applyFont="1" applyFill="1" applyAlignment="1" applyProtection="1">
      <alignment horizontal="left"/>
    </xf>
    <xf numFmtId="181" fontId="36" fillId="0" borderId="0" xfId="62" applyNumberFormat="1" applyFont="1" applyFill="1" applyAlignment="1" applyProtection="1">
      <alignment horizontal="left"/>
    </xf>
    <xf numFmtId="181" fontId="36" fillId="0" borderId="50" xfId="62" applyNumberFormat="1" applyFont="1" applyFill="1" applyBorder="1" applyAlignment="1" applyProtection="1">
      <alignment horizontal="left"/>
    </xf>
    <xf numFmtId="180" fontId="36" fillId="0" borderId="0" xfId="62" applyNumberFormat="1" applyFont="1" applyFill="1" applyAlignment="1" applyProtection="1">
      <alignment horizontal="left" vertical="center"/>
    </xf>
    <xf numFmtId="0" fontId="39" fillId="0" borderId="51" xfId="62" applyFont="1" applyFill="1" applyBorder="1" applyAlignment="1" applyProtection="1">
      <alignment horizontal="left" vertical="center" wrapText="1"/>
    </xf>
    <xf numFmtId="182" fontId="39" fillId="0" borderId="51" xfId="62" applyNumberFormat="1" applyFont="1" applyFill="1" applyBorder="1" applyAlignment="1" applyProtection="1">
      <alignment horizontal="left" vertical="center"/>
    </xf>
    <xf numFmtId="0" fontId="39" fillId="0" borderId="30" xfId="62" applyFont="1" applyFill="1" applyBorder="1" applyAlignment="1" applyProtection="1">
      <alignment horizontal="left" vertical="center"/>
    </xf>
    <xf numFmtId="0" fontId="39" fillId="0" borderId="31" xfId="62" applyFont="1" applyFill="1" applyBorder="1" applyAlignment="1" applyProtection="1">
      <alignment horizontal="left" vertical="center"/>
    </xf>
    <xf numFmtId="49" fontId="39" fillId="0" borderId="31" xfId="62" applyNumberFormat="1" applyFont="1" applyFill="1" applyBorder="1" applyAlignment="1" applyProtection="1">
      <alignment horizontal="left" vertical="center" wrapText="1"/>
    </xf>
    <xf numFmtId="0" fontId="39" fillId="0" borderId="46" xfId="62" applyFont="1" applyFill="1" applyBorder="1" applyAlignment="1" applyProtection="1">
      <alignment horizontal="left" vertical="center" wrapText="1"/>
    </xf>
    <xf numFmtId="182" fontId="39" fillId="0" borderId="46" xfId="62" applyNumberFormat="1" applyFont="1" applyFill="1" applyBorder="1" applyAlignment="1" applyProtection="1">
      <alignment horizontal="left" vertical="center"/>
    </xf>
    <xf numFmtId="180" fontId="39" fillId="0" borderId="32" xfId="62" applyNumberFormat="1" applyFont="1" applyFill="1" applyBorder="1" applyAlignment="1" applyProtection="1">
      <alignment horizontal="left" vertical="center"/>
    </xf>
    <xf numFmtId="0" fontId="40" fillId="0" borderId="30" xfId="62" applyFont="1" applyFill="1" applyBorder="1" applyAlignment="1" applyProtection="1">
      <alignment horizontal="left" vertical="center"/>
    </xf>
    <xf numFmtId="0" fontId="39" fillId="0" borderId="31" xfId="62" applyFont="1" applyFill="1" applyBorder="1" applyAlignment="1" applyProtection="1">
      <alignment horizontal="left" vertical="center" wrapText="1"/>
    </xf>
    <xf numFmtId="182" fontId="39" fillId="0" borderId="31" xfId="62" applyNumberFormat="1" applyFont="1" applyFill="1" applyBorder="1" applyAlignment="1" applyProtection="1">
      <alignment horizontal="left" vertical="center"/>
    </xf>
    <xf numFmtId="0" fontId="39" fillId="0" borderId="45" xfId="62" applyFont="1" applyFill="1" applyBorder="1" applyAlignment="1" applyProtection="1">
      <alignment horizontal="left" vertical="center"/>
    </xf>
    <xf numFmtId="0" fontId="39" fillId="0" borderId="0" xfId="62" applyFont="1" applyFill="1" applyAlignment="1" applyProtection="1">
      <alignment horizontal="left" vertical="top"/>
    </xf>
    <xf numFmtId="0" fontId="39" fillId="0" borderId="0" xfId="62" applyNumberFormat="1" applyFont="1" applyFill="1" applyAlignment="1" applyProtection="1">
      <alignment horizontal="left" vertical="top"/>
    </xf>
    <xf numFmtId="0" fontId="39" fillId="0" borderId="0" xfId="62" applyFont="1" applyFill="1" applyBorder="1" applyAlignment="1" applyProtection="1">
      <alignment horizontal="left" vertical="top"/>
    </xf>
    <xf numFmtId="0" fontId="42" fillId="0" borderId="0" xfId="62" applyFont="1" applyFill="1" applyBorder="1" applyAlignment="1" applyProtection="1">
      <alignment horizontal="left" vertical="top"/>
    </xf>
    <xf numFmtId="49" fontId="39" fillId="0" borderId="0" xfId="62" applyNumberFormat="1" applyFont="1" applyFill="1" applyBorder="1" applyAlignment="1" applyProtection="1">
      <alignment horizontal="left" vertical="center" wrapText="1"/>
    </xf>
    <xf numFmtId="0" fontId="36" fillId="0" borderId="0" xfId="62" applyFont="1" applyFill="1" applyAlignment="1" applyProtection="1">
      <alignment horizontal="left" vertical="top"/>
    </xf>
    <xf numFmtId="180" fontId="39" fillId="0" borderId="51" xfId="62" applyNumberFormat="1" applyFont="1" applyFill="1" applyBorder="1" applyAlignment="1" applyProtection="1">
      <alignment horizontal="left" vertical="center"/>
      <protection locked="0"/>
    </xf>
    <xf numFmtId="0" fontId="39" fillId="0" borderId="51" xfId="62" applyFont="1" applyFill="1" applyBorder="1" applyAlignment="1" applyProtection="1">
      <alignment horizontal="left" vertical="center"/>
      <protection locked="0"/>
    </xf>
    <xf numFmtId="183" fontId="39" fillId="0" borderId="38" xfId="62" applyNumberFormat="1" applyFont="1" applyFill="1" applyBorder="1" applyAlignment="1" applyProtection="1">
      <alignment horizontal="left" vertical="center"/>
      <protection locked="0"/>
    </xf>
    <xf numFmtId="180" fontId="39" fillId="0" borderId="46" xfId="62" applyNumberFormat="1" applyFont="1" applyFill="1" applyBorder="1" applyAlignment="1" applyProtection="1">
      <alignment horizontal="left" vertical="center"/>
      <protection locked="0"/>
    </xf>
    <xf numFmtId="0" fontId="39" fillId="0" borderId="46" xfId="62" applyFont="1" applyFill="1" applyBorder="1" applyAlignment="1" applyProtection="1">
      <alignment horizontal="left" vertical="center"/>
      <protection locked="0"/>
    </xf>
    <xf numFmtId="183" fontId="39" fillId="0" borderId="31" xfId="62" applyNumberFormat="1" applyFont="1" applyFill="1" applyBorder="1" applyAlignment="1" applyProtection="1">
      <alignment horizontal="left" vertical="center"/>
      <protection locked="0"/>
    </xf>
    <xf numFmtId="180" fontId="39" fillId="0" borderId="31" xfId="62" applyNumberFormat="1" applyFont="1" applyFill="1" applyBorder="1" applyAlignment="1" applyProtection="1">
      <alignment horizontal="left" vertical="center"/>
      <protection locked="0"/>
    </xf>
    <xf numFmtId="0" fontId="39" fillId="0" borderId="31" xfId="62" applyFont="1" applyFill="1" applyBorder="1" applyAlignment="1" applyProtection="1">
      <alignment horizontal="left" vertical="center"/>
      <protection locked="0"/>
    </xf>
    <xf numFmtId="0" fontId="39" fillId="0" borderId="31" xfId="62" applyFont="1" applyFill="1" applyBorder="1" applyAlignment="1" applyProtection="1">
      <alignment horizontal="left" vertical="center"/>
      <protection locked="0"/>
    </xf>
    <xf numFmtId="180" fontId="39" fillId="0" borderId="38" xfId="62" applyNumberFormat="1" applyFont="1" applyFill="1" applyBorder="1" applyAlignment="1" applyProtection="1">
      <alignment horizontal="left" vertical="center"/>
      <protection locked="0"/>
    </xf>
    <xf numFmtId="0" fontId="39" fillId="0" borderId="38" xfId="62" applyFont="1" applyFill="1" applyBorder="1" applyAlignment="1" applyProtection="1">
      <alignment horizontal="left" vertical="center"/>
      <protection locked="0"/>
    </xf>
    <xf numFmtId="180" fontId="39" fillId="0" borderId="31" xfId="62" applyNumberFormat="1" applyFont="1" applyFill="1" applyBorder="1" applyAlignment="1" applyProtection="1">
      <alignment horizontal="left" vertical="center"/>
      <protection locked="0"/>
    </xf>
    <xf numFmtId="4" fontId="0" fillId="0" borderId="3" xfId="0" applyNumberFormat="1" applyFont="1" applyFill="1" applyBorder="1" applyAlignment="1" applyProtection="1">
      <alignment vertical="center"/>
      <protection locked="0"/>
    </xf>
    <xf numFmtId="4" fontId="2" fillId="0" borderId="3" xfId="0" applyNumberFormat="1" applyFont="1" applyFill="1" applyBorder="1" applyAlignment="1" applyProtection="1">
      <alignment vertical="center"/>
      <protection locked="0"/>
    </xf>
    <xf numFmtId="4" fontId="0" fillId="0" borderId="3" xfId="0" applyNumberFormat="1" applyFill="1" applyBorder="1" applyAlignment="1" applyProtection="1">
      <alignment vertical="center"/>
      <protection locked="0"/>
    </xf>
    <xf numFmtId="4" fontId="1" fillId="0" borderId="3" xfId="0" applyNumberFormat="1" applyFont="1" applyFill="1" applyBorder="1" applyAlignment="1" applyProtection="1">
      <alignment vertical="center"/>
      <protection locked="0"/>
    </xf>
    <xf numFmtId="4" fontId="3" fillId="0" borderId="3" xfId="0" applyNumberFormat="1" applyFont="1" applyFill="1" applyBorder="1" applyAlignment="1" applyProtection="1">
      <alignment vertical="center"/>
      <protection locked="0"/>
    </xf>
    <xf numFmtId="10" fontId="9" fillId="3" borderId="3" xfId="2" applyNumberFormat="1" applyFont="1" applyFill="1" applyBorder="1" applyAlignment="1" applyProtection="1">
      <alignment horizontal="right"/>
      <protection locked="0"/>
    </xf>
    <xf numFmtId="10" fontId="9" fillId="3" borderId="6" xfId="2" applyNumberFormat="1" applyFont="1" applyFill="1" applyBorder="1" applyAlignment="1" applyProtection="1">
      <alignment horizontal="right"/>
      <protection locked="0"/>
    </xf>
  </cellXfs>
  <cellStyles count="63">
    <cellStyle name="_PERSONAL" xfId="6"/>
    <cellStyle name="_PERSONAL_1" xfId="7"/>
    <cellStyle name="_S13_MAR_VYKAZ_OCENENY" xfId="8"/>
    <cellStyle name="_ZU ROMA oceněný_UT_DPS" xfId="9"/>
    <cellStyle name="Ceny" xfId="10"/>
    <cellStyle name="Ceny 2" xfId="50"/>
    <cellStyle name="Ceny 3" xfId="57"/>
    <cellStyle name="Comma [0]_laroux" xfId="11"/>
    <cellStyle name="Comma_laroux" xfId="12"/>
    <cellStyle name="Currency [0]_laroux" xfId="13"/>
    <cellStyle name="Currency_laroux" xfId="14"/>
    <cellStyle name="čárky [0]_1" xfId="15"/>
    <cellStyle name="čárky 2" xfId="16"/>
    <cellStyle name="Dziesiętny [0]_laroux" xfId="17"/>
    <cellStyle name="Dziesiętny_laroux" xfId="18"/>
    <cellStyle name="kody" xfId="19"/>
    <cellStyle name="kody 2" xfId="53"/>
    <cellStyle name="kody 3" xfId="56"/>
    <cellStyle name="měny 2" xfId="20"/>
    <cellStyle name="měny 3" xfId="21"/>
    <cellStyle name="měny 4" xfId="22"/>
    <cellStyle name="měny 5" xfId="23"/>
    <cellStyle name="NADPIS 5" xfId="24"/>
    <cellStyle name="Nadpisy" xfId="25"/>
    <cellStyle name="Nadpisy 2" xfId="54"/>
    <cellStyle name="Nadpisy 3" xfId="52"/>
    <cellStyle name="Nadpisy-příslušenství" xfId="26"/>
    <cellStyle name="Nadpisy-příslušenství 2" xfId="55"/>
    <cellStyle name="Nadpisy-příslušenství 3" xfId="51"/>
    <cellStyle name="NAROW" xfId="27"/>
    <cellStyle name="Normal_C_Technologicka_cast" xfId="28"/>
    <cellStyle name="Normální" xfId="0" builtinId="0"/>
    <cellStyle name="normální 10" xfId="4"/>
    <cellStyle name="normální 11" xfId="29"/>
    <cellStyle name="normální 12" xfId="30"/>
    <cellStyle name="normální 13" xfId="31"/>
    <cellStyle name="normální 14" xfId="32"/>
    <cellStyle name="Normální 15" xfId="62"/>
    <cellStyle name="normální 2" xfId="5"/>
    <cellStyle name="normální 2 2" xfId="33"/>
    <cellStyle name="normální 2_sta" xfId="34"/>
    <cellStyle name="normální 3" xfId="35"/>
    <cellStyle name="normální 4" xfId="36"/>
    <cellStyle name="normální 4 2" xfId="37"/>
    <cellStyle name="normální 5" xfId="38"/>
    <cellStyle name="normální 6" xfId="39"/>
    <cellStyle name="normální 7" xfId="40"/>
    <cellStyle name="normální 8" xfId="3"/>
    <cellStyle name="normální 9" xfId="41"/>
    <cellStyle name="normální_Rekapitulace" xfId="2"/>
    <cellStyle name="normální_Zpevnene pl_02" xfId="1"/>
    <cellStyle name="Normalny_laroux" xfId="42"/>
    <cellStyle name="Popis" xfId="43"/>
    <cellStyle name="Popis - 1" xfId="44"/>
    <cellStyle name="Popis - 1 2" xfId="59"/>
    <cellStyle name="Popis - 1 3" xfId="61"/>
    <cellStyle name="Popis 2" xfId="58"/>
    <cellStyle name="Popis 3" xfId="60"/>
    <cellStyle name="POPIS_laroux" xfId="45"/>
    <cellStyle name="Standard_aktuell" xfId="46"/>
    <cellStyle name="Styl 1" xfId="47"/>
    <cellStyle name="Walutowy [0]_laroux" xfId="48"/>
    <cellStyle name="Walutowy_laroux" xfId="4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!Aaaaa/Rozpocty/Kocourek/Mari&#225;nka%20-%20sanace%20sklepa/Rozpocet/!Aaaaa/Rozpocty/Psenicka/Chamare/Odevzd&#225;no%202.%202.%2009/verze%20-%202009_02_02-&#269;istopis_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!Aaaaa/Rozpocty/Kocourek/Marj&#225;nka%20-%20strop/!Aaaaa/Rozpocty/Psenicka/Chamare/Odevzd&#225;no%202.%202.%2009/verze%20-%202009_02_02-&#269;istopis_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i"/>
      <sheetName val="Rekapitulace"/>
      <sheetName val="rozpocet"/>
      <sheetName val="ZTI"/>
      <sheetName val="út"/>
      <sheetName val="MAR"/>
      <sheetName val="SILNO"/>
      <sheetName val="SLABO"/>
      <sheetName val="VZT_CHLA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i"/>
      <sheetName val="Rekapitulace"/>
      <sheetName val="rozpocet"/>
      <sheetName val="ZTI"/>
      <sheetName val="út"/>
      <sheetName val="MAR"/>
      <sheetName val="SILNO"/>
      <sheetName val="SLABO"/>
      <sheetName val="VZT_CHLA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B3:H253"/>
  <sheetViews>
    <sheetView showGridLines="0" tabSelected="1" defaultGridColor="0" view="pageBreakPreview" colorId="10" zoomScale="120" zoomScaleSheetLayoutView="120" workbookViewId="0">
      <selection activeCell="B5" sqref="B5"/>
    </sheetView>
  </sheetViews>
  <sheetFormatPr defaultRowHeight="15"/>
  <cols>
    <col min="1" max="1" width="5.28515625" style="12" customWidth="1"/>
    <col min="2" max="2" width="17.42578125" style="12" customWidth="1"/>
    <col min="3" max="3" width="8.85546875" style="12" customWidth="1"/>
    <col min="4" max="5" width="9.140625" style="12"/>
    <col min="6" max="6" width="6.140625" style="12" customWidth="1"/>
    <col min="7" max="7" width="9.140625" style="12"/>
    <col min="8" max="8" width="16.7109375" style="12" customWidth="1"/>
    <col min="9" max="256" width="9.140625" style="12"/>
    <col min="257" max="257" width="5.28515625" style="12" customWidth="1"/>
    <col min="258" max="258" width="17.42578125" style="12" customWidth="1"/>
    <col min="259" max="259" width="8.85546875" style="12" customWidth="1"/>
    <col min="260" max="261" width="9.140625" style="12"/>
    <col min="262" max="262" width="6.140625" style="12" customWidth="1"/>
    <col min="263" max="263" width="9.140625" style="12"/>
    <col min="264" max="264" width="16.7109375" style="12" customWidth="1"/>
    <col min="265" max="512" width="9.140625" style="12"/>
    <col min="513" max="513" width="5.28515625" style="12" customWidth="1"/>
    <col min="514" max="514" width="17.42578125" style="12" customWidth="1"/>
    <col min="515" max="515" width="8.85546875" style="12" customWidth="1"/>
    <col min="516" max="517" width="9.140625" style="12"/>
    <col min="518" max="518" width="6.140625" style="12" customWidth="1"/>
    <col min="519" max="519" width="9.140625" style="12"/>
    <col min="520" max="520" width="16.7109375" style="12" customWidth="1"/>
    <col min="521" max="768" width="9.140625" style="12"/>
    <col min="769" max="769" width="5.28515625" style="12" customWidth="1"/>
    <col min="770" max="770" width="17.42578125" style="12" customWidth="1"/>
    <col min="771" max="771" width="8.85546875" style="12" customWidth="1"/>
    <col min="772" max="773" width="9.140625" style="12"/>
    <col min="774" max="774" width="6.140625" style="12" customWidth="1"/>
    <col min="775" max="775" width="9.140625" style="12"/>
    <col min="776" max="776" width="16.7109375" style="12" customWidth="1"/>
    <col min="777" max="1024" width="9.140625" style="12"/>
    <col min="1025" max="1025" width="5.28515625" style="12" customWidth="1"/>
    <col min="1026" max="1026" width="17.42578125" style="12" customWidth="1"/>
    <col min="1027" max="1027" width="8.85546875" style="12" customWidth="1"/>
    <col min="1028" max="1029" width="9.140625" style="12"/>
    <col min="1030" max="1030" width="6.140625" style="12" customWidth="1"/>
    <col min="1031" max="1031" width="9.140625" style="12"/>
    <col min="1032" max="1032" width="16.7109375" style="12" customWidth="1"/>
    <col min="1033" max="1280" width="9.140625" style="12"/>
    <col min="1281" max="1281" width="5.28515625" style="12" customWidth="1"/>
    <col min="1282" max="1282" width="17.42578125" style="12" customWidth="1"/>
    <col min="1283" max="1283" width="8.85546875" style="12" customWidth="1"/>
    <col min="1284" max="1285" width="9.140625" style="12"/>
    <col min="1286" max="1286" width="6.140625" style="12" customWidth="1"/>
    <col min="1287" max="1287" width="9.140625" style="12"/>
    <col min="1288" max="1288" width="16.7109375" style="12" customWidth="1"/>
    <col min="1289" max="1536" width="9.140625" style="12"/>
    <col min="1537" max="1537" width="5.28515625" style="12" customWidth="1"/>
    <col min="1538" max="1538" width="17.42578125" style="12" customWidth="1"/>
    <col min="1539" max="1539" width="8.85546875" style="12" customWidth="1"/>
    <col min="1540" max="1541" width="9.140625" style="12"/>
    <col min="1542" max="1542" width="6.140625" style="12" customWidth="1"/>
    <col min="1543" max="1543" width="9.140625" style="12"/>
    <col min="1544" max="1544" width="16.7109375" style="12" customWidth="1"/>
    <col min="1545" max="1792" width="9.140625" style="12"/>
    <col min="1793" max="1793" width="5.28515625" style="12" customWidth="1"/>
    <col min="1794" max="1794" width="17.42578125" style="12" customWidth="1"/>
    <col min="1795" max="1795" width="8.85546875" style="12" customWidth="1"/>
    <col min="1796" max="1797" width="9.140625" style="12"/>
    <col min="1798" max="1798" width="6.140625" style="12" customWidth="1"/>
    <col min="1799" max="1799" width="9.140625" style="12"/>
    <col min="1800" max="1800" width="16.7109375" style="12" customWidth="1"/>
    <col min="1801" max="2048" width="9.140625" style="12"/>
    <col min="2049" max="2049" width="5.28515625" style="12" customWidth="1"/>
    <col min="2050" max="2050" width="17.42578125" style="12" customWidth="1"/>
    <col min="2051" max="2051" width="8.85546875" style="12" customWidth="1"/>
    <col min="2052" max="2053" width="9.140625" style="12"/>
    <col min="2054" max="2054" width="6.140625" style="12" customWidth="1"/>
    <col min="2055" max="2055" width="9.140625" style="12"/>
    <col min="2056" max="2056" width="16.7109375" style="12" customWidth="1"/>
    <col min="2057" max="2304" width="9.140625" style="12"/>
    <col min="2305" max="2305" width="5.28515625" style="12" customWidth="1"/>
    <col min="2306" max="2306" width="17.42578125" style="12" customWidth="1"/>
    <col min="2307" max="2307" width="8.85546875" style="12" customWidth="1"/>
    <col min="2308" max="2309" width="9.140625" style="12"/>
    <col min="2310" max="2310" width="6.140625" style="12" customWidth="1"/>
    <col min="2311" max="2311" width="9.140625" style="12"/>
    <col min="2312" max="2312" width="16.7109375" style="12" customWidth="1"/>
    <col min="2313" max="2560" width="9.140625" style="12"/>
    <col min="2561" max="2561" width="5.28515625" style="12" customWidth="1"/>
    <col min="2562" max="2562" width="17.42578125" style="12" customWidth="1"/>
    <col min="2563" max="2563" width="8.85546875" style="12" customWidth="1"/>
    <col min="2564" max="2565" width="9.140625" style="12"/>
    <col min="2566" max="2566" width="6.140625" style="12" customWidth="1"/>
    <col min="2567" max="2567" width="9.140625" style="12"/>
    <col min="2568" max="2568" width="16.7109375" style="12" customWidth="1"/>
    <col min="2569" max="2816" width="9.140625" style="12"/>
    <col min="2817" max="2817" width="5.28515625" style="12" customWidth="1"/>
    <col min="2818" max="2818" width="17.42578125" style="12" customWidth="1"/>
    <col min="2819" max="2819" width="8.85546875" style="12" customWidth="1"/>
    <col min="2820" max="2821" width="9.140625" style="12"/>
    <col min="2822" max="2822" width="6.140625" style="12" customWidth="1"/>
    <col min="2823" max="2823" width="9.140625" style="12"/>
    <col min="2824" max="2824" width="16.7109375" style="12" customWidth="1"/>
    <col min="2825" max="3072" width="9.140625" style="12"/>
    <col min="3073" max="3073" width="5.28515625" style="12" customWidth="1"/>
    <col min="3074" max="3074" width="17.42578125" style="12" customWidth="1"/>
    <col min="3075" max="3075" width="8.85546875" style="12" customWidth="1"/>
    <col min="3076" max="3077" width="9.140625" style="12"/>
    <col min="3078" max="3078" width="6.140625" style="12" customWidth="1"/>
    <col min="3079" max="3079" width="9.140625" style="12"/>
    <col min="3080" max="3080" width="16.7109375" style="12" customWidth="1"/>
    <col min="3081" max="3328" width="9.140625" style="12"/>
    <col min="3329" max="3329" width="5.28515625" style="12" customWidth="1"/>
    <col min="3330" max="3330" width="17.42578125" style="12" customWidth="1"/>
    <col min="3331" max="3331" width="8.85546875" style="12" customWidth="1"/>
    <col min="3332" max="3333" width="9.140625" style="12"/>
    <col min="3334" max="3334" width="6.140625" style="12" customWidth="1"/>
    <col min="3335" max="3335" width="9.140625" style="12"/>
    <col min="3336" max="3336" width="16.7109375" style="12" customWidth="1"/>
    <col min="3337" max="3584" width="9.140625" style="12"/>
    <col min="3585" max="3585" width="5.28515625" style="12" customWidth="1"/>
    <col min="3586" max="3586" width="17.42578125" style="12" customWidth="1"/>
    <col min="3587" max="3587" width="8.85546875" style="12" customWidth="1"/>
    <col min="3588" max="3589" width="9.140625" style="12"/>
    <col min="3590" max="3590" width="6.140625" style="12" customWidth="1"/>
    <col min="3591" max="3591" width="9.140625" style="12"/>
    <col min="3592" max="3592" width="16.7109375" style="12" customWidth="1"/>
    <col min="3593" max="3840" width="9.140625" style="12"/>
    <col min="3841" max="3841" width="5.28515625" style="12" customWidth="1"/>
    <col min="3842" max="3842" width="17.42578125" style="12" customWidth="1"/>
    <col min="3843" max="3843" width="8.85546875" style="12" customWidth="1"/>
    <col min="3844" max="3845" width="9.140625" style="12"/>
    <col min="3846" max="3846" width="6.140625" style="12" customWidth="1"/>
    <col min="3847" max="3847" width="9.140625" style="12"/>
    <col min="3848" max="3848" width="16.7109375" style="12" customWidth="1"/>
    <col min="3849" max="4096" width="9.140625" style="12"/>
    <col min="4097" max="4097" width="5.28515625" style="12" customWidth="1"/>
    <col min="4098" max="4098" width="17.42578125" style="12" customWidth="1"/>
    <col min="4099" max="4099" width="8.85546875" style="12" customWidth="1"/>
    <col min="4100" max="4101" width="9.140625" style="12"/>
    <col min="4102" max="4102" width="6.140625" style="12" customWidth="1"/>
    <col min="4103" max="4103" width="9.140625" style="12"/>
    <col min="4104" max="4104" width="16.7109375" style="12" customWidth="1"/>
    <col min="4105" max="4352" width="9.140625" style="12"/>
    <col min="4353" max="4353" width="5.28515625" style="12" customWidth="1"/>
    <col min="4354" max="4354" width="17.42578125" style="12" customWidth="1"/>
    <col min="4355" max="4355" width="8.85546875" style="12" customWidth="1"/>
    <col min="4356" max="4357" width="9.140625" style="12"/>
    <col min="4358" max="4358" width="6.140625" style="12" customWidth="1"/>
    <col min="4359" max="4359" width="9.140625" style="12"/>
    <col min="4360" max="4360" width="16.7109375" style="12" customWidth="1"/>
    <col min="4361" max="4608" width="9.140625" style="12"/>
    <col min="4609" max="4609" width="5.28515625" style="12" customWidth="1"/>
    <col min="4610" max="4610" width="17.42578125" style="12" customWidth="1"/>
    <col min="4611" max="4611" width="8.85546875" style="12" customWidth="1"/>
    <col min="4612" max="4613" width="9.140625" style="12"/>
    <col min="4614" max="4614" width="6.140625" style="12" customWidth="1"/>
    <col min="4615" max="4615" width="9.140625" style="12"/>
    <col min="4616" max="4616" width="16.7109375" style="12" customWidth="1"/>
    <col min="4617" max="4864" width="9.140625" style="12"/>
    <col min="4865" max="4865" width="5.28515625" style="12" customWidth="1"/>
    <col min="4866" max="4866" width="17.42578125" style="12" customWidth="1"/>
    <col min="4867" max="4867" width="8.85546875" style="12" customWidth="1"/>
    <col min="4868" max="4869" width="9.140625" style="12"/>
    <col min="4870" max="4870" width="6.140625" style="12" customWidth="1"/>
    <col min="4871" max="4871" width="9.140625" style="12"/>
    <col min="4872" max="4872" width="16.7109375" style="12" customWidth="1"/>
    <col min="4873" max="5120" width="9.140625" style="12"/>
    <col min="5121" max="5121" width="5.28515625" style="12" customWidth="1"/>
    <col min="5122" max="5122" width="17.42578125" style="12" customWidth="1"/>
    <col min="5123" max="5123" width="8.85546875" style="12" customWidth="1"/>
    <col min="5124" max="5125" width="9.140625" style="12"/>
    <col min="5126" max="5126" width="6.140625" style="12" customWidth="1"/>
    <col min="5127" max="5127" width="9.140625" style="12"/>
    <col min="5128" max="5128" width="16.7109375" style="12" customWidth="1"/>
    <col min="5129" max="5376" width="9.140625" style="12"/>
    <col min="5377" max="5377" width="5.28515625" style="12" customWidth="1"/>
    <col min="5378" max="5378" width="17.42578125" style="12" customWidth="1"/>
    <col min="5379" max="5379" width="8.85546875" style="12" customWidth="1"/>
    <col min="5380" max="5381" width="9.140625" style="12"/>
    <col min="5382" max="5382" width="6.140625" style="12" customWidth="1"/>
    <col min="5383" max="5383" width="9.140625" style="12"/>
    <col min="5384" max="5384" width="16.7109375" style="12" customWidth="1"/>
    <col min="5385" max="5632" width="9.140625" style="12"/>
    <col min="5633" max="5633" width="5.28515625" style="12" customWidth="1"/>
    <col min="5634" max="5634" width="17.42578125" style="12" customWidth="1"/>
    <col min="5635" max="5635" width="8.85546875" style="12" customWidth="1"/>
    <col min="5636" max="5637" width="9.140625" style="12"/>
    <col min="5638" max="5638" width="6.140625" style="12" customWidth="1"/>
    <col min="5639" max="5639" width="9.140625" style="12"/>
    <col min="5640" max="5640" width="16.7109375" style="12" customWidth="1"/>
    <col min="5641" max="5888" width="9.140625" style="12"/>
    <col min="5889" max="5889" width="5.28515625" style="12" customWidth="1"/>
    <col min="5890" max="5890" width="17.42578125" style="12" customWidth="1"/>
    <col min="5891" max="5891" width="8.85546875" style="12" customWidth="1"/>
    <col min="5892" max="5893" width="9.140625" style="12"/>
    <col min="5894" max="5894" width="6.140625" style="12" customWidth="1"/>
    <col min="5895" max="5895" width="9.140625" style="12"/>
    <col min="5896" max="5896" width="16.7109375" style="12" customWidth="1"/>
    <col min="5897" max="6144" width="9.140625" style="12"/>
    <col min="6145" max="6145" width="5.28515625" style="12" customWidth="1"/>
    <col min="6146" max="6146" width="17.42578125" style="12" customWidth="1"/>
    <col min="6147" max="6147" width="8.85546875" style="12" customWidth="1"/>
    <col min="6148" max="6149" width="9.140625" style="12"/>
    <col min="6150" max="6150" width="6.140625" style="12" customWidth="1"/>
    <col min="6151" max="6151" width="9.140625" style="12"/>
    <col min="6152" max="6152" width="16.7109375" style="12" customWidth="1"/>
    <col min="6153" max="6400" width="9.140625" style="12"/>
    <col min="6401" max="6401" width="5.28515625" style="12" customWidth="1"/>
    <col min="6402" max="6402" width="17.42578125" style="12" customWidth="1"/>
    <col min="6403" max="6403" width="8.85546875" style="12" customWidth="1"/>
    <col min="6404" max="6405" width="9.140625" style="12"/>
    <col min="6406" max="6406" width="6.140625" style="12" customWidth="1"/>
    <col min="6407" max="6407" width="9.140625" style="12"/>
    <col min="6408" max="6408" width="16.7109375" style="12" customWidth="1"/>
    <col min="6409" max="6656" width="9.140625" style="12"/>
    <col min="6657" max="6657" width="5.28515625" style="12" customWidth="1"/>
    <col min="6658" max="6658" width="17.42578125" style="12" customWidth="1"/>
    <col min="6659" max="6659" width="8.85546875" style="12" customWidth="1"/>
    <col min="6660" max="6661" width="9.140625" style="12"/>
    <col min="6662" max="6662" width="6.140625" style="12" customWidth="1"/>
    <col min="6663" max="6663" width="9.140625" style="12"/>
    <col min="6664" max="6664" width="16.7109375" style="12" customWidth="1"/>
    <col min="6665" max="6912" width="9.140625" style="12"/>
    <col min="6913" max="6913" width="5.28515625" style="12" customWidth="1"/>
    <col min="6914" max="6914" width="17.42578125" style="12" customWidth="1"/>
    <col min="6915" max="6915" width="8.85546875" style="12" customWidth="1"/>
    <col min="6916" max="6917" width="9.140625" style="12"/>
    <col min="6918" max="6918" width="6.140625" style="12" customWidth="1"/>
    <col min="6919" max="6919" width="9.140625" style="12"/>
    <col min="6920" max="6920" width="16.7109375" style="12" customWidth="1"/>
    <col min="6921" max="7168" width="9.140625" style="12"/>
    <col min="7169" max="7169" width="5.28515625" style="12" customWidth="1"/>
    <col min="7170" max="7170" width="17.42578125" style="12" customWidth="1"/>
    <col min="7171" max="7171" width="8.85546875" style="12" customWidth="1"/>
    <col min="7172" max="7173" width="9.140625" style="12"/>
    <col min="7174" max="7174" width="6.140625" style="12" customWidth="1"/>
    <col min="7175" max="7175" width="9.140625" style="12"/>
    <col min="7176" max="7176" width="16.7109375" style="12" customWidth="1"/>
    <col min="7177" max="7424" width="9.140625" style="12"/>
    <col min="7425" max="7425" width="5.28515625" style="12" customWidth="1"/>
    <col min="7426" max="7426" width="17.42578125" style="12" customWidth="1"/>
    <col min="7427" max="7427" width="8.85546875" style="12" customWidth="1"/>
    <col min="7428" max="7429" width="9.140625" style="12"/>
    <col min="7430" max="7430" width="6.140625" style="12" customWidth="1"/>
    <col min="7431" max="7431" width="9.140625" style="12"/>
    <col min="7432" max="7432" width="16.7109375" style="12" customWidth="1"/>
    <col min="7433" max="7680" width="9.140625" style="12"/>
    <col min="7681" max="7681" width="5.28515625" style="12" customWidth="1"/>
    <col min="7682" max="7682" width="17.42578125" style="12" customWidth="1"/>
    <col min="7683" max="7683" width="8.85546875" style="12" customWidth="1"/>
    <col min="7684" max="7685" width="9.140625" style="12"/>
    <col min="7686" max="7686" width="6.140625" style="12" customWidth="1"/>
    <col min="7687" max="7687" width="9.140625" style="12"/>
    <col min="7688" max="7688" width="16.7109375" style="12" customWidth="1"/>
    <col min="7689" max="7936" width="9.140625" style="12"/>
    <col min="7937" max="7937" width="5.28515625" style="12" customWidth="1"/>
    <col min="7938" max="7938" width="17.42578125" style="12" customWidth="1"/>
    <col min="7939" max="7939" width="8.85546875" style="12" customWidth="1"/>
    <col min="7940" max="7941" width="9.140625" style="12"/>
    <col min="7942" max="7942" width="6.140625" style="12" customWidth="1"/>
    <col min="7943" max="7943" width="9.140625" style="12"/>
    <col min="7944" max="7944" width="16.7109375" style="12" customWidth="1"/>
    <col min="7945" max="8192" width="9.140625" style="12"/>
    <col min="8193" max="8193" width="5.28515625" style="12" customWidth="1"/>
    <col min="8194" max="8194" width="17.42578125" style="12" customWidth="1"/>
    <col min="8195" max="8195" width="8.85546875" style="12" customWidth="1"/>
    <col min="8196" max="8197" width="9.140625" style="12"/>
    <col min="8198" max="8198" width="6.140625" style="12" customWidth="1"/>
    <col min="8199" max="8199" width="9.140625" style="12"/>
    <col min="8200" max="8200" width="16.7109375" style="12" customWidth="1"/>
    <col min="8201" max="8448" width="9.140625" style="12"/>
    <col min="8449" max="8449" width="5.28515625" style="12" customWidth="1"/>
    <col min="8450" max="8450" width="17.42578125" style="12" customWidth="1"/>
    <col min="8451" max="8451" width="8.85546875" style="12" customWidth="1"/>
    <col min="8452" max="8453" width="9.140625" style="12"/>
    <col min="8454" max="8454" width="6.140625" style="12" customWidth="1"/>
    <col min="8455" max="8455" width="9.140625" style="12"/>
    <col min="8456" max="8456" width="16.7109375" style="12" customWidth="1"/>
    <col min="8457" max="8704" width="9.140625" style="12"/>
    <col min="8705" max="8705" width="5.28515625" style="12" customWidth="1"/>
    <col min="8706" max="8706" width="17.42578125" style="12" customWidth="1"/>
    <col min="8707" max="8707" width="8.85546875" style="12" customWidth="1"/>
    <col min="8708" max="8709" width="9.140625" style="12"/>
    <col min="8710" max="8710" width="6.140625" style="12" customWidth="1"/>
    <col min="8711" max="8711" width="9.140625" style="12"/>
    <col min="8712" max="8712" width="16.7109375" style="12" customWidth="1"/>
    <col min="8713" max="8960" width="9.140625" style="12"/>
    <col min="8961" max="8961" width="5.28515625" style="12" customWidth="1"/>
    <col min="8962" max="8962" width="17.42578125" style="12" customWidth="1"/>
    <col min="8963" max="8963" width="8.85546875" style="12" customWidth="1"/>
    <col min="8964" max="8965" width="9.140625" style="12"/>
    <col min="8966" max="8966" width="6.140625" style="12" customWidth="1"/>
    <col min="8967" max="8967" width="9.140625" style="12"/>
    <col min="8968" max="8968" width="16.7109375" style="12" customWidth="1"/>
    <col min="8969" max="9216" width="9.140625" style="12"/>
    <col min="9217" max="9217" width="5.28515625" style="12" customWidth="1"/>
    <col min="9218" max="9218" width="17.42578125" style="12" customWidth="1"/>
    <col min="9219" max="9219" width="8.85546875" style="12" customWidth="1"/>
    <col min="9220" max="9221" width="9.140625" style="12"/>
    <col min="9222" max="9222" width="6.140625" style="12" customWidth="1"/>
    <col min="9223" max="9223" width="9.140625" style="12"/>
    <col min="9224" max="9224" width="16.7109375" style="12" customWidth="1"/>
    <col min="9225" max="9472" width="9.140625" style="12"/>
    <col min="9473" max="9473" width="5.28515625" style="12" customWidth="1"/>
    <col min="9474" max="9474" width="17.42578125" style="12" customWidth="1"/>
    <col min="9475" max="9475" width="8.85546875" style="12" customWidth="1"/>
    <col min="9476" max="9477" width="9.140625" style="12"/>
    <col min="9478" max="9478" width="6.140625" style="12" customWidth="1"/>
    <col min="9479" max="9479" width="9.140625" style="12"/>
    <col min="9480" max="9480" width="16.7109375" style="12" customWidth="1"/>
    <col min="9481" max="9728" width="9.140625" style="12"/>
    <col min="9729" max="9729" width="5.28515625" style="12" customWidth="1"/>
    <col min="9730" max="9730" width="17.42578125" style="12" customWidth="1"/>
    <col min="9731" max="9731" width="8.85546875" style="12" customWidth="1"/>
    <col min="9732" max="9733" width="9.140625" style="12"/>
    <col min="9734" max="9734" width="6.140625" style="12" customWidth="1"/>
    <col min="9735" max="9735" width="9.140625" style="12"/>
    <col min="9736" max="9736" width="16.7109375" style="12" customWidth="1"/>
    <col min="9737" max="9984" width="9.140625" style="12"/>
    <col min="9985" max="9985" width="5.28515625" style="12" customWidth="1"/>
    <col min="9986" max="9986" width="17.42578125" style="12" customWidth="1"/>
    <col min="9987" max="9987" width="8.85546875" style="12" customWidth="1"/>
    <col min="9988" max="9989" width="9.140625" style="12"/>
    <col min="9990" max="9990" width="6.140625" style="12" customWidth="1"/>
    <col min="9991" max="9991" width="9.140625" style="12"/>
    <col min="9992" max="9992" width="16.7109375" style="12" customWidth="1"/>
    <col min="9993" max="10240" width="9.140625" style="12"/>
    <col min="10241" max="10241" width="5.28515625" style="12" customWidth="1"/>
    <col min="10242" max="10242" width="17.42578125" style="12" customWidth="1"/>
    <col min="10243" max="10243" width="8.85546875" style="12" customWidth="1"/>
    <col min="10244" max="10245" width="9.140625" style="12"/>
    <col min="10246" max="10246" width="6.140625" style="12" customWidth="1"/>
    <col min="10247" max="10247" width="9.140625" style="12"/>
    <col min="10248" max="10248" width="16.7109375" style="12" customWidth="1"/>
    <col min="10249" max="10496" width="9.140625" style="12"/>
    <col min="10497" max="10497" width="5.28515625" style="12" customWidth="1"/>
    <col min="10498" max="10498" width="17.42578125" style="12" customWidth="1"/>
    <col min="10499" max="10499" width="8.85546875" style="12" customWidth="1"/>
    <col min="10500" max="10501" width="9.140625" style="12"/>
    <col min="10502" max="10502" width="6.140625" style="12" customWidth="1"/>
    <col min="10503" max="10503" width="9.140625" style="12"/>
    <col min="10504" max="10504" width="16.7109375" style="12" customWidth="1"/>
    <col min="10505" max="10752" width="9.140625" style="12"/>
    <col min="10753" max="10753" width="5.28515625" style="12" customWidth="1"/>
    <col min="10754" max="10754" width="17.42578125" style="12" customWidth="1"/>
    <col min="10755" max="10755" width="8.85546875" style="12" customWidth="1"/>
    <col min="10756" max="10757" width="9.140625" style="12"/>
    <col min="10758" max="10758" width="6.140625" style="12" customWidth="1"/>
    <col min="10759" max="10759" width="9.140625" style="12"/>
    <col min="10760" max="10760" width="16.7109375" style="12" customWidth="1"/>
    <col min="10761" max="11008" width="9.140625" style="12"/>
    <col min="11009" max="11009" width="5.28515625" style="12" customWidth="1"/>
    <col min="11010" max="11010" width="17.42578125" style="12" customWidth="1"/>
    <col min="11011" max="11011" width="8.85546875" style="12" customWidth="1"/>
    <col min="11012" max="11013" width="9.140625" style="12"/>
    <col min="11014" max="11014" width="6.140625" style="12" customWidth="1"/>
    <col min="11015" max="11015" width="9.140625" style="12"/>
    <col min="11016" max="11016" width="16.7109375" style="12" customWidth="1"/>
    <col min="11017" max="11264" width="9.140625" style="12"/>
    <col min="11265" max="11265" width="5.28515625" style="12" customWidth="1"/>
    <col min="11266" max="11266" width="17.42578125" style="12" customWidth="1"/>
    <col min="11267" max="11267" width="8.85546875" style="12" customWidth="1"/>
    <col min="11268" max="11269" width="9.140625" style="12"/>
    <col min="11270" max="11270" width="6.140625" style="12" customWidth="1"/>
    <col min="11271" max="11271" width="9.140625" style="12"/>
    <col min="11272" max="11272" width="16.7109375" style="12" customWidth="1"/>
    <col min="11273" max="11520" width="9.140625" style="12"/>
    <col min="11521" max="11521" width="5.28515625" style="12" customWidth="1"/>
    <col min="11522" max="11522" width="17.42578125" style="12" customWidth="1"/>
    <col min="11523" max="11523" width="8.85546875" style="12" customWidth="1"/>
    <col min="11524" max="11525" width="9.140625" style="12"/>
    <col min="11526" max="11526" width="6.140625" style="12" customWidth="1"/>
    <col min="11527" max="11527" width="9.140625" style="12"/>
    <col min="11528" max="11528" width="16.7109375" style="12" customWidth="1"/>
    <col min="11529" max="11776" width="9.140625" style="12"/>
    <col min="11777" max="11777" width="5.28515625" style="12" customWidth="1"/>
    <col min="11778" max="11778" width="17.42578125" style="12" customWidth="1"/>
    <col min="11779" max="11779" width="8.85546875" style="12" customWidth="1"/>
    <col min="11780" max="11781" width="9.140625" style="12"/>
    <col min="11782" max="11782" width="6.140625" style="12" customWidth="1"/>
    <col min="11783" max="11783" width="9.140625" style="12"/>
    <col min="11784" max="11784" width="16.7109375" style="12" customWidth="1"/>
    <col min="11785" max="12032" width="9.140625" style="12"/>
    <col min="12033" max="12033" width="5.28515625" style="12" customWidth="1"/>
    <col min="12034" max="12034" width="17.42578125" style="12" customWidth="1"/>
    <col min="12035" max="12035" width="8.85546875" style="12" customWidth="1"/>
    <col min="12036" max="12037" width="9.140625" style="12"/>
    <col min="12038" max="12038" width="6.140625" style="12" customWidth="1"/>
    <col min="12039" max="12039" width="9.140625" style="12"/>
    <col min="12040" max="12040" width="16.7109375" style="12" customWidth="1"/>
    <col min="12041" max="12288" width="9.140625" style="12"/>
    <col min="12289" max="12289" width="5.28515625" style="12" customWidth="1"/>
    <col min="12290" max="12290" width="17.42578125" style="12" customWidth="1"/>
    <col min="12291" max="12291" width="8.85546875" style="12" customWidth="1"/>
    <col min="12292" max="12293" width="9.140625" style="12"/>
    <col min="12294" max="12294" width="6.140625" style="12" customWidth="1"/>
    <col min="12295" max="12295" width="9.140625" style="12"/>
    <col min="12296" max="12296" width="16.7109375" style="12" customWidth="1"/>
    <col min="12297" max="12544" width="9.140625" style="12"/>
    <col min="12545" max="12545" width="5.28515625" style="12" customWidth="1"/>
    <col min="12546" max="12546" width="17.42578125" style="12" customWidth="1"/>
    <col min="12547" max="12547" width="8.85546875" style="12" customWidth="1"/>
    <col min="12548" max="12549" width="9.140625" style="12"/>
    <col min="12550" max="12550" width="6.140625" style="12" customWidth="1"/>
    <col min="12551" max="12551" width="9.140625" style="12"/>
    <col min="12552" max="12552" width="16.7109375" style="12" customWidth="1"/>
    <col min="12553" max="12800" width="9.140625" style="12"/>
    <col min="12801" max="12801" width="5.28515625" style="12" customWidth="1"/>
    <col min="12802" max="12802" width="17.42578125" style="12" customWidth="1"/>
    <col min="12803" max="12803" width="8.85546875" style="12" customWidth="1"/>
    <col min="12804" max="12805" width="9.140625" style="12"/>
    <col min="12806" max="12806" width="6.140625" style="12" customWidth="1"/>
    <col min="12807" max="12807" width="9.140625" style="12"/>
    <col min="12808" max="12808" width="16.7109375" style="12" customWidth="1"/>
    <col min="12809" max="13056" width="9.140625" style="12"/>
    <col min="13057" max="13057" width="5.28515625" style="12" customWidth="1"/>
    <col min="13058" max="13058" width="17.42578125" style="12" customWidth="1"/>
    <col min="13059" max="13059" width="8.85546875" style="12" customWidth="1"/>
    <col min="13060" max="13061" width="9.140625" style="12"/>
    <col min="13062" max="13062" width="6.140625" style="12" customWidth="1"/>
    <col min="13063" max="13063" width="9.140625" style="12"/>
    <col min="13064" max="13064" width="16.7109375" style="12" customWidth="1"/>
    <col min="13065" max="13312" width="9.140625" style="12"/>
    <col min="13313" max="13313" width="5.28515625" style="12" customWidth="1"/>
    <col min="13314" max="13314" width="17.42578125" style="12" customWidth="1"/>
    <col min="13315" max="13315" width="8.85546875" style="12" customWidth="1"/>
    <col min="13316" max="13317" width="9.140625" style="12"/>
    <col min="13318" max="13318" width="6.140625" style="12" customWidth="1"/>
    <col min="13319" max="13319" width="9.140625" style="12"/>
    <col min="13320" max="13320" width="16.7109375" style="12" customWidth="1"/>
    <col min="13321" max="13568" width="9.140625" style="12"/>
    <col min="13569" max="13569" width="5.28515625" style="12" customWidth="1"/>
    <col min="13570" max="13570" width="17.42578125" style="12" customWidth="1"/>
    <col min="13571" max="13571" width="8.85546875" style="12" customWidth="1"/>
    <col min="13572" max="13573" width="9.140625" style="12"/>
    <col min="13574" max="13574" width="6.140625" style="12" customWidth="1"/>
    <col min="13575" max="13575" width="9.140625" style="12"/>
    <col min="13576" max="13576" width="16.7109375" style="12" customWidth="1"/>
    <col min="13577" max="13824" width="9.140625" style="12"/>
    <col min="13825" max="13825" width="5.28515625" style="12" customWidth="1"/>
    <col min="13826" max="13826" width="17.42578125" style="12" customWidth="1"/>
    <col min="13827" max="13827" width="8.85546875" style="12" customWidth="1"/>
    <col min="13828" max="13829" width="9.140625" style="12"/>
    <col min="13830" max="13830" width="6.140625" style="12" customWidth="1"/>
    <col min="13831" max="13831" width="9.140625" style="12"/>
    <col min="13832" max="13832" width="16.7109375" style="12" customWidth="1"/>
    <col min="13833" max="14080" width="9.140625" style="12"/>
    <col min="14081" max="14081" width="5.28515625" style="12" customWidth="1"/>
    <col min="14082" max="14082" width="17.42578125" style="12" customWidth="1"/>
    <col min="14083" max="14083" width="8.85546875" style="12" customWidth="1"/>
    <col min="14084" max="14085" width="9.140625" style="12"/>
    <col min="14086" max="14086" width="6.140625" style="12" customWidth="1"/>
    <col min="14087" max="14087" width="9.140625" style="12"/>
    <col min="14088" max="14088" width="16.7109375" style="12" customWidth="1"/>
    <col min="14089" max="14336" width="9.140625" style="12"/>
    <col min="14337" max="14337" width="5.28515625" style="12" customWidth="1"/>
    <col min="14338" max="14338" width="17.42578125" style="12" customWidth="1"/>
    <col min="14339" max="14339" width="8.85546875" style="12" customWidth="1"/>
    <col min="14340" max="14341" width="9.140625" style="12"/>
    <col min="14342" max="14342" width="6.140625" style="12" customWidth="1"/>
    <col min="14343" max="14343" width="9.140625" style="12"/>
    <col min="14344" max="14344" width="16.7109375" style="12" customWidth="1"/>
    <col min="14345" max="14592" width="9.140625" style="12"/>
    <col min="14593" max="14593" width="5.28515625" style="12" customWidth="1"/>
    <col min="14594" max="14594" width="17.42578125" style="12" customWidth="1"/>
    <col min="14595" max="14595" width="8.85546875" style="12" customWidth="1"/>
    <col min="14596" max="14597" width="9.140625" style="12"/>
    <col min="14598" max="14598" width="6.140625" style="12" customWidth="1"/>
    <col min="14599" max="14599" width="9.140625" style="12"/>
    <col min="14600" max="14600" width="16.7109375" style="12" customWidth="1"/>
    <col min="14601" max="14848" width="9.140625" style="12"/>
    <col min="14849" max="14849" width="5.28515625" style="12" customWidth="1"/>
    <col min="14850" max="14850" width="17.42578125" style="12" customWidth="1"/>
    <col min="14851" max="14851" width="8.85546875" style="12" customWidth="1"/>
    <col min="14852" max="14853" width="9.140625" style="12"/>
    <col min="14854" max="14854" width="6.140625" style="12" customWidth="1"/>
    <col min="14855" max="14855" width="9.140625" style="12"/>
    <col min="14856" max="14856" width="16.7109375" style="12" customWidth="1"/>
    <col min="14857" max="15104" width="9.140625" style="12"/>
    <col min="15105" max="15105" width="5.28515625" style="12" customWidth="1"/>
    <col min="15106" max="15106" width="17.42578125" style="12" customWidth="1"/>
    <col min="15107" max="15107" width="8.85546875" style="12" customWidth="1"/>
    <col min="15108" max="15109" width="9.140625" style="12"/>
    <col min="15110" max="15110" width="6.140625" style="12" customWidth="1"/>
    <col min="15111" max="15111" width="9.140625" style="12"/>
    <col min="15112" max="15112" width="16.7109375" style="12" customWidth="1"/>
    <col min="15113" max="15360" width="9.140625" style="12"/>
    <col min="15361" max="15361" width="5.28515625" style="12" customWidth="1"/>
    <col min="15362" max="15362" width="17.42578125" style="12" customWidth="1"/>
    <col min="15363" max="15363" width="8.85546875" style="12" customWidth="1"/>
    <col min="15364" max="15365" width="9.140625" style="12"/>
    <col min="15366" max="15366" width="6.140625" style="12" customWidth="1"/>
    <col min="15367" max="15367" width="9.140625" style="12"/>
    <col min="15368" max="15368" width="16.7109375" style="12" customWidth="1"/>
    <col min="15369" max="15616" width="9.140625" style="12"/>
    <col min="15617" max="15617" width="5.28515625" style="12" customWidth="1"/>
    <col min="15618" max="15618" width="17.42578125" style="12" customWidth="1"/>
    <col min="15619" max="15619" width="8.85546875" style="12" customWidth="1"/>
    <col min="15620" max="15621" width="9.140625" style="12"/>
    <col min="15622" max="15622" width="6.140625" style="12" customWidth="1"/>
    <col min="15623" max="15623" width="9.140625" style="12"/>
    <col min="15624" max="15624" width="16.7109375" style="12" customWidth="1"/>
    <col min="15625" max="15872" width="9.140625" style="12"/>
    <col min="15873" max="15873" width="5.28515625" style="12" customWidth="1"/>
    <col min="15874" max="15874" width="17.42578125" style="12" customWidth="1"/>
    <col min="15875" max="15875" width="8.85546875" style="12" customWidth="1"/>
    <col min="15876" max="15877" width="9.140625" style="12"/>
    <col min="15878" max="15878" width="6.140625" style="12" customWidth="1"/>
    <col min="15879" max="15879" width="9.140625" style="12"/>
    <col min="15880" max="15880" width="16.7109375" style="12" customWidth="1"/>
    <col min="15881" max="16128" width="9.140625" style="12"/>
    <col min="16129" max="16129" width="5.28515625" style="12" customWidth="1"/>
    <col min="16130" max="16130" width="17.42578125" style="12" customWidth="1"/>
    <col min="16131" max="16131" width="8.85546875" style="12" customWidth="1"/>
    <col min="16132" max="16133" width="9.140625" style="12"/>
    <col min="16134" max="16134" width="6.140625" style="12" customWidth="1"/>
    <col min="16135" max="16135" width="9.140625" style="12"/>
    <col min="16136" max="16136" width="16.7109375" style="12" customWidth="1"/>
    <col min="16137" max="16384" width="9.140625" style="12"/>
  </cols>
  <sheetData>
    <row r="3" spans="2:8">
      <c r="B3" s="9"/>
      <c r="C3" s="10"/>
      <c r="D3" s="10"/>
      <c r="E3" s="10"/>
      <c r="F3" s="10"/>
      <c r="G3" s="10"/>
      <c r="H3" s="11"/>
    </row>
    <row r="4" spans="2:8">
      <c r="B4" s="13"/>
      <c r="C4" s="14"/>
      <c r="D4" s="14"/>
      <c r="E4" s="14"/>
      <c r="F4" s="14"/>
      <c r="G4" s="14"/>
      <c r="H4" s="15"/>
    </row>
    <row r="5" spans="2:8">
      <c r="B5" s="13"/>
      <c r="C5" s="14"/>
      <c r="D5" s="14"/>
      <c r="E5" s="14"/>
      <c r="F5" s="14"/>
      <c r="G5" s="14"/>
      <c r="H5" s="15"/>
    </row>
    <row r="6" spans="2:8">
      <c r="B6" s="13"/>
      <c r="C6" s="14"/>
      <c r="D6" s="14"/>
      <c r="E6" s="14"/>
      <c r="F6" s="14"/>
      <c r="G6" s="14"/>
      <c r="H6" s="15"/>
    </row>
    <row r="7" spans="2:8">
      <c r="B7" s="13"/>
      <c r="C7" s="14"/>
      <c r="D7" s="14"/>
      <c r="E7" s="14"/>
      <c r="F7" s="14"/>
      <c r="G7" s="14"/>
      <c r="H7" s="15"/>
    </row>
    <row r="8" spans="2:8">
      <c r="B8" s="13"/>
      <c r="C8" s="14"/>
      <c r="D8" s="14"/>
      <c r="E8" s="14"/>
      <c r="F8" s="14"/>
      <c r="G8" s="14"/>
      <c r="H8" s="15"/>
    </row>
    <row r="9" spans="2:8">
      <c r="B9" s="13"/>
      <c r="C9" s="14"/>
      <c r="D9" s="14"/>
      <c r="E9" s="14"/>
      <c r="F9" s="14"/>
      <c r="G9" s="14"/>
      <c r="H9" s="15"/>
    </row>
    <row r="10" spans="2:8">
      <c r="B10" s="13"/>
      <c r="C10" s="14"/>
      <c r="D10" s="14"/>
      <c r="E10" s="14"/>
      <c r="F10" s="14"/>
      <c r="G10" s="14"/>
      <c r="H10" s="15"/>
    </row>
    <row r="11" spans="2:8">
      <c r="B11" s="13"/>
      <c r="C11" s="14"/>
      <c r="D11" s="14"/>
      <c r="E11" s="14"/>
      <c r="F11" s="14"/>
      <c r="G11" s="14"/>
      <c r="H11" s="15"/>
    </row>
    <row r="12" spans="2:8">
      <c r="B12" s="13"/>
      <c r="C12" s="14"/>
      <c r="D12" s="14"/>
      <c r="E12" s="14"/>
      <c r="F12" s="14"/>
      <c r="G12" s="14"/>
      <c r="H12" s="15"/>
    </row>
    <row r="13" spans="2:8">
      <c r="B13" s="13"/>
      <c r="C13" s="14"/>
      <c r="D13" s="14"/>
      <c r="E13" s="14"/>
      <c r="F13" s="14"/>
      <c r="G13" s="14"/>
      <c r="H13" s="15"/>
    </row>
    <row r="14" spans="2:8">
      <c r="B14" s="13"/>
      <c r="C14" s="14"/>
      <c r="D14" s="14"/>
      <c r="E14" s="14"/>
      <c r="F14" s="14"/>
      <c r="G14" s="14"/>
      <c r="H14" s="15"/>
    </row>
    <row r="15" spans="2:8">
      <c r="B15" s="13"/>
      <c r="C15" s="14"/>
      <c r="D15" s="14"/>
      <c r="E15" s="14"/>
      <c r="F15" s="14"/>
      <c r="G15" s="14"/>
      <c r="H15" s="15"/>
    </row>
    <row r="16" spans="2:8">
      <c r="B16" s="13"/>
      <c r="C16" s="14"/>
      <c r="D16" s="14"/>
      <c r="E16" s="14"/>
      <c r="F16" s="14"/>
      <c r="G16" s="14"/>
      <c r="H16" s="15"/>
    </row>
    <row r="17" spans="2:8">
      <c r="B17" s="13"/>
      <c r="C17" s="14"/>
      <c r="D17" s="14"/>
      <c r="E17" s="14"/>
      <c r="F17" s="14"/>
      <c r="G17" s="14"/>
      <c r="H17" s="15"/>
    </row>
    <row r="18" spans="2:8">
      <c r="B18" s="13"/>
      <c r="C18" s="14"/>
      <c r="D18" s="14"/>
      <c r="E18" s="14"/>
      <c r="F18" s="14"/>
      <c r="G18" s="14"/>
      <c r="H18" s="15"/>
    </row>
    <row r="19" spans="2:8">
      <c r="B19" s="13"/>
      <c r="C19" s="14"/>
      <c r="D19" s="14"/>
      <c r="E19" s="14"/>
      <c r="F19" s="14"/>
      <c r="G19" s="14"/>
      <c r="H19" s="15"/>
    </row>
    <row r="20" spans="2:8" ht="15.75">
      <c r="B20" s="13"/>
      <c r="C20" s="235" t="s">
        <v>25</v>
      </c>
      <c r="D20" s="235"/>
      <c r="E20" s="235"/>
      <c r="F20" s="235"/>
      <c r="G20" s="235"/>
      <c r="H20" s="15"/>
    </row>
    <row r="21" spans="2:8">
      <c r="B21" s="13"/>
      <c r="H21" s="15"/>
    </row>
    <row r="22" spans="2:8" ht="12.95" customHeight="1">
      <c r="B22" s="9"/>
      <c r="C22" s="236" t="s">
        <v>26</v>
      </c>
      <c r="D22" s="236"/>
      <c r="E22" s="236"/>
      <c r="F22" s="236"/>
      <c r="G22" s="236"/>
      <c r="H22" s="11"/>
    </row>
    <row r="23" spans="2:8">
      <c r="B23" s="13"/>
      <c r="C23" s="236"/>
      <c r="D23" s="236"/>
      <c r="E23" s="236"/>
      <c r="F23" s="236"/>
      <c r="G23" s="236"/>
      <c r="H23" s="15"/>
    </row>
    <row r="24" spans="2:8">
      <c r="B24" s="13"/>
      <c r="C24" s="236"/>
      <c r="D24" s="236"/>
      <c r="E24" s="236"/>
      <c r="F24" s="236"/>
      <c r="G24" s="236"/>
      <c r="H24" s="15"/>
    </row>
    <row r="25" spans="2:8">
      <c r="B25" s="13"/>
      <c r="C25" s="236"/>
      <c r="D25" s="236"/>
      <c r="E25" s="236"/>
      <c r="F25" s="236"/>
      <c r="G25" s="236"/>
      <c r="H25" s="15"/>
    </row>
    <row r="26" spans="2:8">
      <c r="B26" s="16"/>
      <c r="C26" s="236"/>
      <c r="D26" s="236"/>
      <c r="E26" s="236"/>
      <c r="F26" s="236"/>
      <c r="G26" s="236"/>
      <c r="H26" s="17"/>
    </row>
    <row r="27" spans="2:8">
      <c r="B27" s="13"/>
      <c r="C27" s="14"/>
      <c r="D27" s="14"/>
      <c r="E27" s="14"/>
      <c r="F27" s="14"/>
      <c r="G27" s="14"/>
      <c r="H27" s="15"/>
    </row>
    <row r="28" spans="2:8">
      <c r="B28" s="13"/>
      <c r="C28" s="14"/>
      <c r="D28" s="14"/>
      <c r="E28" s="14"/>
      <c r="F28" s="14"/>
      <c r="G28" s="14"/>
      <c r="H28" s="15"/>
    </row>
    <row r="29" spans="2:8">
      <c r="B29" s="13"/>
      <c r="C29" s="14"/>
      <c r="D29" s="14"/>
      <c r="E29" s="14"/>
      <c r="F29" s="14"/>
      <c r="G29" s="14"/>
      <c r="H29" s="15"/>
    </row>
    <row r="30" spans="2:8" ht="27.75" customHeight="1">
      <c r="B30" s="237" t="s">
        <v>294</v>
      </c>
      <c r="C30" s="238"/>
      <c r="D30" s="238"/>
      <c r="E30" s="238"/>
      <c r="F30" s="238"/>
      <c r="G30" s="238"/>
      <c r="H30" s="239"/>
    </row>
    <row r="31" spans="2:8">
      <c r="B31" s="18"/>
      <c r="C31" s="19"/>
      <c r="D31" s="19"/>
      <c r="E31" s="19"/>
      <c r="F31" s="19"/>
      <c r="G31" s="19"/>
      <c r="H31" s="20"/>
    </row>
    <row r="32" spans="2:8">
      <c r="B32" s="240" t="s">
        <v>295</v>
      </c>
      <c r="C32" s="241"/>
      <c r="D32" s="241"/>
      <c r="E32" s="241"/>
      <c r="F32" s="241"/>
      <c r="G32" s="241"/>
      <c r="H32" s="241"/>
    </row>
    <row r="33" spans="2:8">
      <c r="B33" s="21"/>
      <c r="C33" s="22"/>
      <c r="D33" s="22"/>
      <c r="E33" s="23"/>
      <c r="F33" s="24"/>
      <c r="G33" s="22"/>
      <c r="H33" s="25"/>
    </row>
    <row r="34" spans="2:8">
      <c r="B34" s="242"/>
      <c r="C34" s="242"/>
      <c r="D34" s="242"/>
      <c r="E34" s="242"/>
      <c r="F34" s="242"/>
      <c r="G34" s="242"/>
      <c r="H34" s="242"/>
    </row>
    <row r="35" spans="2:8">
      <c r="B35" s="26"/>
      <c r="C35" s="27"/>
      <c r="D35" s="27"/>
      <c r="E35" s="27"/>
      <c r="F35" s="27"/>
      <c r="G35" s="27"/>
      <c r="H35" s="28"/>
    </row>
    <row r="36" spans="2:8" ht="23.25" customHeight="1">
      <c r="B36" s="243" t="s">
        <v>432</v>
      </c>
      <c r="C36" s="243"/>
      <c r="D36" s="243"/>
      <c r="E36" s="243"/>
      <c r="F36" s="243"/>
      <c r="G36" s="243"/>
      <c r="H36" s="243"/>
    </row>
    <row r="37" spans="2:8">
      <c r="B37" s="13"/>
      <c r="C37" s="14"/>
      <c r="D37" s="14"/>
      <c r="E37" s="14"/>
      <c r="F37" s="14"/>
      <c r="G37" s="14"/>
      <c r="H37" s="15"/>
    </row>
    <row r="38" spans="2:8">
      <c r="B38" s="13"/>
      <c r="C38" s="14"/>
      <c r="D38" s="14"/>
      <c r="E38" s="14"/>
      <c r="F38" s="14"/>
      <c r="G38" s="14"/>
      <c r="H38" s="15"/>
    </row>
    <row r="39" spans="2:8" ht="15.75">
      <c r="B39" s="230" t="s">
        <v>431</v>
      </c>
      <c r="C39" s="230"/>
      <c r="D39" s="230"/>
      <c r="E39" s="230"/>
      <c r="F39" s="230"/>
      <c r="G39" s="230"/>
      <c r="H39" s="230"/>
    </row>
    <row r="40" spans="2:8">
      <c r="B40" s="13"/>
      <c r="C40" s="14"/>
      <c r="D40" s="14"/>
      <c r="E40" s="14"/>
      <c r="F40" s="14"/>
      <c r="G40" s="14"/>
      <c r="H40" s="15"/>
    </row>
    <row r="41" spans="2:8">
      <c r="B41" s="231" t="s">
        <v>27</v>
      </c>
      <c r="C41" s="232"/>
      <c r="D41" s="232"/>
      <c r="E41" s="232"/>
      <c r="F41" s="232"/>
      <c r="G41" s="232"/>
      <c r="H41" s="232"/>
    </row>
    <row r="42" spans="2:8">
      <c r="B42" s="13"/>
      <c r="C42" s="233">
        <v>604231730</v>
      </c>
      <c r="D42" s="234"/>
      <c r="E42" s="234"/>
      <c r="F42" s="234"/>
      <c r="G42" s="234"/>
      <c r="H42" s="15"/>
    </row>
    <row r="43" spans="2:8">
      <c r="B43" s="13"/>
      <c r="C43" s="14"/>
      <c r="D43" s="14"/>
      <c r="E43" s="14"/>
      <c r="F43" s="14"/>
      <c r="G43" s="14"/>
      <c r="H43" s="15"/>
    </row>
    <row r="44" spans="2:8">
      <c r="B44" s="29"/>
      <c r="C44" s="14"/>
      <c r="D44" s="14"/>
      <c r="E44" s="14"/>
      <c r="F44" s="14"/>
      <c r="G44" s="14"/>
      <c r="H44" s="15"/>
    </row>
    <row r="45" spans="2:8">
      <c r="B45" s="16"/>
      <c r="C45" s="30"/>
      <c r="D45" s="30"/>
      <c r="E45" s="30"/>
      <c r="F45" s="30"/>
      <c r="G45" s="30"/>
      <c r="H45" s="17"/>
    </row>
    <row r="47" spans="2:8" ht="18.75">
      <c r="D47" s="51"/>
    </row>
    <row r="48" spans="2:8" ht="18.75">
      <c r="D48" s="51"/>
    </row>
    <row r="49" spans="4:4" ht="18">
      <c r="D49" s="52"/>
    </row>
    <row r="81" spans="3:3">
      <c r="C81" s="228"/>
    </row>
    <row r="88" spans="3:3">
      <c r="C88" s="31"/>
    </row>
    <row r="144" spans="3:3">
      <c r="C144" s="31"/>
    </row>
    <row r="253" spans="3:3">
      <c r="C253" s="31"/>
    </row>
  </sheetData>
  <sheetProtection selectLockedCells="1" selectUnlockedCells="1"/>
  <mergeCells count="9">
    <mergeCell ref="B39:H39"/>
    <mergeCell ref="B41:H41"/>
    <mergeCell ref="C42:G42"/>
    <mergeCell ref="C20:G20"/>
    <mergeCell ref="C22:G26"/>
    <mergeCell ref="B30:H30"/>
    <mergeCell ref="B32:H32"/>
    <mergeCell ref="B34:H34"/>
    <mergeCell ref="B36:H36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J81"/>
  <sheetViews>
    <sheetView view="pageBreakPreview" zoomScaleNormal="100" zoomScaleSheetLayoutView="100" workbookViewId="0">
      <selection activeCell="C16" sqref="C16"/>
    </sheetView>
  </sheetViews>
  <sheetFormatPr defaultRowHeight="15"/>
  <cols>
    <col min="1" max="1" width="9.140625" style="2"/>
    <col min="2" max="2" width="48.85546875" style="2" customWidth="1"/>
    <col min="3" max="4" width="12" style="2" bestFit="1" customWidth="1"/>
    <col min="5" max="16384" width="9.140625" style="2"/>
  </cols>
  <sheetData>
    <row r="1" spans="1:10" s="1" customFormat="1">
      <c r="A1" s="3" t="s">
        <v>24</v>
      </c>
      <c r="B1" s="3" t="s">
        <v>21</v>
      </c>
      <c r="C1" s="4" t="s">
        <v>22</v>
      </c>
      <c r="D1" s="4" t="s">
        <v>23</v>
      </c>
    </row>
    <row r="2" spans="1:10">
      <c r="A2" s="170">
        <v>1</v>
      </c>
      <c r="B2" s="171" t="s">
        <v>282</v>
      </c>
      <c r="C2" s="172">
        <f>položky!G11</f>
        <v>0</v>
      </c>
      <c r="D2" s="173"/>
    </row>
    <row r="3" spans="1:10">
      <c r="A3" s="5">
        <v>2</v>
      </c>
      <c r="B3" s="62" t="s">
        <v>286</v>
      </c>
      <c r="C3" s="6">
        <f>položky!G31</f>
        <v>0</v>
      </c>
      <c r="D3" s="7"/>
    </row>
    <row r="4" spans="1:10">
      <c r="A4" s="5">
        <v>3</v>
      </c>
      <c r="B4" s="62" t="s">
        <v>285</v>
      </c>
      <c r="C4" s="6">
        <f>položky!G48</f>
        <v>0</v>
      </c>
      <c r="D4" s="7"/>
    </row>
    <row r="5" spans="1:10">
      <c r="A5" s="64">
        <v>4</v>
      </c>
      <c r="B5" s="62" t="s">
        <v>284</v>
      </c>
      <c r="C5" s="6"/>
      <c r="D5" s="7">
        <f>položky!G60</f>
        <v>0</v>
      </c>
    </row>
    <row r="6" spans="1:10">
      <c r="A6" s="64">
        <v>5</v>
      </c>
      <c r="B6" s="62" t="s">
        <v>283</v>
      </c>
      <c r="C6" s="6"/>
      <c r="D6" s="7">
        <f>položky!G70</f>
        <v>0</v>
      </c>
    </row>
    <row r="7" spans="1:10">
      <c r="A7" s="64">
        <v>6</v>
      </c>
      <c r="B7" s="62" t="s">
        <v>287</v>
      </c>
      <c r="C7" s="6"/>
      <c r="D7" s="7">
        <f>položky!G87</f>
        <v>0</v>
      </c>
    </row>
    <row r="8" spans="1:10">
      <c r="A8" s="64">
        <v>7</v>
      </c>
      <c r="B8" s="62" t="s">
        <v>288</v>
      </c>
      <c r="C8" s="6"/>
      <c r="D8" s="7">
        <f>položky!G97</f>
        <v>0</v>
      </c>
    </row>
    <row r="9" spans="1:10" s="1" customFormat="1">
      <c r="A9" s="64">
        <v>8</v>
      </c>
      <c r="B9" s="62" t="s">
        <v>289</v>
      </c>
      <c r="C9" s="6"/>
      <c r="D9" s="7">
        <f>položky!G108</f>
        <v>0</v>
      </c>
    </row>
    <row r="10" spans="1:10" s="1" customFormat="1">
      <c r="A10" s="64">
        <v>9</v>
      </c>
      <c r="B10" s="62" t="s">
        <v>290</v>
      </c>
      <c r="C10" s="6"/>
      <c r="D10" s="7">
        <f>položky!G121</f>
        <v>0</v>
      </c>
    </row>
    <row r="11" spans="1:10">
      <c r="A11" s="64">
        <v>10</v>
      </c>
      <c r="B11" s="62" t="s">
        <v>291</v>
      </c>
      <c r="C11" s="6"/>
      <c r="D11" s="7">
        <f>položky!G130</f>
        <v>0</v>
      </c>
    </row>
    <row r="12" spans="1:10" s="32" customFormat="1">
      <c r="A12" s="64">
        <v>11</v>
      </c>
      <c r="B12" s="62" t="s">
        <v>292</v>
      </c>
      <c r="C12" s="174"/>
      <c r="D12" s="175">
        <f>položky!G142</f>
        <v>0</v>
      </c>
      <c r="H12" s="33"/>
      <c r="I12" s="33"/>
      <c r="J12" s="33"/>
    </row>
    <row r="13" spans="1:10" s="32" customFormat="1">
      <c r="A13" s="64">
        <v>12</v>
      </c>
      <c r="B13" s="62" t="s">
        <v>293</v>
      </c>
      <c r="C13" s="174"/>
      <c r="D13" s="175">
        <f>Elektroinstalace!L9</f>
        <v>0</v>
      </c>
      <c r="H13" s="33"/>
      <c r="I13" s="33"/>
      <c r="J13" s="33"/>
    </row>
    <row r="14" spans="1:10" s="168" customFormat="1">
      <c r="A14" s="64">
        <v>13</v>
      </c>
      <c r="B14" s="86" t="s">
        <v>37</v>
      </c>
      <c r="C14" s="244">
        <f>SUM(C2:D13)</f>
        <v>0</v>
      </c>
      <c r="D14" s="245"/>
      <c r="H14" s="169"/>
      <c r="I14" s="169"/>
      <c r="J14" s="169"/>
    </row>
    <row r="15" spans="1:10" s="32" customFormat="1">
      <c r="A15" s="64">
        <v>14</v>
      </c>
      <c r="B15" s="86"/>
      <c r="C15" s="176"/>
      <c r="D15" s="177"/>
      <c r="H15" s="33"/>
      <c r="I15" s="33"/>
      <c r="J15" s="33"/>
    </row>
    <row r="16" spans="1:10" s="32" customFormat="1">
      <c r="A16" s="64">
        <v>15</v>
      </c>
      <c r="B16" s="37" t="s">
        <v>28</v>
      </c>
      <c r="C16" s="329">
        <v>0</v>
      </c>
      <c r="D16" s="34">
        <f>$C$14*C16</f>
        <v>0</v>
      </c>
      <c r="E16" s="35"/>
      <c r="H16" s="33"/>
      <c r="I16" s="33"/>
      <c r="J16" s="33"/>
    </row>
    <row r="17" spans="1:10" s="32" customFormat="1">
      <c r="A17" s="64">
        <v>16</v>
      </c>
      <c r="B17" s="37" t="s">
        <v>29</v>
      </c>
      <c r="C17" s="329">
        <v>0</v>
      </c>
      <c r="D17" s="34">
        <f t="shared" ref="D17:D19" si="0">$C$14*C17</f>
        <v>0</v>
      </c>
      <c r="E17" s="35"/>
      <c r="H17" s="33"/>
      <c r="I17" s="33"/>
      <c r="J17" s="33"/>
    </row>
    <row r="18" spans="1:10" s="32" customFormat="1">
      <c r="A18" s="64">
        <v>17</v>
      </c>
      <c r="B18" s="37" t="s">
        <v>30</v>
      </c>
      <c r="C18" s="329">
        <v>0</v>
      </c>
      <c r="D18" s="34">
        <f t="shared" si="0"/>
        <v>0</v>
      </c>
      <c r="E18" s="35"/>
      <c r="H18" s="33"/>
      <c r="I18" s="33"/>
      <c r="J18" s="33"/>
    </row>
    <row r="19" spans="1:10" s="32" customFormat="1">
      <c r="A19" s="64">
        <v>18</v>
      </c>
      <c r="B19" s="42" t="s">
        <v>31</v>
      </c>
      <c r="C19" s="330">
        <v>0</v>
      </c>
      <c r="D19" s="36">
        <f t="shared" si="0"/>
        <v>0</v>
      </c>
      <c r="E19" s="35"/>
      <c r="H19" s="33"/>
      <c r="I19" s="33"/>
      <c r="J19" s="33"/>
    </row>
    <row r="20" spans="1:10" s="32" customFormat="1">
      <c r="A20" s="40">
        <v>19</v>
      </c>
      <c r="B20" s="43" t="s">
        <v>32</v>
      </c>
      <c r="C20" s="246">
        <v>0</v>
      </c>
      <c r="D20" s="247"/>
      <c r="H20" s="33"/>
      <c r="I20" s="33"/>
      <c r="J20" s="33"/>
    </row>
    <row r="21" spans="1:10" s="32" customFormat="1">
      <c r="A21" s="39"/>
      <c r="B21" s="46"/>
      <c r="C21" s="178"/>
      <c r="D21" s="179"/>
      <c r="H21" s="33"/>
      <c r="I21" s="33"/>
      <c r="J21" s="33"/>
    </row>
    <row r="22" spans="1:10" s="32" customFormat="1">
      <c r="A22" s="40">
        <v>20</v>
      </c>
      <c r="B22" s="43" t="s">
        <v>38</v>
      </c>
      <c r="C22" s="45"/>
      <c r="D22" s="45">
        <f>SUM(C14,C20)</f>
        <v>0</v>
      </c>
      <c r="H22" s="33"/>
      <c r="I22" s="33"/>
      <c r="J22" s="33"/>
    </row>
    <row r="23" spans="1:10" s="32" customFormat="1">
      <c r="A23" s="38">
        <v>21</v>
      </c>
      <c r="B23" s="47" t="s">
        <v>33</v>
      </c>
      <c r="C23" s="180"/>
      <c r="D23" s="41"/>
      <c r="H23" s="33"/>
      <c r="I23" s="33"/>
      <c r="J23" s="33"/>
    </row>
    <row r="24" spans="1:10" s="32" customFormat="1">
      <c r="A24" s="8">
        <v>22</v>
      </c>
      <c r="B24" s="48" t="s">
        <v>34</v>
      </c>
      <c r="C24" s="181"/>
      <c r="D24" s="49">
        <f>D22*0.21</f>
        <v>0</v>
      </c>
      <c r="H24" s="33"/>
      <c r="I24" s="33"/>
      <c r="J24" s="33"/>
    </row>
    <row r="25" spans="1:10" s="32" customFormat="1">
      <c r="A25" s="40">
        <v>23</v>
      </c>
      <c r="B25" s="50" t="s">
        <v>35</v>
      </c>
      <c r="C25" s="44"/>
      <c r="D25" s="45">
        <f>SUM(D23:D24)</f>
        <v>0</v>
      </c>
      <c r="H25" s="33"/>
      <c r="I25" s="33"/>
      <c r="J25" s="33"/>
    </row>
    <row r="26" spans="1:10" s="32" customFormat="1">
      <c r="A26" s="40">
        <v>24</v>
      </c>
      <c r="B26" s="43" t="s">
        <v>36</v>
      </c>
      <c r="C26" s="45"/>
      <c r="D26" s="45">
        <f>SUM(D22,D25)</f>
        <v>0</v>
      </c>
      <c r="H26" s="33"/>
      <c r="I26" s="33"/>
      <c r="J26" s="33"/>
    </row>
    <row r="32" spans="1:10" ht="33.75">
      <c r="B32" s="183"/>
    </row>
    <row r="81" spans="3:3">
      <c r="C81" s="227"/>
    </row>
  </sheetData>
  <sheetProtection password="EE76" sheet="1" objects="1" scenarios="1"/>
  <mergeCells count="2">
    <mergeCell ref="C14:D14"/>
    <mergeCell ref="C20:D20"/>
  </mergeCells>
  <printOptions horizontalCentered="1" headings="1"/>
  <pageMargins left="0.35433070866141736" right="0.35433070866141736" top="0.78740157480314965" bottom="0.78740157480314965" header="0.31496062992125984" footer="0.31496062992125984"/>
  <pageSetup paperSize="9" orientation="portrait" r:id="rId1"/>
  <headerFooter>
    <oddFooter xml:space="preserve">&amp;R&amp;P/&amp;N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K147"/>
  <sheetViews>
    <sheetView showZeros="0" view="pageBreakPreview" zoomScale="95" zoomScaleNormal="100" zoomScaleSheetLayoutView="95" workbookViewId="0">
      <pane xSplit="11" ySplit="1" topLeftCell="L10" activePane="bottomRight" state="frozen"/>
      <selection activeCell="B36" sqref="B36:H36"/>
      <selection pane="topRight" activeCell="B36" sqref="B36:H36"/>
      <selection pane="bottomLeft" activeCell="B36" sqref="B36:H36"/>
      <selection pane="bottomRight" activeCell="F19" sqref="F19"/>
    </sheetView>
  </sheetViews>
  <sheetFormatPr defaultRowHeight="15"/>
  <cols>
    <col min="1" max="1" width="4.140625" style="87" bestFit="1" customWidth="1"/>
    <col min="2" max="2" width="14.28515625" style="57" bestFit="1" customWidth="1"/>
    <col min="3" max="3" width="48.140625" style="90" customWidth="1"/>
    <col min="4" max="4" width="5.5703125" style="58" bestFit="1" customWidth="1"/>
    <col min="5" max="5" width="10" style="55" bestFit="1" customWidth="1"/>
    <col min="6" max="6" width="9.7109375" style="105" bestFit="1" customWidth="1"/>
    <col min="7" max="7" width="11.5703125" style="55" bestFit="1" customWidth="1"/>
    <col min="8" max="8" width="9.7109375" style="59" bestFit="1" customWidth="1"/>
    <col min="9" max="9" width="9.5703125" style="59" bestFit="1" customWidth="1"/>
    <col min="10" max="10" width="8.7109375" style="59" bestFit="1" customWidth="1"/>
    <col min="11" max="11" width="10.140625" style="215" bestFit="1" customWidth="1"/>
    <col min="12" max="16384" width="9.140625" style="54"/>
  </cols>
  <sheetData>
    <row r="1" spans="1:11" s="53" customFormat="1">
      <c r="A1" s="97"/>
      <c r="B1" s="98" t="s">
        <v>0</v>
      </c>
      <c r="C1" s="97" t="s">
        <v>1</v>
      </c>
      <c r="D1" s="99" t="s">
        <v>20</v>
      </c>
      <c r="E1" s="100" t="s">
        <v>2</v>
      </c>
      <c r="F1" s="101" t="s">
        <v>4</v>
      </c>
      <c r="G1" s="102" t="s">
        <v>5</v>
      </c>
      <c r="H1" s="199" t="s">
        <v>19</v>
      </c>
      <c r="I1" s="199" t="s">
        <v>3</v>
      </c>
      <c r="J1" s="199" t="s">
        <v>17</v>
      </c>
      <c r="K1" s="209" t="s">
        <v>18</v>
      </c>
    </row>
    <row r="2" spans="1:11" s="53" customFormat="1">
      <c r="A2" s="218">
        <v>1</v>
      </c>
      <c r="B2" s="219"/>
      <c r="C2" s="220" t="s">
        <v>169</v>
      </c>
      <c r="D2" s="221"/>
      <c r="E2" s="222"/>
      <c r="F2" s="223"/>
      <c r="G2" s="224"/>
      <c r="H2" s="225"/>
      <c r="I2" s="225"/>
      <c r="J2" s="225"/>
      <c r="K2" s="226"/>
    </row>
    <row r="3" spans="1:11" s="66" customFormat="1">
      <c r="A3" s="92">
        <f>1+A2</f>
        <v>2</v>
      </c>
      <c r="B3" s="69" t="s">
        <v>51</v>
      </c>
      <c r="C3" s="62" t="s">
        <v>52</v>
      </c>
      <c r="D3" s="67" t="s">
        <v>11</v>
      </c>
      <c r="E3" s="68">
        <v>14.432</v>
      </c>
      <c r="F3" s="324"/>
      <c r="G3" s="65">
        <f t="shared" ref="G3:G10" si="0">E3*F3</f>
        <v>0</v>
      </c>
      <c r="H3" s="200">
        <v>1.837</v>
      </c>
      <c r="I3" s="200">
        <f t="shared" ref="I3:I10" si="1">E3*H3</f>
        <v>26.511583999999999</v>
      </c>
      <c r="J3" s="200">
        <v>0</v>
      </c>
      <c r="K3" s="210">
        <f t="shared" ref="K3:K9" si="2">E3*J3</f>
        <v>0</v>
      </c>
    </row>
    <row r="4" spans="1:11" s="66" customFormat="1" ht="30">
      <c r="A4" s="92">
        <f t="shared" ref="A4:A88" si="3">1+A3</f>
        <v>3</v>
      </c>
      <c r="B4" s="69" t="s">
        <v>53</v>
      </c>
      <c r="C4" s="62" t="s">
        <v>54</v>
      </c>
      <c r="D4" s="67" t="s">
        <v>11</v>
      </c>
      <c r="E4" s="61">
        <v>10.074</v>
      </c>
      <c r="F4" s="324"/>
      <c r="G4" s="65">
        <f t="shared" si="0"/>
        <v>0</v>
      </c>
      <c r="H4" s="200">
        <v>2.2563399999999998</v>
      </c>
      <c r="I4" s="200">
        <f t="shared" si="1"/>
        <v>22.730369159999999</v>
      </c>
      <c r="J4" s="200">
        <v>0</v>
      </c>
      <c r="K4" s="210">
        <f t="shared" si="2"/>
        <v>0</v>
      </c>
    </row>
    <row r="5" spans="1:11" s="66" customFormat="1" ht="30">
      <c r="A5" s="92">
        <f t="shared" si="3"/>
        <v>4</v>
      </c>
      <c r="B5" s="69" t="s">
        <v>77</v>
      </c>
      <c r="C5" s="62" t="s">
        <v>78</v>
      </c>
      <c r="D5" s="56" t="s">
        <v>11</v>
      </c>
      <c r="E5" s="68">
        <v>6.72</v>
      </c>
      <c r="F5" s="324"/>
      <c r="G5" s="65">
        <f t="shared" si="0"/>
        <v>0</v>
      </c>
      <c r="H5" s="200">
        <v>2.2563399999999998</v>
      </c>
      <c r="I5" s="200">
        <f t="shared" si="1"/>
        <v>15.162604799999999</v>
      </c>
      <c r="J5" s="200">
        <v>0</v>
      </c>
      <c r="K5" s="210">
        <f t="shared" si="2"/>
        <v>0</v>
      </c>
    </row>
    <row r="6" spans="1:11" s="66" customFormat="1" ht="30">
      <c r="A6" s="92">
        <f t="shared" si="3"/>
        <v>5</v>
      </c>
      <c r="B6" s="69" t="s">
        <v>79</v>
      </c>
      <c r="C6" s="62" t="s">
        <v>80</v>
      </c>
      <c r="D6" s="67" t="s">
        <v>11</v>
      </c>
      <c r="E6" s="61">
        <v>6.72</v>
      </c>
      <c r="F6" s="324"/>
      <c r="G6" s="65">
        <f t="shared" si="0"/>
        <v>0</v>
      </c>
      <c r="H6" s="200">
        <v>0</v>
      </c>
      <c r="I6" s="200">
        <f t="shared" si="1"/>
        <v>0</v>
      </c>
      <c r="J6" s="200">
        <v>0</v>
      </c>
      <c r="K6" s="210">
        <f t="shared" si="2"/>
        <v>0</v>
      </c>
    </row>
    <row r="7" spans="1:11" s="66" customFormat="1">
      <c r="A7" s="92">
        <f t="shared" si="3"/>
        <v>6</v>
      </c>
      <c r="B7" s="69" t="s">
        <v>81</v>
      </c>
      <c r="C7" s="62" t="s">
        <v>82</v>
      </c>
      <c r="D7" s="67" t="s">
        <v>7</v>
      </c>
      <c r="E7" s="61">
        <v>0.3</v>
      </c>
      <c r="F7" s="324"/>
      <c r="G7" s="65">
        <f t="shared" si="0"/>
        <v>0</v>
      </c>
      <c r="H7" s="200">
        <v>1.0525899999999999</v>
      </c>
      <c r="I7" s="200">
        <f t="shared" si="1"/>
        <v>0.31577699999999997</v>
      </c>
      <c r="J7" s="200">
        <v>0</v>
      </c>
      <c r="K7" s="210">
        <f t="shared" si="2"/>
        <v>0</v>
      </c>
    </row>
    <row r="8" spans="1:11" s="66" customFormat="1" ht="30">
      <c r="A8" s="92">
        <f t="shared" si="3"/>
        <v>7</v>
      </c>
      <c r="B8" s="74" t="s">
        <v>93</v>
      </c>
      <c r="C8" s="62" t="s">
        <v>94</v>
      </c>
      <c r="D8" s="56" t="s">
        <v>10</v>
      </c>
      <c r="E8" s="65">
        <v>12.94</v>
      </c>
      <c r="F8" s="325"/>
      <c r="G8" s="65">
        <f t="shared" si="0"/>
        <v>0</v>
      </c>
      <c r="H8" s="201">
        <v>2.1000000000000001E-2</v>
      </c>
      <c r="I8" s="201">
        <f t="shared" si="1"/>
        <v>0.27173999999999998</v>
      </c>
      <c r="J8" s="201">
        <v>0</v>
      </c>
      <c r="K8" s="211">
        <f t="shared" si="2"/>
        <v>0</v>
      </c>
    </row>
    <row r="9" spans="1:11" s="66" customFormat="1" ht="30">
      <c r="A9" s="92">
        <f t="shared" si="3"/>
        <v>8</v>
      </c>
      <c r="B9" s="72" t="s">
        <v>95</v>
      </c>
      <c r="C9" s="62" t="s">
        <v>40</v>
      </c>
      <c r="D9" s="56" t="s">
        <v>6</v>
      </c>
      <c r="E9" s="61">
        <v>31.26</v>
      </c>
      <c r="F9" s="325"/>
      <c r="G9" s="65">
        <f t="shared" si="0"/>
        <v>0</v>
      </c>
      <c r="H9" s="201">
        <v>1.5E-3</v>
      </c>
      <c r="I9" s="201">
        <f t="shared" si="1"/>
        <v>4.6890000000000001E-2</v>
      </c>
      <c r="J9" s="201">
        <v>0</v>
      </c>
      <c r="K9" s="211">
        <f t="shared" si="2"/>
        <v>0</v>
      </c>
    </row>
    <row r="10" spans="1:11" s="66" customFormat="1" ht="30">
      <c r="A10" s="92">
        <f t="shared" si="3"/>
        <v>9</v>
      </c>
      <c r="B10" s="249" t="s">
        <v>425</v>
      </c>
      <c r="C10" s="62" t="s">
        <v>426</v>
      </c>
      <c r="D10" s="250" t="s">
        <v>10</v>
      </c>
      <c r="E10" s="251">
        <v>194.86</v>
      </c>
      <c r="F10" s="326"/>
      <c r="G10" s="252">
        <f t="shared" si="0"/>
        <v>0</v>
      </c>
      <c r="H10" s="253">
        <v>4.4999999999999997E-3</v>
      </c>
      <c r="I10" s="253">
        <f t="shared" si="1"/>
        <v>0.87687000000000004</v>
      </c>
      <c r="J10" s="201"/>
      <c r="K10" s="211"/>
    </row>
    <row r="11" spans="1:11" s="63" customFormat="1">
      <c r="A11" s="92">
        <f t="shared" si="3"/>
        <v>10</v>
      </c>
      <c r="B11" s="75"/>
      <c r="C11" s="91" t="s">
        <v>170</v>
      </c>
      <c r="D11" s="76"/>
      <c r="E11" s="77"/>
      <c r="F11" s="327"/>
      <c r="G11" s="77">
        <f>SUM(G3:G10)</f>
        <v>0</v>
      </c>
      <c r="H11" s="202"/>
      <c r="I11" s="202"/>
      <c r="J11" s="202"/>
      <c r="K11" s="212"/>
    </row>
    <row r="12" spans="1:11" s="63" customFormat="1">
      <c r="A12" s="92">
        <f t="shared" si="3"/>
        <v>11</v>
      </c>
      <c r="B12" s="75"/>
      <c r="C12" s="91"/>
      <c r="D12" s="76"/>
      <c r="E12" s="77"/>
      <c r="F12" s="327"/>
      <c r="G12" s="77"/>
      <c r="H12" s="202"/>
      <c r="I12" s="202"/>
      <c r="J12" s="202"/>
      <c r="K12" s="212"/>
    </row>
    <row r="13" spans="1:11" s="66" customFormat="1">
      <c r="A13" s="92">
        <f t="shared" si="3"/>
        <v>12</v>
      </c>
      <c r="B13" s="70"/>
      <c r="C13" s="86" t="s">
        <v>171</v>
      </c>
      <c r="D13" s="67"/>
      <c r="E13" s="65"/>
      <c r="F13" s="324"/>
      <c r="G13" s="65"/>
      <c r="H13" s="200"/>
      <c r="I13" s="200"/>
      <c r="J13" s="200"/>
      <c r="K13" s="210"/>
    </row>
    <row r="14" spans="1:11" s="66" customFormat="1" ht="30">
      <c r="A14" s="92">
        <f t="shared" si="3"/>
        <v>13</v>
      </c>
      <c r="B14" s="70" t="s">
        <v>41</v>
      </c>
      <c r="C14" s="62" t="s">
        <v>42</v>
      </c>
      <c r="D14" s="73" t="s">
        <v>10</v>
      </c>
      <c r="E14" s="68">
        <f>267.16+17.15</f>
        <v>284.31</v>
      </c>
      <c r="F14" s="325"/>
      <c r="G14" s="65">
        <f t="shared" ref="G14:G28" si="4">E14*F14</f>
        <v>0</v>
      </c>
      <c r="H14" s="201">
        <v>4.6999999999999999E-4</v>
      </c>
      <c r="I14" s="201">
        <f t="shared" ref="I14:I26" si="5">E14*H14</f>
        <v>0.13362569999999999</v>
      </c>
      <c r="J14" s="201">
        <v>0</v>
      </c>
      <c r="K14" s="211">
        <f>E14*J14</f>
        <v>0</v>
      </c>
    </row>
    <row r="15" spans="1:11" s="66" customFormat="1">
      <c r="A15" s="92">
        <f t="shared" si="3"/>
        <v>14</v>
      </c>
      <c r="B15" s="70"/>
      <c r="C15" s="89" t="s">
        <v>355</v>
      </c>
      <c r="D15" s="73"/>
      <c r="E15" s="61"/>
      <c r="F15" s="325"/>
      <c r="G15" s="65">
        <f t="shared" si="4"/>
        <v>0</v>
      </c>
      <c r="H15" s="201"/>
      <c r="I15" s="201">
        <f t="shared" si="5"/>
        <v>0</v>
      </c>
      <c r="J15" s="200"/>
      <c r="K15" s="210"/>
    </row>
    <row r="16" spans="1:11" s="66" customFormat="1" ht="30">
      <c r="A16" s="92">
        <f t="shared" si="3"/>
        <v>15</v>
      </c>
      <c r="B16" s="69" t="s">
        <v>15</v>
      </c>
      <c r="C16" s="62" t="s">
        <v>16</v>
      </c>
      <c r="D16" s="67" t="s">
        <v>10</v>
      </c>
      <c r="E16" s="68">
        <v>67.16</v>
      </c>
      <c r="F16" s="324"/>
      <c r="G16" s="65">
        <f t="shared" si="4"/>
        <v>0</v>
      </c>
      <c r="H16" s="200">
        <v>4.0000000000000003E-5</v>
      </c>
      <c r="I16" s="200">
        <f t="shared" si="5"/>
        <v>2.6864000000000002E-3</v>
      </c>
      <c r="J16" s="200">
        <v>0</v>
      </c>
      <c r="K16" s="210">
        <f>E16*J16</f>
        <v>0</v>
      </c>
    </row>
    <row r="17" spans="1:11" s="66" customFormat="1">
      <c r="A17" s="92">
        <f t="shared" si="3"/>
        <v>16</v>
      </c>
      <c r="B17" s="72" t="s">
        <v>360</v>
      </c>
      <c r="C17" s="62" t="s">
        <v>361</v>
      </c>
      <c r="D17" s="56" t="s">
        <v>10</v>
      </c>
      <c r="E17" s="68">
        <v>267.16000000000003</v>
      </c>
      <c r="F17" s="325"/>
      <c r="G17" s="65">
        <f t="shared" si="4"/>
        <v>0</v>
      </c>
      <c r="H17" s="201">
        <v>4.0439999999999997E-2</v>
      </c>
      <c r="I17" s="201">
        <f>E17*H17</f>
        <v>10.8039504</v>
      </c>
      <c r="J17" s="201">
        <v>0.04</v>
      </c>
      <c r="K17" s="211">
        <f>E17*J17</f>
        <v>10.686400000000001</v>
      </c>
    </row>
    <row r="18" spans="1:11" s="66" customFormat="1">
      <c r="A18" s="92">
        <f t="shared" si="3"/>
        <v>17</v>
      </c>
      <c r="B18" s="69"/>
      <c r="C18" s="89" t="s">
        <v>362</v>
      </c>
      <c r="D18" s="67"/>
      <c r="E18" s="68"/>
      <c r="F18" s="324"/>
      <c r="G18" s="65">
        <f t="shared" si="4"/>
        <v>0</v>
      </c>
      <c r="H18" s="200"/>
      <c r="I18" s="200"/>
      <c r="J18" s="200"/>
      <c r="K18" s="210"/>
    </row>
    <row r="19" spans="1:11" s="66" customFormat="1" ht="30">
      <c r="A19" s="92">
        <f t="shared" si="3"/>
        <v>18</v>
      </c>
      <c r="B19" s="72" t="s">
        <v>368</v>
      </c>
      <c r="C19" s="62" t="s">
        <v>369</v>
      </c>
      <c r="D19" s="56" t="s">
        <v>6</v>
      </c>
      <c r="E19" s="68">
        <v>50.69</v>
      </c>
      <c r="F19" s="325"/>
      <c r="G19" s="65">
        <f t="shared" si="4"/>
        <v>0</v>
      </c>
      <c r="H19" s="201">
        <v>0.22128999999999999</v>
      </c>
      <c r="I19" s="201">
        <f>E19*H19</f>
        <v>11.217190099999998</v>
      </c>
      <c r="J19" s="201">
        <v>0</v>
      </c>
      <c r="K19" s="211">
        <f>E19*J19</f>
        <v>0</v>
      </c>
    </row>
    <row r="20" spans="1:11" s="66" customFormat="1" ht="30">
      <c r="A20" s="92">
        <f t="shared" si="3"/>
        <v>19</v>
      </c>
      <c r="B20" s="72" t="s">
        <v>375</v>
      </c>
      <c r="C20" s="62" t="s">
        <v>376</v>
      </c>
      <c r="D20" s="56" t="s">
        <v>8</v>
      </c>
      <c r="E20" s="61">
        <v>1</v>
      </c>
      <c r="F20" s="325"/>
      <c r="G20" s="65">
        <f t="shared" si="4"/>
        <v>0</v>
      </c>
      <c r="H20" s="201">
        <v>0</v>
      </c>
      <c r="I20" s="201">
        <f>E20*H20</f>
        <v>0</v>
      </c>
      <c r="J20" s="201">
        <v>0</v>
      </c>
      <c r="K20" s="211">
        <f>E20*J20</f>
        <v>0</v>
      </c>
    </row>
    <row r="21" spans="1:11" s="66" customFormat="1">
      <c r="A21" s="92">
        <f t="shared" si="3"/>
        <v>20</v>
      </c>
      <c r="B21" s="72" t="s">
        <v>377</v>
      </c>
      <c r="C21" s="62" t="s">
        <v>378</v>
      </c>
      <c r="D21" s="56" t="s">
        <v>8</v>
      </c>
      <c r="E21" s="61">
        <v>1</v>
      </c>
      <c r="F21" s="325"/>
      <c r="G21" s="65">
        <f t="shared" si="4"/>
        <v>0</v>
      </c>
      <c r="H21" s="201">
        <v>1.0200000000000001E-3</v>
      </c>
      <c r="I21" s="201">
        <f>E21*H21</f>
        <v>1.0200000000000001E-3</v>
      </c>
      <c r="J21" s="201">
        <v>0</v>
      </c>
      <c r="K21" s="211">
        <f>E21*J21</f>
        <v>0</v>
      </c>
    </row>
    <row r="22" spans="1:11" s="66" customFormat="1" ht="30">
      <c r="A22" s="92">
        <f t="shared" si="3"/>
        <v>21</v>
      </c>
      <c r="B22" s="72" t="s">
        <v>427</v>
      </c>
      <c r="C22" s="62" t="s">
        <v>428</v>
      </c>
      <c r="D22" s="56" t="s">
        <v>6</v>
      </c>
      <c r="E22" s="61">
        <v>25</v>
      </c>
      <c r="F22" s="325"/>
      <c r="G22" s="65">
        <f t="shared" si="4"/>
        <v>0</v>
      </c>
      <c r="H22" s="201"/>
      <c r="I22" s="201"/>
      <c r="J22" s="201"/>
      <c r="K22" s="211"/>
    </row>
    <row r="23" spans="1:11" s="66" customFormat="1" ht="30">
      <c r="A23" s="92">
        <f t="shared" si="3"/>
        <v>22</v>
      </c>
      <c r="B23" s="72" t="s">
        <v>429</v>
      </c>
      <c r="C23" s="62" t="s">
        <v>430</v>
      </c>
      <c r="D23" s="56" t="s">
        <v>6</v>
      </c>
      <c r="E23" s="61">
        <v>25</v>
      </c>
      <c r="F23" s="325"/>
      <c r="G23" s="65">
        <f t="shared" si="4"/>
        <v>0</v>
      </c>
      <c r="H23" s="201"/>
      <c r="I23" s="201"/>
      <c r="J23" s="201"/>
      <c r="K23" s="211"/>
    </row>
    <row r="24" spans="1:11" s="66" customFormat="1" ht="30">
      <c r="A24" s="92">
        <f t="shared" si="3"/>
        <v>23</v>
      </c>
      <c r="B24" s="69" t="s">
        <v>116</v>
      </c>
      <c r="C24" s="62" t="s">
        <v>117</v>
      </c>
      <c r="D24" s="67" t="s">
        <v>10</v>
      </c>
      <c r="E24" s="68">
        <f>267.16+67.19</f>
        <v>334.35</v>
      </c>
      <c r="F24" s="324"/>
      <c r="G24" s="65">
        <f t="shared" si="4"/>
        <v>0</v>
      </c>
      <c r="H24" s="200">
        <v>4.0000000000000003E-5</v>
      </c>
      <c r="I24" s="200">
        <f t="shared" si="5"/>
        <v>1.3374000000000002E-2</v>
      </c>
      <c r="J24" s="200">
        <v>0</v>
      </c>
      <c r="K24" s="210">
        <f>E24*J24</f>
        <v>0</v>
      </c>
    </row>
    <row r="25" spans="1:11" s="66" customFormat="1">
      <c r="A25" s="92">
        <f t="shared" si="3"/>
        <v>24</v>
      </c>
      <c r="B25" s="69"/>
      <c r="C25" s="89" t="s">
        <v>356</v>
      </c>
      <c r="D25" s="67"/>
      <c r="E25" s="68"/>
      <c r="F25" s="324"/>
      <c r="G25" s="65">
        <f t="shared" si="4"/>
        <v>0</v>
      </c>
      <c r="H25" s="200"/>
      <c r="I25" s="200"/>
      <c r="J25" s="200"/>
      <c r="K25" s="210"/>
    </row>
    <row r="26" spans="1:11" s="66" customFormat="1" ht="30">
      <c r="A26" s="92">
        <f t="shared" si="3"/>
        <v>25</v>
      </c>
      <c r="B26" s="69" t="s">
        <v>118</v>
      </c>
      <c r="C26" s="62" t="s">
        <v>119</v>
      </c>
      <c r="D26" s="67" t="s">
        <v>10</v>
      </c>
      <c r="E26" s="61">
        <f>68.6+4</f>
        <v>72.599999999999994</v>
      </c>
      <c r="F26" s="324"/>
      <c r="G26" s="65">
        <f t="shared" si="4"/>
        <v>0</v>
      </c>
      <c r="H26" s="200">
        <v>1.0000000000000001E-5</v>
      </c>
      <c r="I26" s="200">
        <f t="shared" si="5"/>
        <v>7.2599999999999997E-4</v>
      </c>
      <c r="J26" s="200">
        <v>0</v>
      </c>
      <c r="K26" s="210">
        <f>E26*J26</f>
        <v>0</v>
      </c>
    </row>
    <row r="27" spans="1:11" s="66" customFormat="1">
      <c r="A27" s="92">
        <f t="shared" si="3"/>
        <v>26</v>
      </c>
      <c r="B27" s="69"/>
      <c r="C27" s="89" t="s">
        <v>357</v>
      </c>
      <c r="D27" s="67"/>
      <c r="E27" s="68"/>
      <c r="F27" s="324"/>
      <c r="G27" s="65">
        <f t="shared" si="4"/>
        <v>0</v>
      </c>
      <c r="H27" s="200"/>
      <c r="I27" s="200"/>
      <c r="J27" s="200"/>
      <c r="K27" s="210"/>
    </row>
    <row r="28" spans="1:11" s="66" customFormat="1" ht="30">
      <c r="A28" s="92">
        <f t="shared" si="3"/>
        <v>27</v>
      </c>
      <c r="B28" s="69" t="s">
        <v>358</v>
      </c>
      <c r="C28" s="62" t="s">
        <v>359</v>
      </c>
      <c r="D28" s="67" t="s">
        <v>302</v>
      </c>
      <c r="E28" s="68">
        <v>25</v>
      </c>
      <c r="F28" s="324"/>
      <c r="G28" s="65">
        <f t="shared" si="4"/>
        <v>0</v>
      </c>
      <c r="H28" s="200"/>
      <c r="I28" s="200"/>
      <c r="J28" s="200"/>
      <c r="K28" s="210"/>
    </row>
    <row r="29" spans="1:11" s="66" customFormat="1">
      <c r="A29" s="92">
        <f t="shared" si="3"/>
        <v>28</v>
      </c>
      <c r="B29" s="72" t="s">
        <v>379</v>
      </c>
      <c r="C29" s="62" t="s">
        <v>380</v>
      </c>
      <c r="D29" s="56" t="s">
        <v>7</v>
      </c>
      <c r="E29" s="80">
        <f>SUM(I3:I26)</f>
        <v>88.088407559999979</v>
      </c>
      <c r="F29" s="325"/>
      <c r="G29" s="65">
        <f>E29*F29</f>
        <v>0</v>
      </c>
      <c r="H29" s="201">
        <v>0</v>
      </c>
      <c r="I29" s="201">
        <f>E29*H29</f>
        <v>0</v>
      </c>
      <c r="J29" s="201">
        <v>0</v>
      </c>
      <c r="K29" s="211">
        <f>E29*J29</f>
        <v>0</v>
      </c>
    </row>
    <row r="30" spans="1:11" s="66" customFormat="1" ht="30">
      <c r="A30" s="92">
        <f t="shared" si="3"/>
        <v>29</v>
      </c>
      <c r="B30" s="72" t="s">
        <v>423</v>
      </c>
      <c r="C30" s="62" t="s">
        <v>424</v>
      </c>
      <c r="D30" s="56" t="s">
        <v>7</v>
      </c>
      <c r="E30" s="80">
        <f>E29</f>
        <v>88.088407559999979</v>
      </c>
      <c r="F30" s="325"/>
      <c r="G30" s="65">
        <f>E30*F30</f>
        <v>0</v>
      </c>
      <c r="H30" s="201"/>
      <c r="I30" s="201"/>
      <c r="J30" s="201"/>
      <c r="K30" s="211"/>
    </row>
    <row r="31" spans="1:11" s="63" customFormat="1">
      <c r="A31" s="92">
        <f t="shared" si="3"/>
        <v>30</v>
      </c>
      <c r="B31" s="78"/>
      <c r="C31" s="86" t="s">
        <v>172</v>
      </c>
      <c r="D31" s="76"/>
      <c r="E31" s="79"/>
      <c r="F31" s="327"/>
      <c r="G31" s="77">
        <f>SUM(G14:G30)</f>
        <v>0</v>
      </c>
      <c r="H31" s="202"/>
      <c r="I31" s="202"/>
      <c r="J31" s="202"/>
      <c r="K31" s="212"/>
    </row>
    <row r="32" spans="1:11" s="66" customFormat="1">
      <c r="A32" s="92">
        <f t="shared" si="3"/>
        <v>31</v>
      </c>
      <c r="B32" s="69"/>
      <c r="C32" s="62"/>
      <c r="D32" s="67"/>
      <c r="E32" s="68"/>
      <c r="F32" s="324"/>
      <c r="G32" s="65"/>
      <c r="H32" s="200"/>
      <c r="I32" s="200"/>
      <c r="J32" s="200"/>
      <c r="K32" s="210"/>
    </row>
    <row r="33" spans="1:11" s="66" customFormat="1">
      <c r="A33" s="92">
        <f t="shared" si="3"/>
        <v>32</v>
      </c>
      <c r="B33" s="69"/>
      <c r="C33" s="86" t="s">
        <v>9</v>
      </c>
      <c r="D33" s="67"/>
      <c r="E33" s="68"/>
      <c r="F33" s="324"/>
      <c r="G33" s="65"/>
      <c r="H33" s="200"/>
      <c r="I33" s="200"/>
      <c r="J33" s="200"/>
      <c r="K33" s="210"/>
    </row>
    <row r="34" spans="1:11" s="66" customFormat="1" ht="30">
      <c r="A34" s="92">
        <f t="shared" si="3"/>
        <v>33</v>
      </c>
      <c r="B34" s="69" t="s">
        <v>47</v>
      </c>
      <c r="C34" s="62" t="s">
        <v>48</v>
      </c>
      <c r="D34" s="67" t="s">
        <v>11</v>
      </c>
      <c r="E34" s="61">
        <f>6.72+20.15+10.07</f>
        <v>36.94</v>
      </c>
      <c r="F34" s="324"/>
      <c r="G34" s="68">
        <f t="shared" ref="G34:G47" si="6">E34*F34</f>
        <v>0</v>
      </c>
      <c r="H34" s="200">
        <v>0</v>
      </c>
      <c r="I34" s="200">
        <f t="shared" ref="I34:I47" si="7">E34*H34</f>
        <v>0</v>
      </c>
      <c r="J34" s="200">
        <v>2.2000000000000002</v>
      </c>
      <c r="K34" s="210">
        <f t="shared" ref="K34:K47" si="8">E34*J34</f>
        <v>81.268000000000001</v>
      </c>
    </row>
    <row r="35" spans="1:11" s="66" customFormat="1">
      <c r="A35" s="92">
        <f t="shared" si="3"/>
        <v>34</v>
      </c>
      <c r="B35" s="69"/>
      <c r="C35" s="89" t="s">
        <v>422</v>
      </c>
      <c r="D35" s="67"/>
      <c r="E35" s="61"/>
      <c r="F35" s="324"/>
      <c r="G35" s="68"/>
      <c r="H35" s="200"/>
      <c r="I35" s="200"/>
      <c r="J35" s="200"/>
      <c r="K35" s="210"/>
    </row>
    <row r="36" spans="1:11" s="66" customFormat="1" ht="30">
      <c r="A36" s="92">
        <f t="shared" si="3"/>
        <v>35</v>
      </c>
      <c r="B36" s="72" t="s">
        <v>89</v>
      </c>
      <c r="C36" s="62" t="s">
        <v>90</v>
      </c>
      <c r="D36" s="56" t="s">
        <v>10</v>
      </c>
      <c r="E36" s="61">
        <v>25.3</v>
      </c>
      <c r="F36" s="325"/>
      <c r="G36" s="65">
        <f t="shared" si="6"/>
        <v>0</v>
      </c>
      <c r="H36" s="201">
        <v>0</v>
      </c>
      <c r="I36" s="201">
        <f t="shared" si="7"/>
        <v>0</v>
      </c>
      <c r="J36" s="201">
        <v>6.0999999999999999E-2</v>
      </c>
      <c r="K36" s="211">
        <f t="shared" si="8"/>
        <v>1.5433000000000001</v>
      </c>
    </row>
    <row r="37" spans="1:11" s="66" customFormat="1" ht="30">
      <c r="A37" s="92">
        <f t="shared" si="3"/>
        <v>36</v>
      </c>
      <c r="B37" s="72" t="s">
        <v>370</v>
      </c>
      <c r="C37" s="62" t="s">
        <v>371</v>
      </c>
      <c r="D37" s="56" t="s">
        <v>6</v>
      </c>
      <c r="E37" s="61">
        <v>28.8</v>
      </c>
      <c r="F37" s="325"/>
      <c r="G37" s="65">
        <f>E37*F37</f>
        <v>0</v>
      </c>
      <c r="H37" s="201">
        <v>0</v>
      </c>
      <c r="I37" s="201">
        <f>E37*H37</f>
        <v>0</v>
      </c>
      <c r="J37" s="201">
        <v>1.2999999999999999E-2</v>
      </c>
      <c r="K37" s="211">
        <f>E37*J37</f>
        <v>0.37440000000000001</v>
      </c>
    </row>
    <row r="38" spans="1:11" s="66" customFormat="1" ht="30">
      <c r="A38" s="92">
        <f t="shared" si="3"/>
        <v>37</v>
      </c>
      <c r="B38" s="72" t="s">
        <v>372</v>
      </c>
      <c r="C38" s="62" t="s">
        <v>373</v>
      </c>
      <c r="D38" s="56" t="s">
        <v>6</v>
      </c>
      <c r="E38" s="61">
        <v>0.5</v>
      </c>
      <c r="F38" s="325"/>
      <c r="G38" s="65">
        <f>E38*F38</f>
        <v>0</v>
      </c>
      <c r="H38" s="201">
        <v>8.1999999999999998E-4</v>
      </c>
      <c r="I38" s="201">
        <f>E38*H38</f>
        <v>4.0999999999999999E-4</v>
      </c>
      <c r="J38" s="201">
        <v>1.0999999999999999E-2</v>
      </c>
      <c r="K38" s="211">
        <f>E38*J38</f>
        <v>5.4999999999999997E-3</v>
      </c>
    </row>
    <row r="39" spans="1:11" s="66" customFormat="1">
      <c r="A39" s="92">
        <f t="shared" si="3"/>
        <v>38</v>
      </c>
      <c r="B39" s="72"/>
      <c r="C39" s="89" t="s">
        <v>374</v>
      </c>
      <c r="D39" s="56"/>
      <c r="E39" s="61"/>
      <c r="F39" s="325"/>
      <c r="G39" s="65"/>
      <c r="H39" s="201"/>
      <c r="I39" s="201"/>
      <c r="J39" s="201"/>
      <c r="K39" s="211"/>
    </row>
    <row r="40" spans="1:11" s="66" customFormat="1">
      <c r="A40" s="92">
        <f t="shared" si="3"/>
        <v>39</v>
      </c>
      <c r="B40" s="72" t="s">
        <v>91</v>
      </c>
      <c r="C40" s="62" t="s">
        <v>92</v>
      </c>
      <c r="D40" s="73" t="s">
        <v>10</v>
      </c>
      <c r="E40" s="60">
        <v>1.56</v>
      </c>
      <c r="F40" s="325"/>
      <c r="G40" s="65">
        <f t="shared" si="6"/>
        <v>0</v>
      </c>
      <c r="H40" s="201">
        <v>0</v>
      </c>
      <c r="I40" s="201">
        <f t="shared" si="7"/>
        <v>0</v>
      </c>
      <c r="J40" s="201">
        <v>1.4E-2</v>
      </c>
      <c r="K40" s="211">
        <f t="shared" si="8"/>
        <v>2.1840000000000002E-2</v>
      </c>
    </row>
    <row r="41" spans="1:11" s="66" customFormat="1" ht="30">
      <c r="A41" s="92">
        <f t="shared" si="3"/>
        <v>40</v>
      </c>
      <c r="B41" s="72" t="s">
        <v>142</v>
      </c>
      <c r="C41" s="62" t="s">
        <v>143</v>
      </c>
      <c r="D41" s="73" t="s">
        <v>7</v>
      </c>
      <c r="E41" s="65">
        <f>SUM(K34:K40,K51:K142)</f>
        <v>83.82423459999994</v>
      </c>
      <c r="F41" s="325"/>
      <c r="G41" s="65">
        <f t="shared" si="6"/>
        <v>0</v>
      </c>
      <c r="H41" s="201">
        <v>0</v>
      </c>
      <c r="I41" s="201">
        <f t="shared" si="7"/>
        <v>0</v>
      </c>
      <c r="J41" s="201">
        <v>0</v>
      </c>
      <c r="K41" s="211">
        <f t="shared" si="8"/>
        <v>0</v>
      </c>
    </row>
    <row r="42" spans="1:11" s="66" customFormat="1" ht="30">
      <c r="A42" s="92">
        <f t="shared" si="3"/>
        <v>41</v>
      </c>
      <c r="B42" s="72" t="s">
        <v>144</v>
      </c>
      <c r="C42" s="62" t="s">
        <v>145</v>
      </c>
      <c r="D42" s="73" t="s">
        <v>7</v>
      </c>
      <c r="E42" s="60">
        <f>E41</f>
        <v>83.82423459999994</v>
      </c>
      <c r="F42" s="325"/>
      <c r="G42" s="65">
        <f t="shared" si="6"/>
        <v>0</v>
      </c>
      <c r="H42" s="201">
        <v>0</v>
      </c>
      <c r="I42" s="201">
        <f t="shared" si="7"/>
        <v>0</v>
      </c>
      <c r="J42" s="201">
        <v>0</v>
      </c>
      <c r="K42" s="211">
        <f t="shared" si="8"/>
        <v>0</v>
      </c>
    </row>
    <row r="43" spans="1:11" s="66" customFormat="1" ht="30">
      <c r="A43" s="92">
        <f t="shared" si="3"/>
        <v>42</v>
      </c>
      <c r="B43" s="72" t="s">
        <v>146</v>
      </c>
      <c r="C43" s="62" t="s">
        <v>173</v>
      </c>
      <c r="D43" s="73" t="s">
        <v>7</v>
      </c>
      <c r="E43" s="60">
        <f>E41*19</f>
        <v>1592.6604573999989</v>
      </c>
      <c r="F43" s="325"/>
      <c r="G43" s="65">
        <f t="shared" si="6"/>
        <v>0</v>
      </c>
      <c r="H43" s="201">
        <v>0</v>
      </c>
      <c r="I43" s="201">
        <f t="shared" si="7"/>
        <v>0</v>
      </c>
      <c r="J43" s="201">
        <v>0</v>
      </c>
      <c r="K43" s="211">
        <f t="shared" si="8"/>
        <v>0</v>
      </c>
    </row>
    <row r="44" spans="1:11" s="66" customFormat="1" ht="30">
      <c r="A44" s="92">
        <f t="shared" si="3"/>
        <v>43</v>
      </c>
      <c r="B44" s="72" t="s">
        <v>147</v>
      </c>
      <c r="C44" s="62" t="s">
        <v>148</v>
      </c>
      <c r="D44" s="73" t="s">
        <v>7</v>
      </c>
      <c r="E44" s="60">
        <f>K34</f>
        <v>81.268000000000001</v>
      </c>
      <c r="F44" s="325"/>
      <c r="G44" s="65">
        <f t="shared" si="6"/>
        <v>0</v>
      </c>
      <c r="H44" s="201">
        <v>0</v>
      </c>
      <c r="I44" s="201">
        <f t="shared" si="7"/>
        <v>0</v>
      </c>
      <c r="J44" s="201">
        <v>0</v>
      </c>
      <c r="K44" s="211">
        <f t="shared" si="8"/>
        <v>0</v>
      </c>
    </row>
    <row r="45" spans="1:11" s="66" customFormat="1" ht="30">
      <c r="A45" s="92">
        <f t="shared" si="3"/>
        <v>44</v>
      </c>
      <c r="B45" s="72" t="s">
        <v>149</v>
      </c>
      <c r="C45" s="62" t="s">
        <v>150</v>
      </c>
      <c r="D45" s="73" t="s">
        <v>7</v>
      </c>
      <c r="E45" s="60">
        <f>SUM(K36,K37)</f>
        <v>1.9177000000000002</v>
      </c>
      <c r="F45" s="325"/>
      <c r="G45" s="65">
        <f t="shared" si="6"/>
        <v>0</v>
      </c>
      <c r="H45" s="201">
        <v>0</v>
      </c>
      <c r="I45" s="201">
        <f t="shared" si="7"/>
        <v>0</v>
      </c>
      <c r="J45" s="201">
        <v>0</v>
      </c>
      <c r="K45" s="211">
        <f t="shared" si="8"/>
        <v>0</v>
      </c>
    </row>
    <row r="46" spans="1:11" s="66" customFormat="1" ht="30">
      <c r="A46" s="92">
        <f t="shared" si="3"/>
        <v>45</v>
      </c>
      <c r="B46" s="72" t="s">
        <v>151</v>
      </c>
      <c r="C46" s="62" t="s">
        <v>152</v>
      </c>
      <c r="D46" s="73" t="s">
        <v>7</v>
      </c>
      <c r="E46" s="60">
        <f>K51</f>
        <v>0.26876</v>
      </c>
      <c r="F46" s="325"/>
      <c r="G46" s="65">
        <f t="shared" si="6"/>
        <v>0</v>
      </c>
      <c r="H46" s="201">
        <v>0</v>
      </c>
      <c r="I46" s="201">
        <f t="shared" si="7"/>
        <v>0</v>
      </c>
      <c r="J46" s="201">
        <v>0</v>
      </c>
      <c r="K46" s="211">
        <f t="shared" si="8"/>
        <v>0</v>
      </c>
    </row>
    <row r="47" spans="1:11" s="66" customFormat="1" ht="30">
      <c r="A47" s="92">
        <f t="shared" si="3"/>
        <v>46</v>
      </c>
      <c r="B47" s="72" t="s">
        <v>153</v>
      </c>
      <c r="C47" s="62" t="s">
        <v>154</v>
      </c>
      <c r="D47" s="73" t="s">
        <v>7</v>
      </c>
      <c r="E47" s="60">
        <f>SUM(K111:K112,K76)</f>
        <v>0.23202799999999998</v>
      </c>
      <c r="F47" s="325"/>
      <c r="G47" s="65">
        <f t="shared" si="6"/>
        <v>0</v>
      </c>
      <c r="H47" s="201">
        <v>0</v>
      </c>
      <c r="I47" s="201">
        <f t="shared" si="7"/>
        <v>0</v>
      </c>
      <c r="J47" s="201">
        <v>0</v>
      </c>
      <c r="K47" s="211">
        <f t="shared" si="8"/>
        <v>0</v>
      </c>
    </row>
    <row r="48" spans="1:11" s="63" customFormat="1">
      <c r="A48" s="92">
        <f t="shared" si="3"/>
        <v>47</v>
      </c>
      <c r="B48" s="81"/>
      <c r="C48" s="86" t="s">
        <v>9</v>
      </c>
      <c r="D48" s="82"/>
      <c r="E48" s="83"/>
      <c r="F48" s="328"/>
      <c r="G48" s="77">
        <f>SUM(G34:G47)</f>
        <v>0</v>
      </c>
      <c r="H48" s="203"/>
      <c r="I48" s="203"/>
      <c r="J48" s="203"/>
      <c r="K48" s="213"/>
    </row>
    <row r="49" spans="1:11" s="66" customFormat="1">
      <c r="A49" s="92">
        <f t="shared" si="3"/>
        <v>48</v>
      </c>
      <c r="B49" s="72"/>
      <c r="C49" s="62"/>
      <c r="D49" s="73"/>
      <c r="E49" s="60"/>
      <c r="F49" s="325"/>
      <c r="G49" s="65"/>
      <c r="H49" s="201"/>
      <c r="I49" s="201"/>
      <c r="J49" s="201"/>
      <c r="K49" s="211"/>
    </row>
    <row r="50" spans="1:11" s="66" customFormat="1">
      <c r="A50" s="92">
        <f t="shared" si="3"/>
        <v>49</v>
      </c>
      <c r="B50" s="72"/>
      <c r="C50" s="86" t="s">
        <v>174</v>
      </c>
      <c r="D50" s="73"/>
      <c r="E50" s="60"/>
      <c r="F50" s="325"/>
      <c r="G50" s="65"/>
      <c r="H50" s="201"/>
      <c r="I50" s="201"/>
      <c r="J50" s="201"/>
      <c r="K50" s="211"/>
    </row>
    <row r="51" spans="1:11" s="66" customFormat="1">
      <c r="A51" s="92">
        <f t="shared" si="3"/>
        <v>50</v>
      </c>
      <c r="B51" s="69" t="s">
        <v>12</v>
      </c>
      <c r="C51" s="62" t="s">
        <v>13</v>
      </c>
      <c r="D51" s="56" t="s">
        <v>10</v>
      </c>
      <c r="E51" s="61">
        <v>67.19</v>
      </c>
      <c r="F51" s="324"/>
      <c r="G51" s="68">
        <f t="shared" ref="G51:G59" si="9">E51*F51</f>
        <v>0</v>
      </c>
      <c r="H51" s="200">
        <v>0</v>
      </c>
      <c r="I51" s="200">
        <f t="shared" ref="I51:I59" si="10">E51*H51</f>
        <v>0</v>
      </c>
      <c r="J51" s="200">
        <v>4.0000000000000001E-3</v>
      </c>
      <c r="K51" s="210">
        <f t="shared" ref="K51:K59" si="11">E51*J51</f>
        <v>0.26876</v>
      </c>
    </row>
    <row r="52" spans="1:11" s="66" customFormat="1" ht="30">
      <c r="A52" s="92">
        <f t="shared" si="3"/>
        <v>51</v>
      </c>
      <c r="B52" s="69" t="s">
        <v>55</v>
      </c>
      <c r="C52" s="62" t="s">
        <v>56</v>
      </c>
      <c r="D52" s="67" t="s">
        <v>10</v>
      </c>
      <c r="E52" s="61">
        <v>67.16</v>
      </c>
      <c r="F52" s="324"/>
      <c r="G52" s="68">
        <f t="shared" si="9"/>
        <v>0</v>
      </c>
      <c r="H52" s="200">
        <v>0</v>
      </c>
      <c r="I52" s="200">
        <f t="shared" si="10"/>
        <v>0</v>
      </c>
      <c r="J52" s="200">
        <v>0</v>
      </c>
      <c r="K52" s="210">
        <f t="shared" si="11"/>
        <v>0</v>
      </c>
    </row>
    <row r="53" spans="1:11" s="66" customFormat="1" ht="30">
      <c r="A53" s="92">
        <f t="shared" si="3"/>
        <v>52</v>
      </c>
      <c r="B53" s="69" t="s">
        <v>57</v>
      </c>
      <c r="C53" s="88" t="s">
        <v>58</v>
      </c>
      <c r="D53" s="67" t="s">
        <v>10</v>
      </c>
      <c r="E53" s="61">
        <v>7.39</v>
      </c>
      <c r="F53" s="324"/>
      <c r="G53" s="68">
        <f t="shared" si="9"/>
        <v>0</v>
      </c>
      <c r="H53" s="200">
        <v>0</v>
      </c>
      <c r="I53" s="200">
        <f t="shared" si="10"/>
        <v>0</v>
      </c>
      <c r="J53" s="200">
        <v>0</v>
      </c>
      <c r="K53" s="210">
        <f t="shared" si="11"/>
        <v>0</v>
      </c>
    </row>
    <row r="54" spans="1:11" s="66" customFormat="1" ht="30">
      <c r="A54" s="92">
        <f t="shared" si="3"/>
        <v>53</v>
      </c>
      <c r="B54" s="70" t="s">
        <v>60</v>
      </c>
      <c r="C54" s="167" t="s">
        <v>59</v>
      </c>
      <c r="D54" s="67" t="s">
        <v>39</v>
      </c>
      <c r="E54" s="61">
        <f>(67.16+7.39)*0.2</f>
        <v>14.91</v>
      </c>
      <c r="F54" s="324"/>
      <c r="G54" s="68">
        <f t="shared" si="9"/>
        <v>0</v>
      </c>
      <c r="H54" s="200">
        <v>9.9999999999899995E-4</v>
      </c>
      <c r="I54" s="200">
        <f t="shared" si="10"/>
        <v>1.490999999998509E-2</v>
      </c>
      <c r="J54" s="200">
        <v>0</v>
      </c>
      <c r="K54" s="210">
        <f t="shared" si="11"/>
        <v>0</v>
      </c>
    </row>
    <row r="55" spans="1:11" s="66" customFormat="1" ht="30">
      <c r="A55" s="92">
        <f t="shared" si="3"/>
        <v>54</v>
      </c>
      <c r="B55" s="70" t="s">
        <v>61</v>
      </c>
      <c r="C55" s="62" t="s">
        <v>62</v>
      </c>
      <c r="D55" s="73" t="s">
        <v>10</v>
      </c>
      <c r="E55" s="61">
        <f>67.16*2</f>
        <v>134.32</v>
      </c>
      <c r="F55" s="324"/>
      <c r="G55" s="68">
        <f t="shared" si="9"/>
        <v>0</v>
      </c>
      <c r="H55" s="200">
        <v>4.0000000000000002E-4</v>
      </c>
      <c r="I55" s="200">
        <f t="shared" si="10"/>
        <v>5.3727999999999998E-2</v>
      </c>
      <c r="J55" s="200">
        <v>0</v>
      </c>
      <c r="K55" s="210">
        <f t="shared" si="11"/>
        <v>0</v>
      </c>
    </row>
    <row r="56" spans="1:11" s="66" customFormat="1" ht="30">
      <c r="A56" s="92">
        <f t="shared" si="3"/>
        <v>55</v>
      </c>
      <c r="B56" s="70" t="s">
        <v>63</v>
      </c>
      <c r="C56" s="88" t="s">
        <v>64</v>
      </c>
      <c r="D56" s="67" t="s">
        <v>10</v>
      </c>
      <c r="E56" s="68">
        <f>7.39*2</f>
        <v>14.78</v>
      </c>
      <c r="F56" s="324"/>
      <c r="G56" s="68">
        <f t="shared" si="9"/>
        <v>0</v>
      </c>
      <c r="H56" s="200">
        <v>4.0000000000000002E-4</v>
      </c>
      <c r="I56" s="200">
        <f t="shared" si="10"/>
        <v>5.9119999999999997E-3</v>
      </c>
      <c r="J56" s="200">
        <v>0</v>
      </c>
      <c r="K56" s="210">
        <f t="shared" si="11"/>
        <v>0</v>
      </c>
    </row>
    <row r="57" spans="1:11" s="66" customFormat="1">
      <c r="A57" s="92">
        <f t="shared" si="3"/>
        <v>56</v>
      </c>
      <c r="B57" s="70" t="s">
        <v>66</v>
      </c>
      <c r="C57" s="62" t="s">
        <v>65</v>
      </c>
      <c r="D57" s="67" t="s">
        <v>10</v>
      </c>
      <c r="E57" s="68">
        <f>(67.16+7.39)*1.05</f>
        <v>78.277500000000003</v>
      </c>
      <c r="F57" s="325"/>
      <c r="G57" s="68">
        <f t="shared" si="9"/>
        <v>0</v>
      </c>
      <c r="H57" s="200">
        <v>4.4999999999999997E-3</v>
      </c>
      <c r="I57" s="200">
        <f t="shared" si="10"/>
        <v>0.35224875</v>
      </c>
      <c r="J57" s="200">
        <v>0</v>
      </c>
      <c r="K57" s="210">
        <f t="shared" si="11"/>
        <v>0</v>
      </c>
    </row>
    <row r="58" spans="1:11" s="66" customFormat="1">
      <c r="A58" s="92">
        <f t="shared" si="3"/>
        <v>57</v>
      </c>
      <c r="B58" s="69" t="s">
        <v>67</v>
      </c>
      <c r="C58" s="62" t="s">
        <v>68</v>
      </c>
      <c r="D58" s="67" t="s">
        <v>10</v>
      </c>
      <c r="E58" s="61">
        <v>78.28</v>
      </c>
      <c r="F58" s="325"/>
      <c r="G58" s="68">
        <f t="shared" si="9"/>
        <v>0</v>
      </c>
      <c r="H58" s="200">
        <v>5.0000000000000001E-3</v>
      </c>
      <c r="I58" s="200">
        <f t="shared" si="10"/>
        <v>0.39140000000000003</v>
      </c>
      <c r="J58" s="200">
        <v>0</v>
      </c>
      <c r="K58" s="210">
        <f t="shared" si="11"/>
        <v>0</v>
      </c>
    </row>
    <row r="59" spans="1:11" s="66" customFormat="1" ht="30">
      <c r="A59" s="92">
        <f t="shared" si="3"/>
        <v>58</v>
      </c>
      <c r="B59" s="69" t="s">
        <v>155</v>
      </c>
      <c r="C59" s="62" t="s">
        <v>156</v>
      </c>
      <c r="D59" s="67" t="s">
        <v>7</v>
      </c>
      <c r="E59" s="61">
        <f>SUM(I54:I58)</f>
        <v>0.8181987499999851</v>
      </c>
      <c r="F59" s="325"/>
      <c r="G59" s="68">
        <f t="shared" si="9"/>
        <v>0</v>
      </c>
      <c r="H59" s="200">
        <v>0</v>
      </c>
      <c r="I59" s="200">
        <f t="shared" si="10"/>
        <v>0</v>
      </c>
      <c r="J59" s="200">
        <v>0</v>
      </c>
      <c r="K59" s="210">
        <f t="shared" si="11"/>
        <v>0</v>
      </c>
    </row>
    <row r="60" spans="1:11" s="66" customFormat="1">
      <c r="A60" s="92">
        <f t="shared" si="3"/>
        <v>59</v>
      </c>
      <c r="B60" s="69"/>
      <c r="C60" s="86" t="s">
        <v>175</v>
      </c>
      <c r="D60" s="67"/>
      <c r="E60" s="61"/>
      <c r="F60" s="325"/>
      <c r="G60" s="77">
        <f>SUM(G51:G59)</f>
        <v>0</v>
      </c>
      <c r="H60" s="200"/>
      <c r="I60" s="200"/>
      <c r="J60" s="200"/>
      <c r="K60" s="210"/>
    </row>
    <row r="61" spans="1:11" s="66" customFormat="1">
      <c r="A61" s="92">
        <f t="shared" si="3"/>
        <v>60</v>
      </c>
      <c r="B61" s="69"/>
      <c r="C61" s="62"/>
      <c r="D61" s="67"/>
      <c r="E61" s="61"/>
      <c r="F61" s="325"/>
      <c r="G61" s="65"/>
      <c r="H61" s="200"/>
      <c r="I61" s="200"/>
      <c r="J61" s="200"/>
      <c r="K61" s="210"/>
    </row>
    <row r="62" spans="1:11" s="66" customFormat="1">
      <c r="A62" s="92">
        <f t="shared" si="3"/>
        <v>61</v>
      </c>
      <c r="B62" s="69"/>
      <c r="C62" s="86" t="s">
        <v>176</v>
      </c>
      <c r="D62" s="67"/>
      <c r="E62" s="61"/>
      <c r="F62" s="325"/>
      <c r="G62" s="65"/>
      <c r="H62" s="200"/>
      <c r="I62" s="200"/>
      <c r="J62" s="200"/>
      <c r="K62" s="210"/>
    </row>
    <row r="63" spans="1:11" s="66" customFormat="1" ht="30">
      <c r="A63" s="92">
        <f t="shared" si="3"/>
        <v>62</v>
      </c>
      <c r="B63" s="69" t="s">
        <v>69</v>
      </c>
      <c r="C63" s="62" t="s">
        <v>70</v>
      </c>
      <c r="D63" s="67" t="s">
        <v>10</v>
      </c>
      <c r="E63" s="61">
        <v>67.16</v>
      </c>
      <c r="F63" s="325"/>
      <c r="G63" s="65">
        <f t="shared" ref="G63:G69" si="12">E63*F63</f>
        <v>0</v>
      </c>
      <c r="H63" s="200">
        <v>0</v>
      </c>
      <c r="I63" s="200">
        <f t="shared" ref="I63:I69" si="13">E63*H63</f>
        <v>0</v>
      </c>
      <c r="J63" s="200">
        <v>0</v>
      </c>
      <c r="K63" s="210">
        <f t="shared" ref="K63:K67" si="14">E63*J63</f>
        <v>0</v>
      </c>
    </row>
    <row r="64" spans="1:11" s="66" customFormat="1">
      <c r="A64" s="92">
        <f t="shared" si="3"/>
        <v>63</v>
      </c>
      <c r="B64" s="69" t="s">
        <v>74</v>
      </c>
      <c r="C64" s="62" t="s">
        <v>73</v>
      </c>
      <c r="D64" s="67" t="s">
        <v>10</v>
      </c>
      <c r="E64" s="61">
        <v>70</v>
      </c>
      <c r="F64" s="325"/>
      <c r="G64" s="65">
        <f t="shared" si="12"/>
        <v>0</v>
      </c>
      <c r="H64" s="200">
        <v>1.1E-4</v>
      </c>
      <c r="I64" s="200">
        <f t="shared" si="13"/>
        <v>7.7000000000000002E-3</v>
      </c>
      <c r="J64" s="200">
        <v>0</v>
      </c>
      <c r="K64" s="210">
        <f t="shared" si="14"/>
        <v>0</v>
      </c>
    </row>
    <row r="65" spans="1:11" s="66" customFormat="1" ht="30">
      <c r="A65" s="92">
        <f t="shared" si="3"/>
        <v>64</v>
      </c>
      <c r="B65" s="69" t="s">
        <v>71</v>
      </c>
      <c r="C65" s="62" t="s">
        <v>72</v>
      </c>
      <c r="D65" s="67" t="s">
        <v>10</v>
      </c>
      <c r="E65" s="61">
        <v>67.16</v>
      </c>
      <c r="F65" s="324"/>
      <c r="G65" s="65">
        <f t="shared" si="12"/>
        <v>0</v>
      </c>
      <c r="H65" s="200">
        <v>0</v>
      </c>
      <c r="I65" s="200">
        <f t="shared" si="13"/>
        <v>0</v>
      </c>
      <c r="J65" s="200">
        <v>0</v>
      </c>
      <c r="K65" s="210">
        <f t="shared" si="14"/>
        <v>0</v>
      </c>
    </row>
    <row r="66" spans="1:11" s="66" customFormat="1" ht="30">
      <c r="A66" s="92">
        <f t="shared" si="3"/>
        <v>65</v>
      </c>
      <c r="B66" s="74" t="s">
        <v>75</v>
      </c>
      <c r="C66" s="62" t="s">
        <v>76</v>
      </c>
      <c r="D66" s="56" t="s">
        <v>10</v>
      </c>
      <c r="E66" s="61">
        <v>70</v>
      </c>
      <c r="F66" s="324"/>
      <c r="G66" s="65">
        <f t="shared" si="12"/>
        <v>0</v>
      </c>
      <c r="H66" s="200">
        <v>1.75E-3</v>
      </c>
      <c r="I66" s="200">
        <f t="shared" si="13"/>
        <v>0.1225</v>
      </c>
      <c r="J66" s="200">
        <v>0</v>
      </c>
      <c r="K66" s="210">
        <f t="shared" si="14"/>
        <v>0</v>
      </c>
    </row>
    <row r="67" spans="1:11" s="66" customFormat="1" ht="30">
      <c r="A67" s="92">
        <f t="shared" si="3"/>
        <v>66</v>
      </c>
      <c r="B67" s="72" t="s">
        <v>140</v>
      </c>
      <c r="C67" s="62" t="s">
        <v>141</v>
      </c>
      <c r="D67" s="73" t="s">
        <v>6</v>
      </c>
      <c r="E67" s="61">
        <v>36.96</v>
      </c>
      <c r="F67" s="325"/>
      <c r="G67" s="65">
        <f t="shared" si="12"/>
        <v>0</v>
      </c>
      <c r="H67" s="201">
        <v>0</v>
      </c>
      <c r="I67" s="201">
        <f t="shared" si="13"/>
        <v>0</v>
      </c>
      <c r="J67" s="201">
        <v>0</v>
      </c>
      <c r="K67" s="211">
        <f t="shared" si="14"/>
        <v>0</v>
      </c>
    </row>
    <row r="68" spans="1:11" s="66" customFormat="1">
      <c r="A68" s="92">
        <f t="shared" si="3"/>
        <v>67</v>
      </c>
      <c r="B68" s="72" t="s">
        <v>83</v>
      </c>
      <c r="C68" s="62" t="s">
        <v>84</v>
      </c>
      <c r="D68" s="73" t="s">
        <v>6</v>
      </c>
      <c r="E68" s="61">
        <v>40</v>
      </c>
      <c r="F68" s="325"/>
      <c r="G68" s="65">
        <f t="shared" si="12"/>
        <v>0</v>
      </c>
      <c r="H68" s="201">
        <v>2.0000000000000002E-5</v>
      </c>
      <c r="I68" s="201">
        <f t="shared" si="13"/>
        <v>8.0000000000000004E-4</v>
      </c>
      <c r="J68" s="201">
        <v>0</v>
      </c>
      <c r="K68" s="205"/>
    </row>
    <row r="69" spans="1:11" s="66" customFormat="1" ht="30">
      <c r="A69" s="92">
        <f t="shared" si="3"/>
        <v>68</v>
      </c>
      <c r="B69" s="69" t="s">
        <v>157</v>
      </c>
      <c r="C69" s="62" t="s">
        <v>158</v>
      </c>
      <c r="D69" s="67" t="s">
        <v>7</v>
      </c>
      <c r="E69" s="61">
        <f>SUM(I64:I68)</f>
        <v>0.13100000000000001</v>
      </c>
      <c r="F69" s="324"/>
      <c r="G69" s="65">
        <f t="shared" si="12"/>
        <v>0</v>
      </c>
      <c r="H69" s="200">
        <v>0</v>
      </c>
      <c r="I69" s="200">
        <f t="shared" si="13"/>
        <v>0</v>
      </c>
      <c r="J69" s="200">
        <v>0</v>
      </c>
      <c r="K69" s="205"/>
    </row>
    <row r="70" spans="1:11" s="63" customFormat="1">
      <c r="A70" s="92">
        <f t="shared" si="3"/>
        <v>69</v>
      </c>
      <c r="B70" s="78"/>
      <c r="C70" s="86" t="s">
        <v>177</v>
      </c>
      <c r="D70" s="76"/>
      <c r="E70" s="84"/>
      <c r="F70" s="327"/>
      <c r="G70" s="77">
        <f>SUM(G63:G69)</f>
        <v>0</v>
      </c>
      <c r="H70" s="202"/>
      <c r="I70" s="202"/>
      <c r="J70" s="202"/>
      <c r="K70" s="207"/>
    </row>
    <row r="71" spans="1:11" s="66" customFormat="1">
      <c r="A71" s="92">
        <f t="shared" si="3"/>
        <v>70</v>
      </c>
      <c r="B71" s="69"/>
      <c r="C71" s="62"/>
      <c r="D71" s="67"/>
      <c r="E71" s="61"/>
      <c r="F71" s="324"/>
      <c r="G71" s="65"/>
      <c r="H71" s="200"/>
      <c r="I71" s="200"/>
      <c r="J71" s="200"/>
      <c r="K71" s="205"/>
    </row>
    <row r="72" spans="1:11" s="66" customFormat="1">
      <c r="A72" s="92">
        <f t="shared" si="3"/>
        <v>71</v>
      </c>
      <c r="B72" s="69"/>
      <c r="C72" s="86" t="s">
        <v>178</v>
      </c>
      <c r="D72" s="67"/>
      <c r="E72" s="61"/>
      <c r="F72" s="324"/>
      <c r="G72" s="65"/>
      <c r="H72" s="200"/>
      <c r="I72" s="200"/>
      <c r="J72" s="200"/>
      <c r="K72" s="205"/>
    </row>
    <row r="73" spans="1:11" s="66" customFormat="1">
      <c r="A73" s="92">
        <f t="shared" si="3"/>
        <v>72</v>
      </c>
      <c r="B73" s="69" t="s">
        <v>112</v>
      </c>
      <c r="C73" s="62" t="s">
        <v>113</v>
      </c>
      <c r="D73" s="73" t="s">
        <v>8</v>
      </c>
      <c r="E73" s="61">
        <v>1</v>
      </c>
      <c r="F73" s="324"/>
      <c r="G73" s="65">
        <f>E73*F73</f>
        <v>0</v>
      </c>
      <c r="H73" s="200">
        <v>0</v>
      </c>
      <c r="I73" s="200">
        <f t="shared" ref="I73:I84" si="15">E73*H73</f>
        <v>0</v>
      </c>
      <c r="J73" s="200"/>
      <c r="K73" s="205"/>
    </row>
    <row r="74" spans="1:11" s="66" customFormat="1">
      <c r="A74" s="92">
        <f t="shared" si="3"/>
        <v>73</v>
      </c>
      <c r="B74" s="69" t="s">
        <v>114</v>
      </c>
      <c r="C74" s="62" t="s">
        <v>115</v>
      </c>
      <c r="D74" s="67" t="s">
        <v>8</v>
      </c>
      <c r="E74" s="61">
        <v>1</v>
      </c>
      <c r="F74" s="324"/>
      <c r="G74" s="65">
        <f t="shared" ref="G74:G86" si="16">E74*F74</f>
        <v>0</v>
      </c>
      <c r="H74" s="200">
        <v>2.0000000000000002E-5</v>
      </c>
      <c r="I74" s="200">
        <f t="shared" si="15"/>
        <v>2.0000000000000002E-5</v>
      </c>
      <c r="J74" s="200">
        <v>0</v>
      </c>
      <c r="K74" s="205"/>
    </row>
    <row r="75" spans="1:11" s="66" customFormat="1">
      <c r="A75" s="92">
        <f t="shared" si="3"/>
        <v>74</v>
      </c>
      <c r="B75" s="72" t="s">
        <v>399</v>
      </c>
      <c r="C75" s="62" t="s">
        <v>400</v>
      </c>
      <c r="D75" s="56" t="s">
        <v>401</v>
      </c>
      <c r="E75" s="61">
        <v>1</v>
      </c>
      <c r="F75" s="325"/>
      <c r="G75" s="65">
        <f t="shared" si="16"/>
        <v>0</v>
      </c>
      <c r="H75" s="201">
        <v>1.8400000000000001E-3</v>
      </c>
      <c r="I75" s="201">
        <f t="shared" si="15"/>
        <v>1.8400000000000001E-3</v>
      </c>
      <c r="J75" s="201">
        <v>0</v>
      </c>
      <c r="K75" s="206">
        <f t="shared" ref="K75:K84" si="17">E75*J75</f>
        <v>0</v>
      </c>
    </row>
    <row r="76" spans="1:11" s="66" customFormat="1">
      <c r="A76" s="92">
        <f t="shared" si="3"/>
        <v>75</v>
      </c>
      <c r="B76" s="72" t="s">
        <v>402</v>
      </c>
      <c r="C76" s="62" t="s">
        <v>403</v>
      </c>
      <c r="D76" s="56" t="s">
        <v>401</v>
      </c>
      <c r="E76" s="61">
        <v>1</v>
      </c>
      <c r="F76" s="325"/>
      <c r="G76" s="65">
        <f t="shared" si="16"/>
        <v>0</v>
      </c>
      <c r="H76" s="201">
        <v>0</v>
      </c>
      <c r="I76" s="201">
        <f t="shared" si="15"/>
        <v>0</v>
      </c>
      <c r="J76" s="201">
        <v>1.9460000000000002E-2</v>
      </c>
      <c r="K76" s="206">
        <f t="shared" si="17"/>
        <v>1.9460000000000002E-2</v>
      </c>
    </row>
    <row r="77" spans="1:11" s="66" customFormat="1">
      <c r="A77" s="92">
        <f t="shared" si="3"/>
        <v>76</v>
      </c>
      <c r="B77" s="72" t="s">
        <v>406</v>
      </c>
      <c r="C77" s="62" t="s">
        <v>407</v>
      </c>
      <c r="D77" s="56" t="s">
        <v>401</v>
      </c>
      <c r="E77" s="61">
        <v>1</v>
      </c>
      <c r="F77" s="325"/>
      <c r="G77" s="65">
        <f t="shared" si="16"/>
        <v>0</v>
      </c>
      <c r="H77" s="201">
        <v>1.8500000000000001E-3</v>
      </c>
      <c r="I77" s="201">
        <f t="shared" si="15"/>
        <v>1.8500000000000001E-3</v>
      </c>
      <c r="J77" s="201">
        <v>0</v>
      </c>
      <c r="K77" s="206">
        <f t="shared" si="17"/>
        <v>0</v>
      </c>
    </row>
    <row r="78" spans="1:11" s="66" customFormat="1" ht="30">
      <c r="A78" s="92">
        <f t="shared" si="3"/>
        <v>77</v>
      </c>
      <c r="B78" s="72" t="s">
        <v>404</v>
      </c>
      <c r="C78" s="62" t="s">
        <v>405</v>
      </c>
      <c r="D78" s="56" t="s">
        <v>401</v>
      </c>
      <c r="E78" s="61">
        <v>1</v>
      </c>
      <c r="F78" s="325"/>
      <c r="G78" s="65">
        <f t="shared" si="16"/>
        <v>0</v>
      </c>
      <c r="H78" s="201">
        <v>1.525E-2</v>
      </c>
      <c r="I78" s="201">
        <f t="shared" si="15"/>
        <v>1.525E-2</v>
      </c>
      <c r="J78" s="201">
        <v>0</v>
      </c>
      <c r="K78" s="206">
        <f t="shared" si="17"/>
        <v>0</v>
      </c>
    </row>
    <row r="79" spans="1:11" s="66" customFormat="1">
      <c r="A79" s="92">
        <f t="shared" si="3"/>
        <v>78</v>
      </c>
      <c r="B79" s="74" t="s">
        <v>408</v>
      </c>
      <c r="C79" s="62" t="s">
        <v>409</v>
      </c>
      <c r="D79" s="56" t="s">
        <v>6</v>
      </c>
      <c r="E79" s="61">
        <v>1</v>
      </c>
      <c r="F79" s="325"/>
      <c r="G79" s="65">
        <f t="shared" si="16"/>
        <v>0</v>
      </c>
      <c r="H79" s="201">
        <v>4.6000000000000001E-4</v>
      </c>
      <c r="I79" s="201">
        <f t="shared" si="15"/>
        <v>4.6000000000000001E-4</v>
      </c>
      <c r="J79" s="201">
        <v>0</v>
      </c>
      <c r="K79" s="206">
        <f t="shared" si="17"/>
        <v>0</v>
      </c>
    </row>
    <row r="80" spans="1:11">
      <c r="A80" s="92">
        <f t="shared" si="3"/>
        <v>79</v>
      </c>
      <c r="B80" s="72" t="s">
        <v>410</v>
      </c>
      <c r="C80" s="62" t="s">
        <v>411</v>
      </c>
      <c r="D80" s="56" t="s">
        <v>8</v>
      </c>
      <c r="E80" s="61">
        <v>1</v>
      </c>
      <c r="F80" s="325"/>
      <c r="G80" s="65">
        <f t="shared" si="16"/>
        <v>0</v>
      </c>
      <c r="H80" s="201">
        <v>2.3000000000000001E-4</v>
      </c>
      <c r="I80" s="201">
        <f t="shared" si="15"/>
        <v>2.3000000000000001E-4</v>
      </c>
      <c r="J80" s="201">
        <v>0</v>
      </c>
      <c r="K80" s="211">
        <f t="shared" si="17"/>
        <v>0</v>
      </c>
    </row>
    <row r="81" spans="1:11" ht="30">
      <c r="A81" s="92">
        <f t="shared" si="3"/>
        <v>80</v>
      </c>
      <c r="B81" s="72" t="s">
        <v>414</v>
      </c>
      <c r="C81" s="62" t="s">
        <v>415</v>
      </c>
      <c r="D81" s="56" t="s">
        <v>401</v>
      </c>
      <c r="E81" s="61">
        <v>2</v>
      </c>
      <c r="F81" s="325"/>
      <c r="G81" s="65">
        <f t="shared" si="16"/>
        <v>0</v>
      </c>
      <c r="H81" s="201">
        <v>2.9999999999999997E-4</v>
      </c>
      <c r="I81" s="201">
        <f t="shared" si="15"/>
        <v>5.9999999999999995E-4</v>
      </c>
      <c r="J81" s="201">
        <v>0</v>
      </c>
      <c r="K81" s="211">
        <f t="shared" si="17"/>
        <v>0</v>
      </c>
    </row>
    <row r="82" spans="1:11">
      <c r="A82" s="92">
        <f t="shared" si="3"/>
        <v>81</v>
      </c>
      <c r="B82" s="72" t="s">
        <v>412</v>
      </c>
      <c r="C82" s="62" t="s">
        <v>413</v>
      </c>
      <c r="D82" s="56" t="s">
        <v>8</v>
      </c>
      <c r="E82" s="61">
        <v>2</v>
      </c>
      <c r="F82" s="325"/>
      <c r="G82" s="65">
        <f t="shared" si="16"/>
        <v>0</v>
      </c>
      <c r="H82" s="201">
        <v>1.2999999999999999E-4</v>
      </c>
      <c r="I82" s="201">
        <f t="shared" si="15"/>
        <v>2.5999999999999998E-4</v>
      </c>
      <c r="J82" s="201">
        <v>0</v>
      </c>
      <c r="K82" s="211">
        <f t="shared" si="17"/>
        <v>0</v>
      </c>
    </row>
    <row r="83" spans="1:11" ht="30">
      <c r="A83" s="92">
        <f t="shared" si="3"/>
        <v>82</v>
      </c>
      <c r="B83" s="72" t="s">
        <v>416</v>
      </c>
      <c r="C83" s="62" t="s">
        <v>417</v>
      </c>
      <c r="D83" s="56" t="s">
        <v>195</v>
      </c>
      <c r="E83" s="61">
        <v>2</v>
      </c>
      <c r="F83" s="325"/>
      <c r="G83" s="65">
        <f t="shared" si="16"/>
        <v>0</v>
      </c>
      <c r="H83" s="201">
        <v>1.8000000000000001E-4</v>
      </c>
      <c r="I83" s="201">
        <f t="shared" si="15"/>
        <v>3.6000000000000002E-4</v>
      </c>
      <c r="J83" s="201">
        <v>0</v>
      </c>
      <c r="K83" s="211">
        <f t="shared" si="17"/>
        <v>0</v>
      </c>
    </row>
    <row r="84" spans="1:11" ht="30">
      <c r="A84" s="92">
        <f t="shared" si="3"/>
        <v>83</v>
      </c>
      <c r="B84" s="72" t="s">
        <v>418</v>
      </c>
      <c r="C84" s="62" t="s">
        <v>419</v>
      </c>
      <c r="D84" s="56" t="s">
        <v>6</v>
      </c>
      <c r="E84" s="61">
        <v>8</v>
      </c>
      <c r="F84" s="325"/>
      <c r="G84" s="65">
        <f t="shared" si="16"/>
        <v>0</v>
      </c>
      <c r="H84" s="201">
        <v>9.1E-4</v>
      </c>
      <c r="I84" s="201">
        <f t="shared" si="15"/>
        <v>7.28E-3</v>
      </c>
      <c r="J84" s="201">
        <v>0</v>
      </c>
      <c r="K84" s="211">
        <f t="shared" si="17"/>
        <v>0</v>
      </c>
    </row>
    <row r="85" spans="1:11">
      <c r="A85" s="92">
        <f t="shared" si="3"/>
        <v>84</v>
      </c>
      <c r="B85" s="72" t="s">
        <v>420</v>
      </c>
      <c r="C85" s="62" t="s">
        <v>421</v>
      </c>
      <c r="D85" s="56" t="s">
        <v>214</v>
      </c>
      <c r="E85" s="61">
        <v>2</v>
      </c>
      <c r="F85" s="325"/>
      <c r="G85" s="65">
        <f t="shared" si="16"/>
        <v>0</v>
      </c>
      <c r="H85" s="201"/>
      <c r="I85" s="201"/>
      <c r="J85" s="201"/>
      <c r="K85" s="211"/>
    </row>
    <row r="86" spans="1:11" s="66" customFormat="1" ht="30">
      <c r="A86" s="92">
        <f t="shared" si="3"/>
        <v>85</v>
      </c>
      <c r="B86" s="69" t="s">
        <v>159</v>
      </c>
      <c r="C86" s="62" t="s">
        <v>160</v>
      </c>
      <c r="D86" s="73" t="s">
        <v>7</v>
      </c>
      <c r="E86" s="61">
        <f>SUM(I74:I85)</f>
        <v>2.8150000000000001E-2</v>
      </c>
      <c r="F86" s="324"/>
      <c r="G86" s="65">
        <f t="shared" si="16"/>
        <v>0</v>
      </c>
      <c r="H86" s="200">
        <v>0</v>
      </c>
      <c r="I86" s="200">
        <f>E86*H86</f>
        <v>0</v>
      </c>
      <c r="J86" s="200">
        <v>0</v>
      </c>
      <c r="K86" s="205"/>
    </row>
    <row r="87" spans="1:11" s="66" customFormat="1">
      <c r="A87" s="92">
        <f t="shared" si="3"/>
        <v>86</v>
      </c>
      <c r="B87" s="69"/>
      <c r="C87" s="86" t="s">
        <v>179</v>
      </c>
      <c r="D87" s="73"/>
      <c r="E87" s="61"/>
      <c r="F87" s="324"/>
      <c r="G87" s="77">
        <f>SUM(G73:G86)</f>
        <v>0</v>
      </c>
      <c r="H87" s="200"/>
      <c r="I87" s="200"/>
      <c r="J87" s="200"/>
      <c r="K87" s="205"/>
    </row>
    <row r="88" spans="1:11" s="66" customFormat="1">
      <c r="A88" s="92">
        <f t="shared" si="3"/>
        <v>87</v>
      </c>
      <c r="B88" s="69"/>
      <c r="C88" s="62"/>
      <c r="D88" s="73"/>
      <c r="E88" s="61"/>
      <c r="F88" s="324"/>
      <c r="G88" s="65"/>
      <c r="H88" s="200"/>
      <c r="I88" s="200"/>
      <c r="J88" s="200"/>
      <c r="K88" s="205"/>
    </row>
    <row r="89" spans="1:11" s="66" customFormat="1">
      <c r="A89" s="92">
        <f t="shared" ref="A89:A142" si="18">1+A88</f>
        <v>88</v>
      </c>
      <c r="B89" s="69"/>
      <c r="C89" s="86" t="s">
        <v>180</v>
      </c>
      <c r="D89" s="73"/>
      <c r="E89" s="61"/>
      <c r="F89" s="324"/>
      <c r="G89" s="65"/>
      <c r="H89" s="200"/>
      <c r="I89" s="200"/>
      <c r="J89" s="200"/>
      <c r="K89" s="210"/>
    </row>
    <row r="90" spans="1:11" s="66" customFormat="1">
      <c r="A90" s="92">
        <f t="shared" si="18"/>
        <v>89</v>
      </c>
      <c r="B90" s="72" t="s">
        <v>100</v>
      </c>
      <c r="C90" s="62" t="s">
        <v>101</v>
      </c>
      <c r="D90" s="56" t="s">
        <v>6</v>
      </c>
      <c r="E90" s="61">
        <v>25.66</v>
      </c>
      <c r="F90" s="325"/>
      <c r="G90" s="65">
        <f t="shared" ref="G90:G96" si="19">E90*F90</f>
        <v>0</v>
      </c>
      <c r="H90" s="201">
        <v>3.0000000000000001E-5</v>
      </c>
      <c r="I90" s="201">
        <f t="shared" ref="I90:I96" si="20">E90*H90</f>
        <v>7.6980000000000006E-4</v>
      </c>
      <c r="J90" s="201"/>
      <c r="K90" s="211"/>
    </row>
    <row r="91" spans="1:11" s="66" customFormat="1">
      <c r="A91" s="92">
        <f t="shared" si="18"/>
        <v>90</v>
      </c>
      <c r="B91" s="72" t="s">
        <v>102</v>
      </c>
      <c r="C91" s="62" t="s">
        <v>105</v>
      </c>
      <c r="D91" s="56" t="s">
        <v>6</v>
      </c>
      <c r="E91" s="61">
        <v>25.66</v>
      </c>
      <c r="F91" s="325"/>
      <c r="G91" s="65">
        <f t="shared" si="19"/>
        <v>0</v>
      </c>
      <c r="H91" s="201">
        <v>5.5999999999999995E-4</v>
      </c>
      <c r="I91" s="201">
        <f t="shared" si="20"/>
        <v>1.4369599999999998E-2</v>
      </c>
      <c r="J91" s="201"/>
      <c r="K91" s="211"/>
    </row>
    <row r="92" spans="1:11" s="66" customFormat="1" ht="30">
      <c r="A92" s="92">
        <f t="shared" si="18"/>
        <v>91</v>
      </c>
      <c r="B92" s="72" t="s">
        <v>96</v>
      </c>
      <c r="C92" s="62" t="s">
        <v>97</v>
      </c>
      <c r="D92" s="56" t="s">
        <v>8</v>
      </c>
      <c r="E92" s="61">
        <v>3</v>
      </c>
      <c r="F92" s="325"/>
      <c r="G92" s="65">
        <f t="shared" si="19"/>
        <v>0</v>
      </c>
      <c r="H92" s="201">
        <v>8.0000000000000007E-5</v>
      </c>
      <c r="I92" s="201">
        <f t="shared" si="20"/>
        <v>2.4000000000000003E-4</v>
      </c>
      <c r="J92" s="201"/>
      <c r="K92" s="211"/>
    </row>
    <row r="93" spans="1:11" s="66" customFormat="1" ht="30">
      <c r="A93" s="92">
        <f t="shared" si="18"/>
        <v>92</v>
      </c>
      <c r="B93" s="72" t="s">
        <v>98</v>
      </c>
      <c r="C93" s="62" t="s">
        <v>99</v>
      </c>
      <c r="D93" s="56" t="s">
        <v>8</v>
      </c>
      <c r="E93" s="60">
        <v>3</v>
      </c>
      <c r="F93" s="325"/>
      <c r="G93" s="65">
        <f t="shared" si="19"/>
        <v>0</v>
      </c>
      <c r="H93" s="201">
        <v>0</v>
      </c>
      <c r="I93" s="201">
        <f t="shared" si="20"/>
        <v>0</v>
      </c>
      <c r="J93" s="201">
        <v>0</v>
      </c>
      <c r="K93" s="211"/>
    </row>
    <row r="94" spans="1:11" s="66" customFormat="1">
      <c r="A94" s="92">
        <f t="shared" si="18"/>
        <v>93</v>
      </c>
      <c r="B94" s="69" t="s">
        <v>103</v>
      </c>
      <c r="C94" s="62" t="s">
        <v>104</v>
      </c>
      <c r="D94" s="73" t="s">
        <v>10</v>
      </c>
      <c r="E94" s="65">
        <v>66</v>
      </c>
      <c r="F94" s="325"/>
      <c r="G94" s="65">
        <f t="shared" si="19"/>
        <v>0</v>
      </c>
      <c r="H94" s="200">
        <v>0</v>
      </c>
      <c r="I94" s="200">
        <f t="shared" si="20"/>
        <v>0</v>
      </c>
      <c r="J94" s="200">
        <v>0</v>
      </c>
      <c r="K94" s="210">
        <f t="shared" ref="K94:K96" si="21">E94*J94</f>
        <v>0</v>
      </c>
    </row>
    <row r="95" spans="1:11" s="66" customFormat="1">
      <c r="A95" s="92">
        <f t="shared" si="18"/>
        <v>94</v>
      </c>
      <c r="B95" s="69" t="s">
        <v>106</v>
      </c>
      <c r="C95" s="62" t="s">
        <v>107</v>
      </c>
      <c r="D95" s="73" t="s">
        <v>10</v>
      </c>
      <c r="E95" s="68">
        <v>66</v>
      </c>
      <c r="F95" s="325"/>
      <c r="G95" s="65">
        <f t="shared" si="19"/>
        <v>0</v>
      </c>
      <c r="H95" s="200">
        <v>0</v>
      </c>
      <c r="I95" s="200">
        <f t="shared" si="20"/>
        <v>0</v>
      </c>
      <c r="J95" s="200">
        <v>0</v>
      </c>
      <c r="K95" s="210">
        <f t="shared" si="21"/>
        <v>0</v>
      </c>
    </row>
    <row r="96" spans="1:11" s="66" customFormat="1" ht="30">
      <c r="A96" s="92">
        <f t="shared" si="18"/>
        <v>95</v>
      </c>
      <c r="B96" s="69" t="s">
        <v>161</v>
      </c>
      <c r="C96" s="62" t="s">
        <v>162</v>
      </c>
      <c r="D96" s="85" t="s">
        <v>7</v>
      </c>
      <c r="E96" s="68">
        <f>SUM(I90:I92)</f>
        <v>1.5379399999999998E-2</v>
      </c>
      <c r="F96" s="325"/>
      <c r="G96" s="65">
        <f t="shared" si="19"/>
        <v>0</v>
      </c>
      <c r="H96" s="200">
        <v>0</v>
      </c>
      <c r="I96" s="200">
        <f t="shared" si="20"/>
        <v>0</v>
      </c>
      <c r="J96" s="200">
        <v>0</v>
      </c>
      <c r="K96" s="210">
        <f t="shared" si="21"/>
        <v>0</v>
      </c>
    </row>
    <row r="97" spans="1:11" s="66" customFormat="1">
      <c r="A97" s="92">
        <f t="shared" si="18"/>
        <v>96</v>
      </c>
      <c r="B97" s="69"/>
      <c r="C97" s="86" t="s">
        <v>181</v>
      </c>
      <c r="D97" s="73"/>
      <c r="E97" s="68"/>
      <c r="F97" s="325"/>
      <c r="G97" s="77">
        <f>SUM(G90:G96)</f>
        <v>0</v>
      </c>
      <c r="H97" s="200"/>
      <c r="I97" s="200"/>
      <c r="J97" s="200"/>
      <c r="K97" s="210"/>
    </row>
    <row r="98" spans="1:11" s="66" customFormat="1">
      <c r="A98" s="92">
        <f t="shared" si="18"/>
        <v>97</v>
      </c>
      <c r="B98" s="69"/>
      <c r="C98" s="62"/>
      <c r="D98" s="73"/>
      <c r="E98" s="68"/>
      <c r="F98" s="325"/>
      <c r="G98" s="65"/>
      <c r="H98" s="200"/>
      <c r="I98" s="200"/>
      <c r="J98" s="200"/>
      <c r="K98" s="210"/>
    </row>
    <row r="99" spans="1:11" s="66" customFormat="1">
      <c r="A99" s="92">
        <f t="shared" si="18"/>
        <v>98</v>
      </c>
      <c r="B99" s="69"/>
      <c r="C99" s="86" t="s">
        <v>182</v>
      </c>
      <c r="D99" s="67"/>
      <c r="E99" s="61"/>
      <c r="F99" s="324"/>
      <c r="G99" s="65"/>
      <c r="H99" s="200"/>
      <c r="I99" s="200"/>
      <c r="J99" s="200"/>
      <c r="K99" s="210"/>
    </row>
    <row r="100" spans="1:11" s="66" customFormat="1" ht="30">
      <c r="A100" s="92">
        <f t="shared" si="18"/>
        <v>99</v>
      </c>
      <c r="B100" s="69" t="s">
        <v>49</v>
      </c>
      <c r="C100" s="62" t="s">
        <v>50</v>
      </c>
      <c r="D100" s="56" t="s">
        <v>39</v>
      </c>
      <c r="E100" s="61">
        <v>50</v>
      </c>
      <c r="F100" s="324"/>
      <c r="G100" s="68">
        <f>E100*F100</f>
        <v>0</v>
      </c>
      <c r="H100" s="200">
        <v>0</v>
      </c>
      <c r="I100" s="200">
        <f>E100*H100</f>
        <v>0</v>
      </c>
      <c r="J100" s="200">
        <v>9.9999999999899995E-4</v>
      </c>
      <c r="K100" s="210">
        <f>E100*J100</f>
        <v>4.9999999999950001E-2</v>
      </c>
    </row>
    <row r="101" spans="1:11" s="66" customFormat="1">
      <c r="A101" s="92">
        <f t="shared" si="18"/>
        <v>100</v>
      </c>
      <c r="B101" s="69"/>
      <c r="C101" s="89" t="s">
        <v>354</v>
      </c>
      <c r="D101" s="67"/>
      <c r="E101" s="61"/>
      <c r="F101" s="324"/>
      <c r="G101" s="68">
        <f t="shared" ref="G101:G107" si="22">E101*F101</f>
        <v>0</v>
      </c>
      <c r="H101" s="200"/>
      <c r="I101" s="200"/>
      <c r="J101" s="200"/>
      <c r="K101" s="210"/>
    </row>
    <row r="102" spans="1:11" s="66" customFormat="1" ht="30">
      <c r="A102" s="92">
        <f t="shared" si="18"/>
        <v>101</v>
      </c>
      <c r="B102" s="69" t="s">
        <v>108</v>
      </c>
      <c r="C102" s="62" t="s">
        <v>109</v>
      </c>
      <c r="D102" s="67" t="s">
        <v>8</v>
      </c>
      <c r="E102" s="68">
        <v>16</v>
      </c>
      <c r="F102" s="324"/>
      <c r="G102" s="68">
        <f t="shared" si="22"/>
        <v>0</v>
      </c>
      <c r="H102" s="200">
        <v>0</v>
      </c>
      <c r="I102" s="200">
        <f t="shared" ref="I102:I107" si="23">E102*H102</f>
        <v>0</v>
      </c>
      <c r="J102" s="200">
        <v>0</v>
      </c>
      <c r="K102" s="210">
        <f t="shared" ref="K102:K107" si="24">E102*J102</f>
        <v>0</v>
      </c>
    </row>
    <row r="103" spans="1:11" s="66" customFormat="1">
      <c r="A103" s="92">
        <f t="shared" si="18"/>
        <v>102</v>
      </c>
      <c r="B103" s="69" t="s">
        <v>110</v>
      </c>
      <c r="C103" s="62" t="s">
        <v>111</v>
      </c>
      <c r="D103" s="67" t="s">
        <v>8</v>
      </c>
      <c r="E103" s="60">
        <v>16</v>
      </c>
      <c r="F103" s="325"/>
      <c r="G103" s="68">
        <f t="shared" si="22"/>
        <v>0</v>
      </c>
      <c r="H103" s="200">
        <v>8.8999999999999995E-4</v>
      </c>
      <c r="I103" s="200">
        <f t="shared" si="23"/>
        <v>1.4239999999999999E-2</v>
      </c>
      <c r="J103" s="200">
        <v>0</v>
      </c>
      <c r="K103" s="210">
        <f t="shared" si="24"/>
        <v>0</v>
      </c>
    </row>
    <row r="104" spans="1:11" s="66" customFormat="1" ht="30">
      <c r="A104" s="92">
        <f t="shared" si="18"/>
        <v>103</v>
      </c>
      <c r="B104" s="69" t="s">
        <v>132</v>
      </c>
      <c r="C104" s="62" t="s">
        <v>133</v>
      </c>
      <c r="D104" s="67" t="s">
        <v>8</v>
      </c>
      <c r="E104" s="61">
        <v>2</v>
      </c>
      <c r="F104" s="325"/>
      <c r="G104" s="68">
        <f t="shared" si="22"/>
        <v>0</v>
      </c>
      <c r="H104" s="200">
        <v>0</v>
      </c>
      <c r="I104" s="200">
        <f t="shared" si="23"/>
        <v>0</v>
      </c>
      <c r="J104" s="200">
        <v>0</v>
      </c>
      <c r="K104" s="210">
        <f t="shared" si="24"/>
        <v>0</v>
      </c>
    </row>
    <row r="105" spans="1:11" s="66" customFormat="1">
      <c r="A105" s="92">
        <f t="shared" si="18"/>
        <v>104</v>
      </c>
      <c r="B105" s="69" t="s">
        <v>134</v>
      </c>
      <c r="C105" s="62" t="s">
        <v>135</v>
      </c>
      <c r="D105" s="67" t="s">
        <v>8</v>
      </c>
      <c r="E105" s="61">
        <v>2</v>
      </c>
      <c r="F105" s="325"/>
      <c r="G105" s="68">
        <f t="shared" si="22"/>
        <v>0</v>
      </c>
      <c r="H105" s="200">
        <v>2.0000000000000001E-4</v>
      </c>
      <c r="I105" s="200">
        <f t="shared" si="23"/>
        <v>4.0000000000000002E-4</v>
      </c>
      <c r="J105" s="200">
        <v>0</v>
      </c>
      <c r="K105" s="210">
        <f t="shared" si="24"/>
        <v>0</v>
      </c>
    </row>
    <row r="106" spans="1:11" s="66" customFormat="1" ht="30">
      <c r="A106" s="92">
        <f t="shared" si="18"/>
        <v>105</v>
      </c>
      <c r="B106" s="69" t="s">
        <v>130</v>
      </c>
      <c r="C106" s="62" t="s">
        <v>131</v>
      </c>
      <c r="D106" s="56" t="s">
        <v>39</v>
      </c>
      <c r="E106" s="61">
        <v>50</v>
      </c>
      <c r="F106" s="324"/>
      <c r="G106" s="68">
        <f t="shared" si="22"/>
        <v>0</v>
      </c>
      <c r="H106" s="200">
        <v>5.0000000000000002E-5</v>
      </c>
      <c r="I106" s="200">
        <f t="shared" si="23"/>
        <v>2.5000000000000001E-3</v>
      </c>
      <c r="J106" s="200">
        <v>0</v>
      </c>
      <c r="K106" s="210">
        <f t="shared" si="24"/>
        <v>0</v>
      </c>
    </row>
    <row r="107" spans="1:11" s="66" customFormat="1" ht="30">
      <c r="A107" s="92">
        <f t="shared" si="18"/>
        <v>106</v>
      </c>
      <c r="B107" s="69" t="s">
        <v>163</v>
      </c>
      <c r="C107" s="62" t="s">
        <v>164</v>
      </c>
      <c r="D107" s="56" t="s">
        <v>7</v>
      </c>
      <c r="E107" s="68">
        <f>SUM(I100:I106)</f>
        <v>1.7139999999999999E-2</v>
      </c>
      <c r="F107" s="324"/>
      <c r="G107" s="68">
        <f t="shared" si="22"/>
        <v>0</v>
      </c>
      <c r="H107" s="200">
        <v>0</v>
      </c>
      <c r="I107" s="200">
        <f t="shared" si="23"/>
        <v>0</v>
      </c>
      <c r="J107" s="200">
        <v>0</v>
      </c>
      <c r="K107" s="210">
        <f t="shared" si="24"/>
        <v>0</v>
      </c>
    </row>
    <row r="108" spans="1:11" s="66" customFormat="1">
      <c r="A108" s="92">
        <f t="shared" si="18"/>
        <v>107</v>
      </c>
      <c r="B108" s="69"/>
      <c r="C108" s="86" t="s">
        <v>182</v>
      </c>
      <c r="D108" s="56"/>
      <c r="E108" s="68"/>
      <c r="F108" s="324"/>
      <c r="G108" s="77">
        <f>SUM(G100:G107)</f>
        <v>0</v>
      </c>
      <c r="H108" s="200"/>
      <c r="I108" s="200"/>
      <c r="J108" s="200"/>
      <c r="K108" s="210"/>
    </row>
    <row r="109" spans="1:11" s="66" customFormat="1">
      <c r="A109" s="92">
        <f t="shared" si="18"/>
        <v>108</v>
      </c>
      <c r="B109" s="69"/>
      <c r="C109" s="62"/>
      <c r="D109" s="56"/>
      <c r="E109" s="68"/>
      <c r="F109" s="324"/>
      <c r="G109" s="65"/>
      <c r="H109" s="200"/>
      <c r="I109" s="200"/>
      <c r="J109" s="200"/>
      <c r="K109" s="210"/>
    </row>
    <row r="110" spans="1:11" s="66" customFormat="1">
      <c r="A110" s="92">
        <f t="shared" si="18"/>
        <v>109</v>
      </c>
      <c r="B110" s="69"/>
      <c r="C110" s="86" t="s">
        <v>183</v>
      </c>
      <c r="D110" s="56"/>
      <c r="E110" s="68"/>
      <c r="F110" s="324"/>
      <c r="G110" s="65"/>
      <c r="H110" s="200"/>
      <c r="I110" s="200"/>
      <c r="J110" s="200"/>
      <c r="K110" s="210"/>
    </row>
    <row r="111" spans="1:11" s="66" customFormat="1">
      <c r="A111" s="92">
        <f t="shared" si="18"/>
        <v>110</v>
      </c>
      <c r="B111" s="70" t="s">
        <v>43</v>
      </c>
      <c r="C111" s="62" t="s">
        <v>44</v>
      </c>
      <c r="D111" s="71" t="s">
        <v>6</v>
      </c>
      <c r="E111" s="61">
        <f>36.96</f>
        <v>36.96</v>
      </c>
      <c r="F111" s="324"/>
      <c r="G111" s="68">
        <f t="shared" ref="G111:G120" si="25">E111*F111</f>
        <v>0</v>
      </c>
      <c r="H111" s="200">
        <v>0</v>
      </c>
      <c r="I111" s="200">
        <f t="shared" ref="I111:I120" si="26">E111*H111</f>
        <v>0</v>
      </c>
      <c r="J111" s="200">
        <v>2.9999999999999997E-4</v>
      </c>
      <c r="K111" s="210">
        <f t="shared" ref="K111:K120" si="27">E111*J111</f>
        <v>1.1087999999999999E-2</v>
      </c>
    </row>
    <row r="112" spans="1:11" s="66" customFormat="1" ht="30">
      <c r="A112" s="92">
        <f t="shared" si="18"/>
        <v>111</v>
      </c>
      <c r="B112" s="69" t="s">
        <v>45</v>
      </c>
      <c r="C112" s="62" t="s">
        <v>46</v>
      </c>
      <c r="D112" s="67" t="s">
        <v>10</v>
      </c>
      <c r="E112" s="61">
        <f>67.16</f>
        <v>67.16</v>
      </c>
      <c r="F112" s="324"/>
      <c r="G112" s="68">
        <f t="shared" si="25"/>
        <v>0</v>
      </c>
      <c r="H112" s="200">
        <v>0</v>
      </c>
      <c r="I112" s="200">
        <f t="shared" si="26"/>
        <v>0</v>
      </c>
      <c r="J112" s="200">
        <v>3.0000000000000001E-3</v>
      </c>
      <c r="K112" s="210">
        <f t="shared" si="27"/>
        <v>0.20147999999999999</v>
      </c>
    </row>
    <row r="113" spans="1:11" s="66" customFormat="1" ht="30">
      <c r="A113" s="92">
        <f t="shared" si="18"/>
        <v>112</v>
      </c>
      <c r="B113" s="74" t="s">
        <v>85</v>
      </c>
      <c r="C113" s="62" t="s">
        <v>86</v>
      </c>
      <c r="D113" s="73" t="s">
        <v>10</v>
      </c>
      <c r="E113" s="61">
        <v>67.16</v>
      </c>
      <c r="F113" s="324"/>
      <c r="G113" s="68">
        <f t="shared" si="25"/>
        <v>0</v>
      </c>
      <c r="H113" s="200">
        <v>7.5799999999999999E-3</v>
      </c>
      <c r="I113" s="200">
        <f t="shared" si="26"/>
        <v>0.50907279999999999</v>
      </c>
      <c r="J113" s="200">
        <v>0</v>
      </c>
      <c r="K113" s="210">
        <f t="shared" si="27"/>
        <v>0</v>
      </c>
    </row>
    <row r="114" spans="1:11" s="66" customFormat="1" ht="30">
      <c r="A114" s="92">
        <f t="shared" si="18"/>
        <v>113</v>
      </c>
      <c r="B114" s="74" t="s">
        <v>87</v>
      </c>
      <c r="C114" s="62" t="s">
        <v>88</v>
      </c>
      <c r="D114" s="67" t="s">
        <v>10</v>
      </c>
      <c r="E114" s="61">
        <v>67.16</v>
      </c>
      <c r="F114" s="324"/>
      <c r="G114" s="68">
        <f t="shared" si="25"/>
        <v>0</v>
      </c>
      <c r="H114" s="200">
        <v>6.9999999999999999E-4</v>
      </c>
      <c r="I114" s="200">
        <f t="shared" si="26"/>
        <v>4.7011999999999998E-2</v>
      </c>
      <c r="J114" s="200">
        <v>0</v>
      </c>
      <c r="K114" s="210">
        <f t="shared" si="27"/>
        <v>0</v>
      </c>
    </row>
    <row r="115" spans="1:11" s="66" customFormat="1" ht="30">
      <c r="A115" s="92">
        <f t="shared" si="18"/>
        <v>114</v>
      </c>
      <c r="B115" s="74" t="s">
        <v>136</v>
      </c>
      <c r="C115" s="62" t="s">
        <v>137</v>
      </c>
      <c r="D115" s="67" t="s">
        <v>6</v>
      </c>
      <c r="E115" s="61">
        <v>36.96</v>
      </c>
      <c r="F115" s="324"/>
      <c r="G115" s="68">
        <f t="shared" si="25"/>
        <v>0</v>
      </c>
      <c r="H115" s="200">
        <v>1.1E-4</v>
      </c>
      <c r="I115" s="200">
        <f t="shared" si="26"/>
        <v>4.0655999999999999E-3</v>
      </c>
      <c r="J115" s="200">
        <v>0</v>
      </c>
      <c r="K115" s="210">
        <f t="shared" si="27"/>
        <v>0</v>
      </c>
    </row>
    <row r="116" spans="1:11" s="66" customFormat="1" ht="30">
      <c r="A116" s="92">
        <f t="shared" si="18"/>
        <v>115</v>
      </c>
      <c r="B116" s="74" t="s">
        <v>138</v>
      </c>
      <c r="C116" s="62" t="s">
        <v>139</v>
      </c>
      <c r="D116" s="67" t="s">
        <v>10</v>
      </c>
      <c r="E116" s="61">
        <f>(67.16+36.96*0.05)*1.05</f>
        <v>72.458399999999997</v>
      </c>
      <c r="F116" s="324"/>
      <c r="G116" s="68">
        <f t="shared" si="25"/>
        <v>0</v>
      </c>
      <c r="H116" s="200">
        <v>2E-3</v>
      </c>
      <c r="I116" s="200">
        <f t="shared" si="26"/>
        <v>0.14491679999999998</v>
      </c>
      <c r="J116" s="200">
        <v>0</v>
      </c>
      <c r="K116" s="210">
        <f t="shared" si="27"/>
        <v>0</v>
      </c>
    </row>
    <row r="117" spans="1:11" s="66" customFormat="1">
      <c r="A117" s="92">
        <f t="shared" si="18"/>
        <v>116</v>
      </c>
      <c r="B117" s="74"/>
      <c r="C117" s="89" t="s">
        <v>363</v>
      </c>
      <c r="D117" s="67"/>
      <c r="E117" s="61"/>
      <c r="F117" s="324"/>
      <c r="G117" s="68">
        <f t="shared" si="25"/>
        <v>0</v>
      </c>
      <c r="H117" s="200"/>
      <c r="I117" s="200"/>
      <c r="J117" s="200"/>
      <c r="K117" s="210"/>
    </row>
    <row r="118" spans="1:11" s="66" customFormat="1" ht="30">
      <c r="A118" s="92">
        <f t="shared" si="18"/>
        <v>117</v>
      </c>
      <c r="B118" s="74" t="s">
        <v>364</v>
      </c>
      <c r="C118" s="62" t="s">
        <v>365</v>
      </c>
      <c r="D118" s="56" t="s">
        <v>6</v>
      </c>
      <c r="E118" s="61">
        <v>7.68</v>
      </c>
      <c r="F118" s="325"/>
      <c r="G118" s="68">
        <f t="shared" si="25"/>
        <v>0</v>
      </c>
      <c r="H118" s="201">
        <v>4.0000000000000003E-5</v>
      </c>
      <c r="I118" s="201">
        <f>E118*H118</f>
        <v>3.0720000000000004E-4</v>
      </c>
      <c r="J118" s="201">
        <v>0</v>
      </c>
      <c r="K118" s="211">
        <f>E118*J118</f>
        <v>0</v>
      </c>
    </row>
    <row r="119" spans="1:11" s="66" customFormat="1">
      <c r="A119" s="92">
        <f t="shared" si="18"/>
        <v>118</v>
      </c>
      <c r="B119" s="74" t="s">
        <v>366</v>
      </c>
      <c r="C119" s="62" t="s">
        <v>367</v>
      </c>
      <c r="D119" s="56" t="s">
        <v>6</v>
      </c>
      <c r="E119" s="61">
        <v>8</v>
      </c>
      <c r="F119" s="325"/>
      <c r="G119" s="68">
        <f t="shared" si="25"/>
        <v>0</v>
      </c>
      <c r="H119" s="201">
        <v>5.9999999999999995E-4</v>
      </c>
      <c r="I119" s="201">
        <f>E119*H119</f>
        <v>4.7999999999999996E-3</v>
      </c>
      <c r="J119" s="201">
        <v>0</v>
      </c>
      <c r="K119" s="211">
        <f>E119*J119</f>
        <v>0</v>
      </c>
    </row>
    <row r="120" spans="1:11" s="66" customFormat="1" ht="30">
      <c r="A120" s="92">
        <f t="shared" si="18"/>
        <v>119</v>
      </c>
      <c r="B120" s="74" t="s">
        <v>165</v>
      </c>
      <c r="C120" s="62" t="s">
        <v>166</v>
      </c>
      <c r="D120" s="67" t="s">
        <v>7</v>
      </c>
      <c r="E120" s="61">
        <f>SUM(I113:I116)</f>
        <v>0.70506720000000001</v>
      </c>
      <c r="F120" s="324"/>
      <c r="G120" s="68">
        <f t="shared" si="25"/>
        <v>0</v>
      </c>
      <c r="H120" s="200">
        <v>0</v>
      </c>
      <c r="I120" s="200">
        <f t="shared" si="26"/>
        <v>0</v>
      </c>
      <c r="J120" s="200">
        <v>0</v>
      </c>
      <c r="K120" s="210">
        <f t="shared" si="27"/>
        <v>0</v>
      </c>
    </row>
    <row r="121" spans="1:11" s="66" customFormat="1">
      <c r="A121" s="92">
        <f t="shared" si="18"/>
        <v>120</v>
      </c>
      <c r="B121" s="74"/>
      <c r="C121" s="86" t="s">
        <v>184</v>
      </c>
      <c r="D121" s="67"/>
      <c r="E121" s="61"/>
      <c r="F121" s="324"/>
      <c r="G121" s="77">
        <f>SUM(G111:G120)</f>
        <v>0</v>
      </c>
      <c r="H121" s="200"/>
      <c r="I121" s="200"/>
      <c r="J121" s="200"/>
      <c r="K121" s="210"/>
    </row>
    <row r="122" spans="1:11" s="66" customFormat="1">
      <c r="A122" s="92">
        <f t="shared" si="18"/>
        <v>121</v>
      </c>
      <c r="B122" s="74"/>
      <c r="C122" s="62"/>
      <c r="D122" s="67"/>
      <c r="E122" s="61"/>
      <c r="F122" s="324"/>
      <c r="G122" s="65"/>
      <c r="H122" s="200"/>
      <c r="I122" s="200"/>
      <c r="J122" s="200"/>
      <c r="K122" s="210"/>
    </row>
    <row r="123" spans="1:11" s="66" customFormat="1">
      <c r="A123" s="92">
        <f t="shared" si="18"/>
        <v>122</v>
      </c>
      <c r="B123" s="74"/>
      <c r="C123" s="86" t="s">
        <v>185</v>
      </c>
      <c r="D123" s="67"/>
      <c r="E123" s="61"/>
      <c r="F123" s="324"/>
      <c r="G123" s="65"/>
      <c r="H123" s="200"/>
      <c r="I123" s="200"/>
      <c r="J123" s="200"/>
      <c r="K123" s="210"/>
    </row>
    <row r="124" spans="1:11" s="66" customFormat="1" ht="30">
      <c r="A124" s="92">
        <f t="shared" si="18"/>
        <v>123</v>
      </c>
      <c r="B124" s="69" t="s">
        <v>120</v>
      </c>
      <c r="C124" s="62" t="s">
        <v>121</v>
      </c>
      <c r="D124" s="67" t="s">
        <v>10</v>
      </c>
      <c r="E124" s="65">
        <v>2.78</v>
      </c>
      <c r="F124" s="324"/>
      <c r="G124" s="65">
        <f t="shared" ref="G124:G129" si="28">E124*F124</f>
        <v>0</v>
      </c>
      <c r="H124" s="200">
        <v>3.0000000000000001E-3</v>
      </c>
      <c r="I124" s="200">
        <f t="shared" ref="I124:I129" si="29">E124*H124</f>
        <v>8.3400000000000002E-3</v>
      </c>
      <c r="J124" s="200">
        <v>0</v>
      </c>
      <c r="K124" s="210">
        <f t="shared" ref="K124:K129" si="30">E124*J124</f>
        <v>0</v>
      </c>
    </row>
    <row r="125" spans="1:11" s="66" customFormat="1">
      <c r="A125" s="92">
        <f t="shared" si="18"/>
        <v>124</v>
      </c>
      <c r="B125" s="72" t="s">
        <v>122</v>
      </c>
      <c r="C125" s="62" t="s">
        <v>123</v>
      </c>
      <c r="D125" s="67" t="s">
        <v>10</v>
      </c>
      <c r="E125" s="61">
        <v>3</v>
      </c>
      <c r="F125" s="324"/>
      <c r="G125" s="65">
        <f t="shared" si="28"/>
        <v>0</v>
      </c>
      <c r="H125" s="200">
        <v>1.29E-2</v>
      </c>
      <c r="I125" s="200">
        <f t="shared" si="29"/>
        <v>3.8699999999999998E-2</v>
      </c>
      <c r="J125" s="200">
        <v>0</v>
      </c>
      <c r="K125" s="210">
        <f t="shared" si="30"/>
        <v>0</v>
      </c>
    </row>
    <row r="126" spans="1:11" s="66" customFormat="1" ht="30">
      <c r="A126" s="92">
        <f t="shared" si="18"/>
        <v>125</v>
      </c>
      <c r="B126" s="69" t="s">
        <v>124</v>
      </c>
      <c r="C126" s="62" t="s">
        <v>125</v>
      </c>
      <c r="D126" s="67" t="s">
        <v>10</v>
      </c>
      <c r="E126" s="61">
        <v>2.78</v>
      </c>
      <c r="F126" s="324"/>
      <c r="G126" s="65">
        <f t="shared" si="28"/>
        <v>0</v>
      </c>
      <c r="H126" s="200">
        <v>0</v>
      </c>
      <c r="I126" s="200">
        <f t="shared" si="29"/>
        <v>0</v>
      </c>
      <c r="J126" s="200">
        <v>0</v>
      </c>
      <c r="K126" s="210">
        <f t="shared" si="30"/>
        <v>0</v>
      </c>
    </row>
    <row r="127" spans="1:11" s="66" customFormat="1" ht="30">
      <c r="A127" s="92">
        <f t="shared" si="18"/>
        <v>126</v>
      </c>
      <c r="B127" s="69" t="s">
        <v>126</v>
      </c>
      <c r="C127" s="88" t="s">
        <v>127</v>
      </c>
      <c r="D127" s="67" t="s">
        <v>10</v>
      </c>
      <c r="E127" s="61">
        <v>2.78</v>
      </c>
      <c r="F127" s="324"/>
      <c r="G127" s="65">
        <f t="shared" si="28"/>
        <v>0</v>
      </c>
      <c r="H127" s="200">
        <v>8.0000000000000002E-3</v>
      </c>
      <c r="I127" s="200">
        <f t="shared" si="29"/>
        <v>2.2239999999999999E-2</v>
      </c>
      <c r="J127" s="200">
        <v>0</v>
      </c>
      <c r="K127" s="210">
        <f t="shared" si="30"/>
        <v>0</v>
      </c>
    </row>
    <row r="128" spans="1:11" s="66" customFormat="1" ht="30">
      <c r="A128" s="92">
        <f t="shared" si="18"/>
        <v>127</v>
      </c>
      <c r="B128" s="69" t="s">
        <v>128</v>
      </c>
      <c r="C128" s="88" t="s">
        <v>129</v>
      </c>
      <c r="D128" s="67" t="s">
        <v>6</v>
      </c>
      <c r="E128" s="61">
        <v>4.8499999999999996</v>
      </c>
      <c r="F128" s="324"/>
      <c r="G128" s="65">
        <f t="shared" si="28"/>
        <v>0</v>
      </c>
      <c r="H128" s="200">
        <v>2.5999999999999998E-4</v>
      </c>
      <c r="I128" s="200">
        <f t="shared" si="29"/>
        <v>1.2609999999999998E-3</v>
      </c>
      <c r="J128" s="200">
        <v>0</v>
      </c>
      <c r="K128" s="210">
        <f t="shared" si="30"/>
        <v>0</v>
      </c>
    </row>
    <row r="129" spans="1:11" s="66" customFormat="1" ht="30">
      <c r="A129" s="92">
        <f t="shared" si="18"/>
        <v>128</v>
      </c>
      <c r="B129" s="69" t="s">
        <v>167</v>
      </c>
      <c r="C129" s="62" t="s">
        <v>168</v>
      </c>
      <c r="D129" s="67" t="s">
        <v>7</v>
      </c>
      <c r="E129" s="61">
        <f>SUM(I124:I128)</f>
        <v>7.0540999999999993E-2</v>
      </c>
      <c r="F129" s="324"/>
      <c r="G129" s="65">
        <f t="shared" si="28"/>
        <v>0</v>
      </c>
      <c r="H129" s="200">
        <v>0</v>
      </c>
      <c r="I129" s="200">
        <f t="shared" si="29"/>
        <v>0</v>
      </c>
      <c r="J129" s="200">
        <v>0</v>
      </c>
      <c r="K129" s="210">
        <f t="shared" si="30"/>
        <v>0</v>
      </c>
    </row>
    <row r="130" spans="1:11" s="66" customFormat="1">
      <c r="A130" s="92">
        <f t="shared" si="18"/>
        <v>129</v>
      </c>
      <c r="B130" s="69"/>
      <c r="C130" s="86" t="s">
        <v>186</v>
      </c>
      <c r="D130" s="67"/>
      <c r="E130" s="61"/>
      <c r="F130" s="324"/>
      <c r="G130" s="77">
        <f>SUM(G124:G129)</f>
        <v>0</v>
      </c>
      <c r="H130" s="200"/>
      <c r="I130" s="200"/>
      <c r="J130" s="200"/>
      <c r="K130" s="210"/>
    </row>
    <row r="131" spans="1:11" s="66" customFormat="1">
      <c r="A131" s="92">
        <f t="shared" si="18"/>
        <v>130</v>
      </c>
      <c r="B131" s="69"/>
      <c r="C131" s="62"/>
      <c r="D131" s="67"/>
      <c r="E131" s="61"/>
      <c r="F131" s="324"/>
      <c r="G131" s="65"/>
      <c r="H131" s="200"/>
      <c r="I131" s="200"/>
      <c r="J131" s="200"/>
      <c r="K131" s="210"/>
    </row>
    <row r="132" spans="1:11" s="66" customFormat="1">
      <c r="A132" s="92">
        <f t="shared" si="18"/>
        <v>131</v>
      </c>
      <c r="B132" s="72"/>
      <c r="C132" s="86" t="s">
        <v>14</v>
      </c>
      <c r="D132" s="56"/>
      <c r="E132" s="61"/>
      <c r="F132" s="325"/>
      <c r="G132" s="65"/>
      <c r="H132" s="201"/>
      <c r="I132" s="201"/>
      <c r="J132" s="201"/>
      <c r="K132" s="211"/>
    </row>
    <row r="133" spans="1:11" s="66" customFormat="1">
      <c r="A133" s="92">
        <f t="shared" si="18"/>
        <v>132</v>
      </c>
      <c r="B133" s="72" t="s">
        <v>381</v>
      </c>
      <c r="C133" s="62" t="s">
        <v>382</v>
      </c>
      <c r="D133" s="56" t="s">
        <v>10</v>
      </c>
      <c r="E133" s="61">
        <v>194.86</v>
      </c>
      <c r="F133" s="325"/>
      <c r="G133" s="65">
        <f>E133*F133</f>
        <v>0</v>
      </c>
      <c r="H133" s="201">
        <v>9.9999999999899995E-4</v>
      </c>
      <c r="I133" s="201">
        <f t="shared" ref="I133:I141" si="31">E133*H133</f>
        <v>0.19485999999980513</v>
      </c>
      <c r="J133" s="201">
        <v>3.1E-4</v>
      </c>
      <c r="K133" s="211">
        <f t="shared" ref="K133:K141" si="32">E133*J133</f>
        <v>6.0406600000000005E-2</v>
      </c>
    </row>
    <row r="134" spans="1:11" s="66" customFormat="1" ht="30">
      <c r="A134" s="92">
        <f t="shared" si="18"/>
        <v>133</v>
      </c>
      <c r="B134" s="72" t="s">
        <v>383</v>
      </c>
      <c r="C134" s="62" t="s">
        <v>384</v>
      </c>
      <c r="D134" s="56" t="s">
        <v>10</v>
      </c>
      <c r="E134" s="61">
        <v>194.86</v>
      </c>
      <c r="F134" s="325"/>
      <c r="G134" s="65">
        <f t="shared" ref="G134:G141" si="33">E134*F134</f>
        <v>0</v>
      </c>
      <c r="H134" s="201">
        <v>0</v>
      </c>
      <c r="I134" s="201">
        <f t="shared" si="31"/>
        <v>0</v>
      </c>
      <c r="J134" s="201">
        <v>0</v>
      </c>
      <c r="K134" s="211">
        <f t="shared" si="32"/>
        <v>0</v>
      </c>
    </row>
    <row r="135" spans="1:11" s="66" customFormat="1" ht="30">
      <c r="A135" s="92">
        <f t="shared" si="18"/>
        <v>134</v>
      </c>
      <c r="B135" s="72" t="s">
        <v>385</v>
      </c>
      <c r="C135" s="62" t="s">
        <v>386</v>
      </c>
      <c r="D135" s="56" t="s">
        <v>10</v>
      </c>
      <c r="E135" s="61">
        <v>19.489999999999998</v>
      </c>
      <c r="F135" s="325"/>
      <c r="G135" s="65">
        <f t="shared" si="33"/>
        <v>0</v>
      </c>
      <c r="H135" s="201">
        <v>1.3999999999999999E-4</v>
      </c>
      <c r="I135" s="201">
        <f t="shared" si="31"/>
        <v>2.7285999999999994E-3</v>
      </c>
      <c r="J135" s="201">
        <v>0</v>
      </c>
      <c r="K135" s="211">
        <f t="shared" si="32"/>
        <v>0</v>
      </c>
    </row>
    <row r="136" spans="1:11" s="66" customFormat="1" ht="30">
      <c r="A136" s="92">
        <f t="shared" si="18"/>
        <v>135</v>
      </c>
      <c r="B136" s="72" t="s">
        <v>387</v>
      </c>
      <c r="C136" s="62" t="s">
        <v>388</v>
      </c>
      <c r="D136" s="56" t="s">
        <v>6</v>
      </c>
      <c r="E136" s="61">
        <v>15</v>
      </c>
      <c r="F136" s="325"/>
      <c r="G136" s="65">
        <f t="shared" si="33"/>
        <v>0</v>
      </c>
      <c r="H136" s="201">
        <v>8.0000000000000007E-5</v>
      </c>
      <c r="I136" s="201">
        <f t="shared" si="31"/>
        <v>1.2000000000000001E-3</v>
      </c>
      <c r="J136" s="201">
        <v>0</v>
      </c>
      <c r="K136" s="211">
        <f t="shared" si="32"/>
        <v>0</v>
      </c>
    </row>
    <row r="137" spans="1:11" s="66" customFormat="1" ht="30">
      <c r="A137" s="92">
        <f t="shared" si="18"/>
        <v>136</v>
      </c>
      <c r="B137" s="72" t="s">
        <v>389</v>
      </c>
      <c r="C137" s="62" t="s">
        <v>390</v>
      </c>
      <c r="D137" s="56" t="s">
        <v>10</v>
      </c>
      <c r="E137" s="61">
        <v>194.86</v>
      </c>
      <c r="F137" s="325"/>
      <c r="G137" s="65">
        <f t="shared" si="33"/>
        <v>0</v>
      </c>
      <c r="H137" s="201">
        <v>4.4999999999999997E-3</v>
      </c>
      <c r="I137" s="201">
        <f t="shared" si="31"/>
        <v>0.87687000000000004</v>
      </c>
      <c r="J137" s="201">
        <v>0</v>
      </c>
      <c r="K137" s="211">
        <f t="shared" si="32"/>
        <v>0</v>
      </c>
    </row>
    <row r="138" spans="1:11" s="66" customFormat="1" ht="30">
      <c r="A138" s="92">
        <f t="shared" si="18"/>
        <v>137</v>
      </c>
      <c r="B138" s="72" t="s">
        <v>391</v>
      </c>
      <c r="C138" s="62" t="s">
        <v>392</v>
      </c>
      <c r="D138" s="56" t="s">
        <v>6</v>
      </c>
      <c r="E138" s="61">
        <v>17.149999999999999</v>
      </c>
      <c r="F138" s="325"/>
      <c r="G138" s="65">
        <f t="shared" si="33"/>
        <v>0</v>
      </c>
      <c r="H138" s="201">
        <v>0</v>
      </c>
      <c r="I138" s="201">
        <f t="shared" si="31"/>
        <v>0</v>
      </c>
      <c r="J138" s="201">
        <v>0</v>
      </c>
      <c r="K138" s="211">
        <f t="shared" si="32"/>
        <v>0</v>
      </c>
    </row>
    <row r="139" spans="1:11" s="66" customFormat="1" ht="30">
      <c r="A139" s="92">
        <f t="shared" si="18"/>
        <v>138</v>
      </c>
      <c r="B139" s="72" t="s">
        <v>393</v>
      </c>
      <c r="C139" s="62" t="s">
        <v>394</v>
      </c>
      <c r="D139" s="56" t="s">
        <v>10</v>
      </c>
      <c r="E139" s="61">
        <v>194.86</v>
      </c>
      <c r="F139" s="325"/>
      <c r="G139" s="65">
        <f t="shared" si="33"/>
        <v>0</v>
      </c>
      <c r="H139" s="201">
        <v>0</v>
      </c>
      <c r="I139" s="201">
        <f t="shared" si="31"/>
        <v>0</v>
      </c>
      <c r="J139" s="201">
        <v>0</v>
      </c>
      <c r="K139" s="211">
        <f t="shared" si="32"/>
        <v>0</v>
      </c>
    </row>
    <row r="140" spans="1:11" s="66" customFormat="1" ht="30">
      <c r="A140" s="92">
        <f t="shared" si="18"/>
        <v>139</v>
      </c>
      <c r="B140" s="72" t="s">
        <v>395</v>
      </c>
      <c r="C140" s="62" t="s">
        <v>396</v>
      </c>
      <c r="D140" s="56" t="s">
        <v>10</v>
      </c>
      <c r="E140" s="61">
        <v>194.86</v>
      </c>
      <c r="F140" s="325"/>
      <c r="G140" s="65">
        <f t="shared" si="33"/>
        <v>0</v>
      </c>
      <c r="H140" s="201">
        <v>2.0000000000000001E-4</v>
      </c>
      <c r="I140" s="201">
        <f t="shared" si="31"/>
        <v>3.8972000000000007E-2</v>
      </c>
      <c r="J140" s="201">
        <v>0</v>
      </c>
      <c r="K140" s="211">
        <f t="shared" si="32"/>
        <v>0</v>
      </c>
    </row>
    <row r="141" spans="1:11" s="66" customFormat="1" ht="30">
      <c r="A141" s="92">
        <f t="shared" si="18"/>
        <v>140</v>
      </c>
      <c r="B141" s="72" t="s">
        <v>397</v>
      </c>
      <c r="C141" s="62" t="s">
        <v>398</v>
      </c>
      <c r="D141" s="56" t="s">
        <v>10</v>
      </c>
      <c r="E141" s="61">
        <v>194.86</v>
      </c>
      <c r="F141" s="325"/>
      <c r="G141" s="65">
        <f t="shared" si="33"/>
        <v>0</v>
      </c>
      <c r="H141" s="201">
        <v>2.5999999999999998E-4</v>
      </c>
      <c r="I141" s="201">
        <f t="shared" si="31"/>
        <v>5.0663599999999996E-2</v>
      </c>
      <c r="J141" s="201">
        <v>0</v>
      </c>
      <c r="K141" s="211">
        <f t="shared" si="32"/>
        <v>0</v>
      </c>
    </row>
    <row r="142" spans="1:11">
      <c r="A142" s="93">
        <f t="shared" si="18"/>
        <v>141</v>
      </c>
      <c r="B142" s="94"/>
      <c r="C142" s="95" t="s">
        <v>187</v>
      </c>
      <c r="D142" s="96"/>
      <c r="E142" s="216"/>
      <c r="F142" s="103"/>
      <c r="G142" s="104">
        <f>SUM(G133:G141)</f>
        <v>0</v>
      </c>
      <c r="H142" s="204"/>
      <c r="I142" s="204"/>
      <c r="J142" s="204"/>
      <c r="K142" s="214"/>
    </row>
    <row r="145" spans="5:7">
      <c r="G145" s="55">
        <f>SUM(G3:G142)/2</f>
        <v>0</v>
      </c>
    </row>
    <row r="147" spans="5:7">
      <c r="E147" s="217"/>
    </row>
  </sheetData>
  <sheetProtection password="EE76" sheet="1" objects="1" scenarios="1"/>
  <autoFilter ref="A1:K142"/>
  <printOptions horizontalCentered="1"/>
  <pageMargins left="0.59055118110236227" right="0.59055118110236227" top="0.6692913385826772" bottom="0.59055118110236227" header="0" footer="0"/>
  <pageSetup paperSize="9" scale="95" fitToHeight="100" orientation="landscape" blackAndWhite="1" r:id="rId1"/>
  <headerFooter alignWithMargins="0"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K554"/>
  <sheetViews>
    <sheetView view="pageBreakPreview" zoomScale="87" zoomScaleNormal="100" zoomScaleSheetLayoutView="87" workbookViewId="0">
      <selection activeCell="D13" sqref="D13"/>
    </sheetView>
  </sheetViews>
  <sheetFormatPr defaultRowHeight="15"/>
  <cols>
    <col min="1" max="1" width="6.5703125" style="155" bestFit="1" customWidth="1"/>
    <col min="2" max="2" width="37.7109375" style="156" customWidth="1"/>
    <col min="3" max="3" width="5" style="155" bestFit="1" customWidth="1"/>
    <col min="4" max="4" width="12.28515625" style="157" customWidth="1"/>
    <col min="5" max="5" width="43.7109375" style="159" customWidth="1"/>
    <col min="6" max="255" width="9.140625" style="106"/>
    <col min="256" max="256" width="45.28515625" style="106" customWidth="1"/>
    <col min="257" max="257" width="8.85546875" style="106" customWidth="1"/>
    <col min="258" max="258" width="12.28515625" style="106" customWidth="1"/>
    <col min="259" max="259" width="44.140625" style="106" customWidth="1"/>
    <col min="260" max="260" width="27.7109375" style="106" customWidth="1"/>
    <col min="261" max="261" width="91" style="106" customWidth="1"/>
    <col min="262" max="511" width="9.140625" style="106"/>
    <col min="512" max="512" width="45.28515625" style="106" customWidth="1"/>
    <col min="513" max="513" width="8.85546875" style="106" customWidth="1"/>
    <col min="514" max="514" width="12.28515625" style="106" customWidth="1"/>
    <col min="515" max="515" width="44.140625" style="106" customWidth="1"/>
    <col min="516" max="516" width="27.7109375" style="106" customWidth="1"/>
    <col min="517" max="517" width="91" style="106" customWidth="1"/>
    <col min="518" max="767" width="9.140625" style="106"/>
    <col min="768" max="768" width="45.28515625" style="106" customWidth="1"/>
    <col min="769" max="769" width="8.85546875" style="106" customWidth="1"/>
    <col min="770" max="770" width="12.28515625" style="106" customWidth="1"/>
    <col min="771" max="771" width="44.140625" style="106" customWidth="1"/>
    <col min="772" max="772" width="27.7109375" style="106" customWidth="1"/>
    <col min="773" max="773" width="91" style="106" customWidth="1"/>
    <col min="774" max="1023" width="9.140625" style="106"/>
    <col min="1024" max="1024" width="45.28515625" style="106" customWidth="1"/>
    <col min="1025" max="1025" width="8.85546875" style="106" customWidth="1"/>
    <col min="1026" max="1026" width="12.28515625" style="106" customWidth="1"/>
    <col min="1027" max="1027" width="44.140625" style="106" customWidth="1"/>
    <col min="1028" max="1028" width="27.7109375" style="106" customWidth="1"/>
    <col min="1029" max="1029" width="91" style="106" customWidth="1"/>
    <col min="1030" max="1279" width="9.140625" style="106"/>
    <col min="1280" max="1280" width="45.28515625" style="106" customWidth="1"/>
    <col min="1281" max="1281" width="8.85546875" style="106" customWidth="1"/>
    <col min="1282" max="1282" width="12.28515625" style="106" customWidth="1"/>
    <col min="1283" max="1283" width="44.140625" style="106" customWidth="1"/>
    <col min="1284" max="1284" width="27.7109375" style="106" customWidth="1"/>
    <col min="1285" max="1285" width="91" style="106" customWidth="1"/>
    <col min="1286" max="1535" width="9.140625" style="106"/>
    <col min="1536" max="1536" width="45.28515625" style="106" customWidth="1"/>
    <col min="1537" max="1537" width="8.85546875" style="106" customWidth="1"/>
    <col min="1538" max="1538" width="12.28515625" style="106" customWidth="1"/>
    <col min="1539" max="1539" width="44.140625" style="106" customWidth="1"/>
    <col min="1540" max="1540" width="27.7109375" style="106" customWidth="1"/>
    <col min="1541" max="1541" width="91" style="106" customWidth="1"/>
    <col min="1542" max="1791" width="9.140625" style="106"/>
    <col min="1792" max="1792" width="45.28515625" style="106" customWidth="1"/>
    <col min="1793" max="1793" width="8.85546875" style="106" customWidth="1"/>
    <col min="1794" max="1794" width="12.28515625" style="106" customWidth="1"/>
    <col min="1795" max="1795" width="44.140625" style="106" customWidth="1"/>
    <col min="1796" max="1796" width="27.7109375" style="106" customWidth="1"/>
    <col min="1797" max="1797" width="91" style="106" customWidth="1"/>
    <col min="1798" max="2047" width="9.140625" style="106"/>
    <col min="2048" max="2048" width="45.28515625" style="106" customWidth="1"/>
    <col min="2049" max="2049" width="8.85546875" style="106" customWidth="1"/>
    <col min="2050" max="2050" width="12.28515625" style="106" customWidth="1"/>
    <col min="2051" max="2051" width="44.140625" style="106" customWidth="1"/>
    <col min="2052" max="2052" width="27.7109375" style="106" customWidth="1"/>
    <col min="2053" max="2053" width="91" style="106" customWidth="1"/>
    <col min="2054" max="2303" width="9.140625" style="106"/>
    <col min="2304" max="2304" width="45.28515625" style="106" customWidth="1"/>
    <col min="2305" max="2305" width="8.85546875" style="106" customWidth="1"/>
    <col min="2306" max="2306" width="12.28515625" style="106" customWidth="1"/>
    <col min="2307" max="2307" width="44.140625" style="106" customWidth="1"/>
    <col min="2308" max="2308" width="27.7109375" style="106" customWidth="1"/>
    <col min="2309" max="2309" width="91" style="106" customWidth="1"/>
    <col min="2310" max="2559" width="9.140625" style="106"/>
    <col min="2560" max="2560" width="45.28515625" style="106" customWidth="1"/>
    <col min="2561" max="2561" width="8.85546875" style="106" customWidth="1"/>
    <col min="2562" max="2562" width="12.28515625" style="106" customWidth="1"/>
    <col min="2563" max="2563" width="44.140625" style="106" customWidth="1"/>
    <col min="2564" max="2564" width="27.7109375" style="106" customWidth="1"/>
    <col min="2565" max="2565" width="91" style="106" customWidth="1"/>
    <col min="2566" max="2815" width="9.140625" style="106"/>
    <col min="2816" max="2816" width="45.28515625" style="106" customWidth="1"/>
    <col min="2817" max="2817" width="8.85546875" style="106" customWidth="1"/>
    <col min="2818" max="2818" width="12.28515625" style="106" customWidth="1"/>
    <col min="2819" max="2819" width="44.140625" style="106" customWidth="1"/>
    <col min="2820" max="2820" width="27.7109375" style="106" customWidth="1"/>
    <col min="2821" max="2821" width="91" style="106" customWidth="1"/>
    <col min="2822" max="3071" width="9.140625" style="106"/>
    <col min="3072" max="3072" width="45.28515625" style="106" customWidth="1"/>
    <col min="3073" max="3073" width="8.85546875" style="106" customWidth="1"/>
    <col min="3074" max="3074" width="12.28515625" style="106" customWidth="1"/>
    <col min="3075" max="3075" width="44.140625" style="106" customWidth="1"/>
    <col min="3076" max="3076" width="27.7109375" style="106" customWidth="1"/>
    <col min="3077" max="3077" width="91" style="106" customWidth="1"/>
    <col min="3078" max="3327" width="9.140625" style="106"/>
    <col min="3328" max="3328" width="45.28515625" style="106" customWidth="1"/>
    <col min="3329" max="3329" width="8.85546875" style="106" customWidth="1"/>
    <col min="3330" max="3330" width="12.28515625" style="106" customWidth="1"/>
    <col min="3331" max="3331" width="44.140625" style="106" customWidth="1"/>
    <col min="3332" max="3332" width="27.7109375" style="106" customWidth="1"/>
    <col min="3333" max="3333" width="91" style="106" customWidth="1"/>
    <col min="3334" max="3583" width="9.140625" style="106"/>
    <col min="3584" max="3584" width="45.28515625" style="106" customWidth="1"/>
    <col min="3585" max="3585" width="8.85546875" style="106" customWidth="1"/>
    <col min="3586" max="3586" width="12.28515625" style="106" customWidth="1"/>
    <col min="3587" max="3587" width="44.140625" style="106" customWidth="1"/>
    <col min="3588" max="3588" width="27.7109375" style="106" customWidth="1"/>
    <col min="3589" max="3589" width="91" style="106" customWidth="1"/>
    <col min="3590" max="3839" width="9.140625" style="106"/>
    <col min="3840" max="3840" width="45.28515625" style="106" customWidth="1"/>
    <col min="3841" max="3841" width="8.85546875" style="106" customWidth="1"/>
    <col min="3842" max="3842" width="12.28515625" style="106" customWidth="1"/>
    <col min="3843" max="3843" width="44.140625" style="106" customWidth="1"/>
    <col min="3844" max="3844" width="27.7109375" style="106" customWidth="1"/>
    <col min="3845" max="3845" width="91" style="106" customWidth="1"/>
    <col min="3846" max="4095" width="9.140625" style="106"/>
    <col min="4096" max="4096" width="45.28515625" style="106" customWidth="1"/>
    <col min="4097" max="4097" width="8.85546875" style="106" customWidth="1"/>
    <col min="4098" max="4098" width="12.28515625" style="106" customWidth="1"/>
    <col min="4099" max="4099" width="44.140625" style="106" customWidth="1"/>
    <col min="4100" max="4100" width="27.7109375" style="106" customWidth="1"/>
    <col min="4101" max="4101" width="91" style="106" customWidth="1"/>
    <col min="4102" max="4351" width="9.140625" style="106"/>
    <col min="4352" max="4352" width="45.28515625" style="106" customWidth="1"/>
    <col min="4353" max="4353" width="8.85546875" style="106" customWidth="1"/>
    <col min="4354" max="4354" width="12.28515625" style="106" customWidth="1"/>
    <col min="4355" max="4355" width="44.140625" style="106" customWidth="1"/>
    <col min="4356" max="4356" width="27.7109375" style="106" customWidth="1"/>
    <col min="4357" max="4357" width="91" style="106" customWidth="1"/>
    <col min="4358" max="4607" width="9.140625" style="106"/>
    <col min="4608" max="4608" width="45.28515625" style="106" customWidth="1"/>
    <col min="4609" max="4609" width="8.85546875" style="106" customWidth="1"/>
    <col min="4610" max="4610" width="12.28515625" style="106" customWidth="1"/>
    <col min="4611" max="4611" width="44.140625" style="106" customWidth="1"/>
    <col min="4612" max="4612" width="27.7109375" style="106" customWidth="1"/>
    <col min="4613" max="4613" width="91" style="106" customWidth="1"/>
    <col min="4614" max="4863" width="9.140625" style="106"/>
    <col min="4864" max="4864" width="45.28515625" style="106" customWidth="1"/>
    <col min="4865" max="4865" width="8.85546875" style="106" customWidth="1"/>
    <col min="4866" max="4866" width="12.28515625" style="106" customWidth="1"/>
    <col min="4867" max="4867" width="44.140625" style="106" customWidth="1"/>
    <col min="4868" max="4868" width="27.7109375" style="106" customWidth="1"/>
    <col min="4869" max="4869" width="91" style="106" customWidth="1"/>
    <col min="4870" max="5119" width="9.140625" style="106"/>
    <col min="5120" max="5120" width="45.28515625" style="106" customWidth="1"/>
    <col min="5121" max="5121" width="8.85546875" style="106" customWidth="1"/>
    <col min="5122" max="5122" width="12.28515625" style="106" customWidth="1"/>
    <col min="5123" max="5123" width="44.140625" style="106" customWidth="1"/>
    <col min="5124" max="5124" width="27.7109375" style="106" customWidth="1"/>
    <col min="5125" max="5125" width="91" style="106" customWidth="1"/>
    <col min="5126" max="5375" width="9.140625" style="106"/>
    <col min="5376" max="5376" width="45.28515625" style="106" customWidth="1"/>
    <col min="5377" max="5377" width="8.85546875" style="106" customWidth="1"/>
    <col min="5378" max="5378" width="12.28515625" style="106" customWidth="1"/>
    <col min="5379" max="5379" width="44.140625" style="106" customWidth="1"/>
    <col min="5380" max="5380" width="27.7109375" style="106" customWidth="1"/>
    <col min="5381" max="5381" width="91" style="106" customWidth="1"/>
    <col min="5382" max="5631" width="9.140625" style="106"/>
    <col min="5632" max="5632" width="45.28515625" style="106" customWidth="1"/>
    <col min="5633" max="5633" width="8.85546875" style="106" customWidth="1"/>
    <col min="5634" max="5634" width="12.28515625" style="106" customWidth="1"/>
    <col min="5635" max="5635" width="44.140625" style="106" customWidth="1"/>
    <col min="5636" max="5636" width="27.7109375" style="106" customWidth="1"/>
    <col min="5637" max="5637" width="91" style="106" customWidth="1"/>
    <col min="5638" max="5887" width="9.140625" style="106"/>
    <col min="5888" max="5888" width="45.28515625" style="106" customWidth="1"/>
    <col min="5889" max="5889" width="8.85546875" style="106" customWidth="1"/>
    <col min="5890" max="5890" width="12.28515625" style="106" customWidth="1"/>
    <col min="5891" max="5891" width="44.140625" style="106" customWidth="1"/>
    <col min="5892" max="5892" width="27.7109375" style="106" customWidth="1"/>
    <col min="5893" max="5893" width="91" style="106" customWidth="1"/>
    <col min="5894" max="6143" width="9.140625" style="106"/>
    <col min="6144" max="6144" width="45.28515625" style="106" customWidth="1"/>
    <col min="6145" max="6145" width="8.85546875" style="106" customWidth="1"/>
    <col min="6146" max="6146" width="12.28515625" style="106" customWidth="1"/>
    <col min="6147" max="6147" width="44.140625" style="106" customWidth="1"/>
    <col min="6148" max="6148" width="27.7109375" style="106" customWidth="1"/>
    <col min="6149" max="6149" width="91" style="106" customWidth="1"/>
    <col min="6150" max="6399" width="9.140625" style="106"/>
    <col min="6400" max="6400" width="45.28515625" style="106" customWidth="1"/>
    <col min="6401" max="6401" width="8.85546875" style="106" customWidth="1"/>
    <col min="6402" max="6402" width="12.28515625" style="106" customWidth="1"/>
    <col min="6403" max="6403" width="44.140625" style="106" customWidth="1"/>
    <col min="6404" max="6404" width="27.7109375" style="106" customWidth="1"/>
    <col min="6405" max="6405" width="91" style="106" customWidth="1"/>
    <col min="6406" max="6655" width="9.140625" style="106"/>
    <col min="6656" max="6656" width="45.28515625" style="106" customWidth="1"/>
    <col min="6657" max="6657" width="8.85546875" style="106" customWidth="1"/>
    <col min="6658" max="6658" width="12.28515625" style="106" customWidth="1"/>
    <col min="6659" max="6659" width="44.140625" style="106" customWidth="1"/>
    <col min="6660" max="6660" width="27.7109375" style="106" customWidth="1"/>
    <col min="6661" max="6661" width="91" style="106" customWidth="1"/>
    <col min="6662" max="6911" width="9.140625" style="106"/>
    <col min="6912" max="6912" width="45.28515625" style="106" customWidth="1"/>
    <col min="6913" max="6913" width="8.85546875" style="106" customWidth="1"/>
    <col min="6914" max="6914" width="12.28515625" style="106" customWidth="1"/>
    <col min="6915" max="6915" width="44.140625" style="106" customWidth="1"/>
    <col min="6916" max="6916" width="27.7109375" style="106" customWidth="1"/>
    <col min="6917" max="6917" width="91" style="106" customWidth="1"/>
    <col min="6918" max="7167" width="9.140625" style="106"/>
    <col min="7168" max="7168" width="45.28515625" style="106" customWidth="1"/>
    <col min="7169" max="7169" width="8.85546875" style="106" customWidth="1"/>
    <col min="7170" max="7170" width="12.28515625" style="106" customWidth="1"/>
    <col min="7171" max="7171" width="44.140625" style="106" customWidth="1"/>
    <col min="7172" max="7172" width="27.7109375" style="106" customWidth="1"/>
    <col min="7173" max="7173" width="91" style="106" customWidth="1"/>
    <col min="7174" max="7423" width="9.140625" style="106"/>
    <col min="7424" max="7424" width="45.28515625" style="106" customWidth="1"/>
    <col min="7425" max="7425" width="8.85546875" style="106" customWidth="1"/>
    <col min="7426" max="7426" width="12.28515625" style="106" customWidth="1"/>
    <col min="7427" max="7427" width="44.140625" style="106" customWidth="1"/>
    <col min="7428" max="7428" width="27.7109375" style="106" customWidth="1"/>
    <col min="7429" max="7429" width="91" style="106" customWidth="1"/>
    <col min="7430" max="7679" width="9.140625" style="106"/>
    <col min="7680" max="7680" width="45.28515625" style="106" customWidth="1"/>
    <col min="7681" max="7681" width="8.85546875" style="106" customWidth="1"/>
    <col min="7682" max="7682" width="12.28515625" style="106" customWidth="1"/>
    <col min="7683" max="7683" width="44.140625" style="106" customWidth="1"/>
    <col min="7684" max="7684" width="27.7109375" style="106" customWidth="1"/>
    <col min="7685" max="7685" width="91" style="106" customWidth="1"/>
    <col min="7686" max="7935" width="9.140625" style="106"/>
    <col min="7936" max="7936" width="45.28515625" style="106" customWidth="1"/>
    <col min="7937" max="7937" width="8.85546875" style="106" customWidth="1"/>
    <col min="7938" max="7938" width="12.28515625" style="106" customWidth="1"/>
    <col min="7939" max="7939" width="44.140625" style="106" customWidth="1"/>
    <col min="7940" max="7940" width="27.7109375" style="106" customWidth="1"/>
    <col min="7941" max="7941" width="91" style="106" customWidth="1"/>
    <col min="7942" max="8191" width="9.140625" style="106"/>
    <col min="8192" max="8192" width="45.28515625" style="106" customWidth="1"/>
    <col min="8193" max="8193" width="8.85546875" style="106" customWidth="1"/>
    <col min="8194" max="8194" width="12.28515625" style="106" customWidth="1"/>
    <col min="8195" max="8195" width="44.140625" style="106" customWidth="1"/>
    <col min="8196" max="8196" width="27.7109375" style="106" customWidth="1"/>
    <col min="8197" max="8197" width="91" style="106" customWidth="1"/>
    <col min="8198" max="8447" width="9.140625" style="106"/>
    <col min="8448" max="8448" width="45.28515625" style="106" customWidth="1"/>
    <col min="8449" max="8449" width="8.85546875" style="106" customWidth="1"/>
    <col min="8450" max="8450" width="12.28515625" style="106" customWidth="1"/>
    <col min="8451" max="8451" width="44.140625" style="106" customWidth="1"/>
    <col min="8452" max="8452" width="27.7109375" style="106" customWidth="1"/>
    <col min="8453" max="8453" width="91" style="106" customWidth="1"/>
    <col min="8454" max="8703" width="9.140625" style="106"/>
    <col min="8704" max="8704" width="45.28515625" style="106" customWidth="1"/>
    <col min="8705" max="8705" width="8.85546875" style="106" customWidth="1"/>
    <col min="8706" max="8706" width="12.28515625" style="106" customWidth="1"/>
    <col min="8707" max="8707" width="44.140625" style="106" customWidth="1"/>
    <col min="8708" max="8708" width="27.7109375" style="106" customWidth="1"/>
    <col min="8709" max="8709" width="91" style="106" customWidth="1"/>
    <col min="8710" max="8959" width="9.140625" style="106"/>
    <col min="8960" max="8960" width="45.28515625" style="106" customWidth="1"/>
    <col min="8961" max="8961" width="8.85546875" style="106" customWidth="1"/>
    <col min="8962" max="8962" width="12.28515625" style="106" customWidth="1"/>
    <col min="8963" max="8963" width="44.140625" style="106" customWidth="1"/>
    <col min="8964" max="8964" width="27.7109375" style="106" customWidth="1"/>
    <col min="8965" max="8965" width="91" style="106" customWidth="1"/>
    <col min="8966" max="9215" width="9.140625" style="106"/>
    <col min="9216" max="9216" width="45.28515625" style="106" customWidth="1"/>
    <col min="9217" max="9217" width="8.85546875" style="106" customWidth="1"/>
    <col min="9218" max="9218" width="12.28515625" style="106" customWidth="1"/>
    <col min="9219" max="9219" width="44.140625" style="106" customWidth="1"/>
    <col min="9220" max="9220" width="27.7109375" style="106" customWidth="1"/>
    <col min="9221" max="9221" width="91" style="106" customWidth="1"/>
    <col min="9222" max="9471" width="9.140625" style="106"/>
    <col min="9472" max="9472" width="45.28515625" style="106" customWidth="1"/>
    <col min="9473" max="9473" width="8.85546875" style="106" customWidth="1"/>
    <col min="9474" max="9474" width="12.28515625" style="106" customWidth="1"/>
    <col min="9475" max="9475" width="44.140625" style="106" customWidth="1"/>
    <col min="9476" max="9476" width="27.7109375" style="106" customWidth="1"/>
    <col min="9477" max="9477" width="91" style="106" customWidth="1"/>
    <col min="9478" max="9727" width="9.140625" style="106"/>
    <col min="9728" max="9728" width="45.28515625" style="106" customWidth="1"/>
    <col min="9729" max="9729" width="8.85546875" style="106" customWidth="1"/>
    <col min="9730" max="9730" width="12.28515625" style="106" customWidth="1"/>
    <col min="9731" max="9731" width="44.140625" style="106" customWidth="1"/>
    <col min="9732" max="9732" width="27.7109375" style="106" customWidth="1"/>
    <col min="9733" max="9733" width="91" style="106" customWidth="1"/>
    <col min="9734" max="9983" width="9.140625" style="106"/>
    <col min="9984" max="9984" width="45.28515625" style="106" customWidth="1"/>
    <col min="9985" max="9985" width="8.85546875" style="106" customWidth="1"/>
    <col min="9986" max="9986" width="12.28515625" style="106" customWidth="1"/>
    <col min="9987" max="9987" width="44.140625" style="106" customWidth="1"/>
    <col min="9988" max="9988" width="27.7109375" style="106" customWidth="1"/>
    <col min="9989" max="9989" width="91" style="106" customWidth="1"/>
    <col min="9990" max="10239" width="9.140625" style="106"/>
    <col min="10240" max="10240" width="45.28515625" style="106" customWidth="1"/>
    <col min="10241" max="10241" width="8.85546875" style="106" customWidth="1"/>
    <col min="10242" max="10242" width="12.28515625" style="106" customWidth="1"/>
    <col min="10243" max="10243" width="44.140625" style="106" customWidth="1"/>
    <col min="10244" max="10244" width="27.7109375" style="106" customWidth="1"/>
    <col min="10245" max="10245" width="91" style="106" customWidth="1"/>
    <col min="10246" max="10495" width="9.140625" style="106"/>
    <col min="10496" max="10496" width="45.28515625" style="106" customWidth="1"/>
    <col min="10497" max="10497" width="8.85546875" style="106" customWidth="1"/>
    <col min="10498" max="10498" width="12.28515625" style="106" customWidth="1"/>
    <col min="10499" max="10499" width="44.140625" style="106" customWidth="1"/>
    <col min="10500" max="10500" width="27.7109375" style="106" customWidth="1"/>
    <col min="10501" max="10501" width="91" style="106" customWidth="1"/>
    <col min="10502" max="10751" width="9.140625" style="106"/>
    <col min="10752" max="10752" width="45.28515625" style="106" customWidth="1"/>
    <col min="10753" max="10753" width="8.85546875" style="106" customWidth="1"/>
    <col min="10754" max="10754" width="12.28515625" style="106" customWidth="1"/>
    <col min="10755" max="10755" width="44.140625" style="106" customWidth="1"/>
    <col min="10756" max="10756" width="27.7109375" style="106" customWidth="1"/>
    <col min="10757" max="10757" width="91" style="106" customWidth="1"/>
    <col min="10758" max="11007" width="9.140625" style="106"/>
    <col min="11008" max="11008" width="45.28515625" style="106" customWidth="1"/>
    <col min="11009" max="11009" width="8.85546875" style="106" customWidth="1"/>
    <col min="11010" max="11010" width="12.28515625" style="106" customWidth="1"/>
    <col min="11011" max="11011" width="44.140625" style="106" customWidth="1"/>
    <col min="11012" max="11012" width="27.7109375" style="106" customWidth="1"/>
    <col min="11013" max="11013" width="91" style="106" customWidth="1"/>
    <col min="11014" max="11263" width="9.140625" style="106"/>
    <col min="11264" max="11264" width="45.28515625" style="106" customWidth="1"/>
    <col min="11265" max="11265" width="8.85546875" style="106" customWidth="1"/>
    <col min="11266" max="11266" width="12.28515625" style="106" customWidth="1"/>
    <col min="11267" max="11267" width="44.140625" style="106" customWidth="1"/>
    <col min="11268" max="11268" width="27.7109375" style="106" customWidth="1"/>
    <col min="11269" max="11269" width="91" style="106" customWidth="1"/>
    <col min="11270" max="11519" width="9.140625" style="106"/>
    <col min="11520" max="11520" width="45.28515625" style="106" customWidth="1"/>
    <col min="11521" max="11521" width="8.85546875" style="106" customWidth="1"/>
    <col min="11522" max="11522" width="12.28515625" style="106" customWidth="1"/>
    <col min="11523" max="11523" width="44.140625" style="106" customWidth="1"/>
    <col min="11524" max="11524" width="27.7109375" style="106" customWidth="1"/>
    <col min="11525" max="11525" width="91" style="106" customWidth="1"/>
    <col min="11526" max="11775" width="9.140625" style="106"/>
    <col min="11776" max="11776" width="45.28515625" style="106" customWidth="1"/>
    <col min="11777" max="11777" width="8.85546875" style="106" customWidth="1"/>
    <col min="11778" max="11778" width="12.28515625" style="106" customWidth="1"/>
    <col min="11779" max="11779" width="44.140625" style="106" customWidth="1"/>
    <col min="11780" max="11780" width="27.7109375" style="106" customWidth="1"/>
    <col min="11781" max="11781" width="91" style="106" customWidth="1"/>
    <col min="11782" max="12031" width="9.140625" style="106"/>
    <col min="12032" max="12032" width="45.28515625" style="106" customWidth="1"/>
    <col min="12033" max="12033" width="8.85546875" style="106" customWidth="1"/>
    <col min="12034" max="12034" width="12.28515625" style="106" customWidth="1"/>
    <col min="12035" max="12035" width="44.140625" style="106" customWidth="1"/>
    <col min="12036" max="12036" width="27.7109375" style="106" customWidth="1"/>
    <col min="12037" max="12037" width="91" style="106" customWidth="1"/>
    <col min="12038" max="12287" width="9.140625" style="106"/>
    <col min="12288" max="12288" width="45.28515625" style="106" customWidth="1"/>
    <col min="12289" max="12289" width="8.85546875" style="106" customWidth="1"/>
    <col min="12290" max="12290" width="12.28515625" style="106" customWidth="1"/>
    <col min="12291" max="12291" width="44.140625" style="106" customWidth="1"/>
    <col min="12292" max="12292" width="27.7109375" style="106" customWidth="1"/>
    <col min="12293" max="12293" width="91" style="106" customWidth="1"/>
    <col min="12294" max="12543" width="9.140625" style="106"/>
    <col min="12544" max="12544" width="45.28515625" style="106" customWidth="1"/>
    <col min="12545" max="12545" width="8.85546875" style="106" customWidth="1"/>
    <col min="12546" max="12546" width="12.28515625" style="106" customWidth="1"/>
    <col min="12547" max="12547" width="44.140625" style="106" customWidth="1"/>
    <col min="12548" max="12548" width="27.7109375" style="106" customWidth="1"/>
    <col min="12549" max="12549" width="91" style="106" customWidth="1"/>
    <col min="12550" max="12799" width="9.140625" style="106"/>
    <col min="12800" max="12800" width="45.28515625" style="106" customWidth="1"/>
    <col min="12801" max="12801" width="8.85546875" style="106" customWidth="1"/>
    <col min="12802" max="12802" width="12.28515625" style="106" customWidth="1"/>
    <col min="12803" max="12803" width="44.140625" style="106" customWidth="1"/>
    <col min="12804" max="12804" width="27.7109375" style="106" customWidth="1"/>
    <col min="12805" max="12805" width="91" style="106" customWidth="1"/>
    <col min="12806" max="13055" width="9.140625" style="106"/>
    <col min="13056" max="13056" width="45.28515625" style="106" customWidth="1"/>
    <col min="13057" max="13057" width="8.85546875" style="106" customWidth="1"/>
    <col min="13058" max="13058" width="12.28515625" style="106" customWidth="1"/>
    <col min="13059" max="13059" width="44.140625" style="106" customWidth="1"/>
    <col min="13060" max="13060" width="27.7109375" style="106" customWidth="1"/>
    <col min="13061" max="13061" width="91" style="106" customWidth="1"/>
    <col min="13062" max="13311" width="9.140625" style="106"/>
    <col min="13312" max="13312" width="45.28515625" style="106" customWidth="1"/>
    <col min="13313" max="13313" width="8.85546875" style="106" customWidth="1"/>
    <col min="13314" max="13314" width="12.28515625" style="106" customWidth="1"/>
    <col min="13315" max="13315" width="44.140625" style="106" customWidth="1"/>
    <col min="13316" max="13316" width="27.7109375" style="106" customWidth="1"/>
    <col min="13317" max="13317" width="91" style="106" customWidth="1"/>
    <col min="13318" max="13567" width="9.140625" style="106"/>
    <col min="13568" max="13568" width="45.28515625" style="106" customWidth="1"/>
    <col min="13569" max="13569" width="8.85546875" style="106" customWidth="1"/>
    <col min="13570" max="13570" width="12.28515625" style="106" customWidth="1"/>
    <col min="13571" max="13571" width="44.140625" style="106" customWidth="1"/>
    <col min="13572" max="13572" width="27.7109375" style="106" customWidth="1"/>
    <col min="13573" max="13573" width="91" style="106" customWidth="1"/>
    <col min="13574" max="13823" width="9.140625" style="106"/>
    <col min="13824" max="13824" width="45.28515625" style="106" customWidth="1"/>
    <col min="13825" max="13825" width="8.85546875" style="106" customWidth="1"/>
    <col min="13826" max="13826" width="12.28515625" style="106" customWidth="1"/>
    <col min="13827" max="13827" width="44.140625" style="106" customWidth="1"/>
    <col min="13828" max="13828" width="27.7109375" style="106" customWidth="1"/>
    <col min="13829" max="13829" width="91" style="106" customWidth="1"/>
    <col min="13830" max="14079" width="9.140625" style="106"/>
    <col min="14080" max="14080" width="45.28515625" style="106" customWidth="1"/>
    <col min="14081" max="14081" width="8.85546875" style="106" customWidth="1"/>
    <col min="14082" max="14082" width="12.28515625" style="106" customWidth="1"/>
    <col min="14083" max="14083" width="44.140625" style="106" customWidth="1"/>
    <col min="14084" max="14084" width="27.7109375" style="106" customWidth="1"/>
    <col min="14085" max="14085" width="91" style="106" customWidth="1"/>
    <col min="14086" max="14335" width="9.140625" style="106"/>
    <col min="14336" max="14336" width="45.28515625" style="106" customWidth="1"/>
    <col min="14337" max="14337" width="8.85546875" style="106" customWidth="1"/>
    <col min="14338" max="14338" width="12.28515625" style="106" customWidth="1"/>
    <col min="14339" max="14339" width="44.140625" style="106" customWidth="1"/>
    <col min="14340" max="14340" width="27.7109375" style="106" customWidth="1"/>
    <col min="14341" max="14341" width="91" style="106" customWidth="1"/>
    <col min="14342" max="14591" width="9.140625" style="106"/>
    <col min="14592" max="14592" width="45.28515625" style="106" customWidth="1"/>
    <col min="14593" max="14593" width="8.85546875" style="106" customWidth="1"/>
    <col min="14594" max="14594" width="12.28515625" style="106" customWidth="1"/>
    <col min="14595" max="14595" width="44.140625" style="106" customWidth="1"/>
    <col min="14596" max="14596" width="27.7109375" style="106" customWidth="1"/>
    <col min="14597" max="14597" width="91" style="106" customWidth="1"/>
    <col min="14598" max="14847" width="9.140625" style="106"/>
    <col min="14848" max="14848" width="45.28515625" style="106" customWidth="1"/>
    <col min="14849" max="14849" width="8.85546875" style="106" customWidth="1"/>
    <col min="14850" max="14850" width="12.28515625" style="106" customWidth="1"/>
    <col min="14851" max="14851" width="44.140625" style="106" customWidth="1"/>
    <col min="14852" max="14852" width="27.7109375" style="106" customWidth="1"/>
    <col min="14853" max="14853" width="91" style="106" customWidth="1"/>
    <col min="14854" max="15103" width="9.140625" style="106"/>
    <col min="15104" max="15104" width="45.28515625" style="106" customWidth="1"/>
    <col min="15105" max="15105" width="8.85546875" style="106" customWidth="1"/>
    <col min="15106" max="15106" width="12.28515625" style="106" customWidth="1"/>
    <col min="15107" max="15107" width="44.140625" style="106" customWidth="1"/>
    <col min="15108" max="15108" width="27.7109375" style="106" customWidth="1"/>
    <col min="15109" max="15109" width="91" style="106" customWidth="1"/>
    <col min="15110" max="15359" width="9.140625" style="106"/>
    <col min="15360" max="15360" width="45.28515625" style="106" customWidth="1"/>
    <col min="15361" max="15361" width="8.85546875" style="106" customWidth="1"/>
    <col min="15362" max="15362" width="12.28515625" style="106" customWidth="1"/>
    <col min="15363" max="15363" width="44.140625" style="106" customWidth="1"/>
    <col min="15364" max="15364" width="27.7109375" style="106" customWidth="1"/>
    <col min="15365" max="15365" width="91" style="106" customWidth="1"/>
    <col min="15366" max="15615" width="9.140625" style="106"/>
    <col min="15616" max="15616" width="45.28515625" style="106" customWidth="1"/>
    <col min="15617" max="15617" width="8.85546875" style="106" customWidth="1"/>
    <col min="15618" max="15618" width="12.28515625" style="106" customWidth="1"/>
    <col min="15619" max="15619" width="44.140625" style="106" customWidth="1"/>
    <col min="15620" max="15620" width="27.7109375" style="106" customWidth="1"/>
    <col min="15621" max="15621" width="91" style="106" customWidth="1"/>
    <col min="15622" max="15871" width="9.140625" style="106"/>
    <col min="15872" max="15872" width="45.28515625" style="106" customWidth="1"/>
    <col min="15873" max="15873" width="8.85546875" style="106" customWidth="1"/>
    <col min="15874" max="15874" width="12.28515625" style="106" customWidth="1"/>
    <col min="15875" max="15875" width="44.140625" style="106" customWidth="1"/>
    <col min="15876" max="15876" width="27.7109375" style="106" customWidth="1"/>
    <col min="15877" max="15877" width="91" style="106" customWidth="1"/>
    <col min="15878" max="16127" width="9.140625" style="106"/>
    <col min="16128" max="16128" width="45.28515625" style="106" customWidth="1"/>
    <col min="16129" max="16129" width="8.85546875" style="106" customWidth="1"/>
    <col min="16130" max="16130" width="12.28515625" style="106" customWidth="1"/>
    <col min="16131" max="16131" width="44.140625" style="106" customWidth="1"/>
    <col min="16132" max="16132" width="27.7109375" style="106" customWidth="1"/>
    <col min="16133" max="16133" width="91" style="106" customWidth="1"/>
    <col min="16134" max="16384" width="9.140625" style="106"/>
  </cols>
  <sheetData>
    <row r="1" spans="1:9" ht="32.25" customHeight="1">
      <c r="A1" s="162" t="s">
        <v>188</v>
      </c>
      <c r="B1" s="248" t="s">
        <v>296</v>
      </c>
      <c r="C1" s="248"/>
      <c r="D1" s="248"/>
      <c r="E1" s="248"/>
    </row>
    <row r="2" spans="1:9">
      <c r="A2" s="162">
        <v>1</v>
      </c>
      <c r="B2" s="163" t="s">
        <v>189</v>
      </c>
      <c r="C2" s="164" t="s">
        <v>20</v>
      </c>
      <c r="D2" s="165" t="s">
        <v>2</v>
      </c>
      <c r="E2" s="166" t="s">
        <v>190</v>
      </c>
    </row>
    <row r="3" spans="1:9" s="112" customFormat="1">
      <c r="A3" s="185">
        <f>1+A2</f>
        <v>2</v>
      </c>
      <c r="B3" s="186" t="s">
        <v>191</v>
      </c>
      <c r="C3" s="187" t="s">
        <v>10</v>
      </c>
      <c r="D3" s="188">
        <f>6.455*9.775+0.45*(1.1*2+2.27+2.28+2.27)</f>
        <v>67.156625000000005</v>
      </c>
      <c r="E3" s="193" t="s">
        <v>329</v>
      </c>
    </row>
    <row r="4" spans="1:9" s="112" customFormat="1">
      <c r="A4" s="107">
        <f t="shared" ref="A4:A68" si="0">1+A3</f>
        <v>3</v>
      </c>
      <c r="B4" s="108" t="s">
        <v>192</v>
      </c>
      <c r="C4" s="113" t="s">
        <v>193</v>
      </c>
      <c r="D4" s="110">
        <f>(6.455+9.775)*2+0.45*10</f>
        <v>36.96</v>
      </c>
      <c r="E4" s="194" t="s">
        <v>330</v>
      </c>
      <c r="F4" s="114"/>
      <c r="G4" s="114"/>
      <c r="H4" s="114"/>
      <c r="I4" s="114"/>
    </row>
    <row r="5" spans="1:9" s="112" customFormat="1">
      <c r="A5" s="107">
        <f t="shared" si="0"/>
        <v>4</v>
      </c>
      <c r="B5" s="108" t="s">
        <v>297</v>
      </c>
      <c r="C5" s="113" t="s">
        <v>10</v>
      </c>
      <c r="D5" s="110">
        <f>((6.455+9.775)*2+0.45*10)*3.455</f>
        <v>127.69680000000001</v>
      </c>
      <c r="E5" s="194" t="s">
        <v>331</v>
      </c>
      <c r="F5" s="114"/>
      <c r="G5" s="114"/>
      <c r="H5" s="114"/>
      <c r="I5" s="114"/>
    </row>
    <row r="6" spans="1:9" s="112" customFormat="1">
      <c r="A6" s="107">
        <f t="shared" si="0"/>
        <v>5</v>
      </c>
      <c r="B6" s="108"/>
      <c r="C6" s="113"/>
      <c r="D6" s="110"/>
      <c r="E6" s="194"/>
      <c r="F6" s="114"/>
      <c r="G6" s="114"/>
      <c r="H6" s="114"/>
      <c r="I6" s="114"/>
    </row>
    <row r="7" spans="1:9" s="112" customFormat="1">
      <c r="A7" s="107">
        <f t="shared" si="0"/>
        <v>6</v>
      </c>
      <c r="B7" s="115" t="s">
        <v>298</v>
      </c>
      <c r="C7" s="116"/>
      <c r="D7" s="117"/>
      <c r="E7" s="195"/>
    </row>
    <row r="8" spans="1:9" s="112" customFormat="1">
      <c r="A8" s="107">
        <f t="shared" si="0"/>
        <v>7</v>
      </c>
      <c r="B8" s="118" t="s">
        <v>299</v>
      </c>
      <c r="C8" s="119" t="s">
        <v>10</v>
      </c>
      <c r="D8" s="117">
        <f>(2.27*2+2.28)*2.515</f>
        <v>17.1523</v>
      </c>
      <c r="E8" s="195" t="s">
        <v>332</v>
      </c>
    </row>
    <row r="9" spans="1:9" s="112" customFormat="1">
      <c r="A9" s="107">
        <f t="shared" si="0"/>
        <v>8</v>
      </c>
      <c r="B9" s="118" t="s">
        <v>300</v>
      </c>
      <c r="C9" s="116" t="s">
        <v>10</v>
      </c>
      <c r="D9" s="117">
        <f>D8</f>
        <v>17.1523</v>
      </c>
      <c r="E9" s="195" t="s">
        <v>333</v>
      </c>
    </row>
    <row r="10" spans="1:9" s="112" customFormat="1">
      <c r="A10" s="107">
        <f t="shared" si="0"/>
        <v>9</v>
      </c>
      <c r="B10" s="118" t="s">
        <v>301</v>
      </c>
      <c r="C10" s="119"/>
      <c r="D10" s="117"/>
      <c r="E10" s="195"/>
    </row>
    <row r="11" spans="1:9" s="112" customFormat="1">
      <c r="A11" s="107">
        <f t="shared" si="0"/>
        <v>10</v>
      </c>
      <c r="B11" s="118" t="s">
        <v>325</v>
      </c>
      <c r="C11" s="113" t="s">
        <v>10</v>
      </c>
      <c r="D11" s="110">
        <f>200+67.16</f>
        <v>267.15999999999997</v>
      </c>
      <c r="E11" s="194" t="s">
        <v>334</v>
      </c>
    </row>
    <row r="12" spans="1:9" s="112" customFormat="1">
      <c r="A12" s="107">
        <f t="shared" si="0"/>
        <v>11</v>
      </c>
      <c r="B12" s="118" t="s">
        <v>324</v>
      </c>
      <c r="C12" s="113" t="s">
        <v>11</v>
      </c>
      <c r="D12" s="110">
        <v>267.16000000000003</v>
      </c>
      <c r="E12" s="194">
        <v>267.16000000000003</v>
      </c>
    </row>
    <row r="13" spans="1:9" s="112" customFormat="1">
      <c r="A13" s="107">
        <f t="shared" si="0"/>
        <v>12</v>
      </c>
      <c r="B13" s="133" t="s">
        <v>327</v>
      </c>
      <c r="C13" s="113" t="s">
        <v>302</v>
      </c>
      <c r="D13" s="110">
        <v>10</v>
      </c>
      <c r="E13" s="194">
        <v>10</v>
      </c>
    </row>
    <row r="14" spans="1:9" s="112" customFormat="1">
      <c r="A14" s="107">
        <f t="shared" si="0"/>
        <v>13</v>
      </c>
      <c r="B14" s="118" t="s">
        <v>194</v>
      </c>
      <c r="C14" s="120" t="s">
        <v>195</v>
      </c>
      <c r="D14" s="110">
        <v>1</v>
      </c>
      <c r="E14" s="194">
        <v>1</v>
      </c>
    </row>
    <row r="15" spans="1:9" s="112" customFormat="1">
      <c r="A15" s="107">
        <f t="shared" si="0"/>
        <v>14</v>
      </c>
      <c r="B15" s="118" t="s">
        <v>303</v>
      </c>
      <c r="C15" s="120" t="s">
        <v>10</v>
      </c>
      <c r="D15" s="110">
        <v>67.16</v>
      </c>
      <c r="E15" s="194">
        <v>67.16</v>
      </c>
    </row>
    <row r="16" spans="1:9" s="112" customFormat="1">
      <c r="A16" s="107">
        <f t="shared" si="0"/>
        <v>15</v>
      </c>
      <c r="B16" s="118" t="s">
        <v>304</v>
      </c>
      <c r="C16" s="120" t="s">
        <v>11</v>
      </c>
      <c r="D16" s="110">
        <f>67.16*0.1</f>
        <v>6.7160000000000002</v>
      </c>
      <c r="E16" s="194" t="s">
        <v>335</v>
      </c>
    </row>
    <row r="17" spans="1:5" s="112" customFormat="1">
      <c r="A17" s="107">
        <f t="shared" si="0"/>
        <v>16</v>
      </c>
      <c r="B17" s="118" t="s">
        <v>305</v>
      </c>
      <c r="C17" s="120" t="s">
        <v>10</v>
      </c>
      <c r="D17" s="110">
        <v>67.19</v>
      </c>
      <c r="E17" s="194">
        <v>67.19</v>
      </c>
    </row>
    <row r="18" spans="1:5" s="112" customFormat="1">
      <c r="A18" s="107">
        <f t="shared" si="0"/>
        <v>17</v>
      </c>
      <c r="B18" s="118" t="s">
        <v>306</v>
      </c>
      <c r="C18" s="120" t="s">
        <v>11</v>
      </c>
      <c r="D18" s="110">
        <f>67.16*0.3</f>
        <v>20.148</v>
      </c>
      <c r="E18" s="194" t="s">
        <v>336</v>
      </c>
    </row>
    <row r="19" spans="1:5" s="112" customFormat="1">
      <c r="A19" s="107">
        <f t="shared" si="0"/>
        <v>18</v>
      </c>
      <c r="B19" s="118" t="s">
        <v>307</v>
      </c>
      <c r="C19" s="120" t="s">
        <v>11</v>
      </c>
      <c r="D19" s="110">
        <f>67.16*0.15</f>
        <v>10.074</v>
      </c>
      <c r="E19" s="229" t="s">
        <v>338</v>
      </c>
    </row>
    <row r="20" spans="1:5" s="112" customFormat="1">
      <c r="A20" s="107">
        <f t="shared" si="0"/>
        <v>19</v>
      </c>
      <c r="B20" s="122"/>
      <c r="C20" s="109"/>
      <c r="D20" s="123"/>
      <c r="E20" s="196"/>
    </row>
    <row r="21" spans="1:5" s="112" customFormat="1">
      <c r="A21" s="107">
        <f t="shared" si="0"/>
        <v>20</v>
      </c>
      <c r="B21" s="182" t="s">
        <v>308</v>
      </c>
      <c r="C21" s="125" t="s">
        <v>11</v>
      </c>
      <c r="D21" s="123">
        <f>67.16*0.2</f>
        <v>13.432</v>
      </c>
      <c r="E21" s="196" t="s">
        <v>337</v>
      </c>
    </row>
    <row r="22" spans="1:5" s="112" customFormat="1">
      <c r="A22" s="107">
        <f t="shared" si="0"/>
        <v>21</v>
      </c>
      <c r="B22" s="121" t="s">
        <v>196</v>
      </c>
      <c r="C22" s="109" t="s">
        <v>11</v>
      </c>
      <c r="D22" s="123">
        <f>67.16*0.15</f>
        <v>10.074</v>
      </c>
      <c r="E22" s="196" t="s">
        <v>338</v>
      </c>
    </row>
    <row r="23" spans="1:5" s="112" customFormat="1">
      <c r="A23" s="107">
        <f t="shared" si="0"/>
        <v>22</v>
      </c>
      <c r="B23" s="126" t="s">
        <v>197</v>
      </c>
      <c r="C23" s="109" t="s">
        <v>10</v>
      </c>
      <c r="D23" s="110">
        <v>67.16</v>
      </c>
      <c r="E23" s="194">
        <v>67.16</v>
      </c>
    </row>
    <row r="24" spans="1:5" s="112" customFormat="1">
      <c r="A24" s="107">
        <f t="shared" si="0"/>
        <v>23</v>
      </c>
      <c r="B24" s="121" t="s">
        <v>198</v>
      </c>
      <c r="C24" s="109" t="s">
        <v>10</v>
      </c>
      <c r="D24" s="110">
        <f>36.96*0.2</f>
        <v>7.3920000000000003</v>
      </c>
      <c r="E24" s="194" t="s">
        <v>339</v>
      </c>
    </row>
    <row r="25" spans="1:5" s="112" customFormat="1">
      <c r="A25" s="107">
        <f t="shared" si="0"/>
        <v>24</v>
      </c>
      <c r="B25" s="121" t="s">
        <v>199</v>
      </c>
      <c r="C25" s="109" t="s">
        <v>10</v>
      </c>
      <c r="D25" s="110">
        <v>67.16</v>
      </c>
      <c r="E25" s="194">
        <v>67.16</v>
      </c>
    </row>
    <row r="26" spans="1:5" s="112" customFormat="1">
      <c r="A26" s="107">
        <f t="shared" si="0"/>
        <v>25</v>
      </c>
      <c r="B26" s="126" t="s">
        <v>198</v>
      </c>
      <c r="C26" s="109" t="s">
        <v>10</v>
      </c>
      <c r="D26" s="110">
        <v>7.39</v>
      </c>
      <c r="E26" s="194">
        <v>7.39</v>
      </c>
    </row>
    <row r="27" spans="1:5" s="112" customFormat="1">
      <c r="A27" s="107">
        <f t="shared" si="0"/>
        <v>26</v>
      </c>
      <c r="B27" s="121" t="s">
        <v>200</v>
      </c>
      <c r="C27" s="129" t="s">
        <v>10</v>
      </c>
      <c r="D27" s="110">
        <v>67.16</v>
      </c>
      <c r="E27" s="194">
        <v>67.16</v>
      </c>
    </row>
    <row r="28" spans="1:5" s="112" customFormat="1">
      <c r="A28" s="107">
        <f t="shared" si="0"/>
        <v>27</v>
      </c>
      <c r="B28" s="121" t="s">
        <v>198</v>
      </c>
      <c r="C28" s="109" t="s">
        <v>10</v>
      </c>
      <c r="D28" s="110">
        <v>7.39</v>
      </c>
      <c r="E28" s="194">
        <v>7.39</v>
      </c>
    </row>
    <row r="29" spans="1:5" s="112" customFormat="1">
      <c r="A29" s="107">
        <f t="shared" si="0"/>
        <v>28</v>
      </c>
      <c r="B29" s="121" t="s">
        <v>201</v>
      </c>
      <c r="C29" s="109" t="s">
        <v>10</v>
      </c>
      <c r="D29" s="110">
        <v>67.16</v>
      </c>
      <c r="E29" s="194">
        <v>67.16</v>
      </c>
    </row>
    <row r="30" spans="1:5" s="112" customFormat="1">
      <c r="A30" s="107">
        <f t="shared" si="0"/>
        <v>29</v>
      </c>
      <c r="B30" s="121" t="s">
        <v>202</v>
      </c>
      <c r="C30" s="109" t="s">
        <v>10</v>
      </c>
      <c r="D30" s="110">
        <v>67.16</v>
      </c>
      <c r="E30" s="194">
        <v>67.16</v>
      </c>
    </row>
    <row r="31" spans="1:5" s="112" customFormat="1">
      <c r="A31" s="107">
        <f t="shared" si="0"/>
        <v>30</v>
      </c>
      <c r="B31" s="121" t="s">
        <v>203</v>
      </c>
      <c r="C31" s="109" t="s">
        <v>11</v>
      </c>
      <c r="D31" s="127">
        <v>6.7160000000000002</v>
      </c>
      <c r="E31" s="197">
        <v>6.7160000000000002</v>
      </c>
    </row>
    <row r="32" spans="1:5" s="112" customFormat="1">
      <c r="A32" s="107">
        <f t="shared" si="0"/>
        <v>31</v>
      </c>
      <c r="B32" s="121" t="s">
        <v>204</v>
      </c>
      <c r="C32" s="109" t="s">
        <v>7</v>
      </c>
      <c r="D32" s="110">
        <f>67.16*0.00444</f>
        <v>0.29819040000000002</v>
      </c>
      <c r="E32" s="194" t="s">
        <v>340</v>
      </c>
    </row>
    <row r="33" spans="1:11" s="112" customFormat="1">
      <c r="A33" s="107">
        <f t="shared" si="0"/>
        <v>32</v>
      </c>
      <c r="B33" s="121" t="s">
        <v>205</v>
      </c>
      <c r="C33" s="109" t="s">
        <v>193</v>
      </c>
      <c r="D33" s="110">
        <v>36.96</v>
      </c>
      <c r="E33" s="194">
        <v>36.96</v>
      </c>
    </row>
    <row r="34" spans="1:11" s="112" customFormat="1">
      <c r="A34" s="107">
        <f t="shared" si="0"/>
        <v>33</v>
      </c>
      <c r="B34" s="126" t="s">
        <v>206</v>
      </c>
      <c r="C34" s="109" t="s">
        <v>10</v>
      </c>
      <c r="D34" s="110">
        <f>67.16</f>
        <v>67.16</v>
      </c>
      <c r="E34" s="194" t="s">
        <v>341</v>
      </c>
    </row>
    <row r="35" spans="1:11" s="112" customFormat="1">
      <c r="A35" s="107">
        <f t="shared" si="0"/>
        <v>34</v>
      </c>
      <c r="B35" s="126" t="s">
        <v>207</v>
      </c>
      <c r="C35" s="109" t="s">
        <v>10</v>
      </c>
      <c r="D35" s="127">
        <v>67.16</v>
      </c>
      <c r="E35" s="197">
        <v>67.16</v>
      </c>
    </row>
    <row r="36" spans="1:11" s="112" customFormat="1">
      <c r="A36" s="107">
        <f t="shared" si="0"/>
        <v>35</v>
      </c>
      <c r="B36" s="126" t="s">
        <v>309</v>
      </c>
      <c r="C36" s="113" t="s">
        <v>193</v>
      </c>
      <c r="D36" s="127">
        <f>3.735+1.67+2.27</f>
        <v>7.6749999999999989</v>
      </c>
      <c r="E36" s="197" t="s">
        <v>342</v>
      </c>
    </row>
    <row r="37" spans="1:11" s="112" customFormat="1" ht="30">
      <c r="A37" s="107">
        <f t="shared" si="0"/>
        <v>36</v>
      </c>
      <c r="B37" s="126" t="s">
        <v>310</v>
      </c>
      <c r="C37" s="113" t="s">
        <v>193</v>
      </c>
      <c r="D37" s="127">
        <f>9.775*3+6.455*3+2</f>
        <v>50.690000000000005</v>
      </c>
      <c r="E37" s="197" t="s">
        <v>343</v>
      </c>
    </row>
    <row r="38" spans="1:11" s="112" customFormat="1">
      <c r="A38" s="107">
        <f t="shared" si="0"/>
        <v>37</v>
      </c>
      <c r="B38" s="126" t="s">
        <v>311</v>
      </c>
      <c r="C38" s="113" t="s">
        <v>195</v>
      </c>
      <c r="D38" s="127">
        <v>2</v>
      </c>
      <c r="E38" s="197">
        <v>2</v>
      </c>
    </row>
    <row r="39" spans="1:11" s="112" customFormat="1">
      <c r="A39" s="107">
        <f t="shared" si="0"/>
        <v>38</v>
      </c>
      <c r="B39" s="126"/>
      <c r="C39" s="113"/>
      <c r="D39" s="127"/>
      <c r="E39" s="197"/>
    </row>
    <row r="40" spans="1:11" s="112" customFormat="1" ht="30">
      <c r="A40" s="107">
        <f t="shared" si="0"/>
        <v>39</v>
      </c>
      <c r="B40" s="126" t="s">
        <v>312</v>
      </c>
      <c r="C40" s="128" t="s">
        <v>10</v>
      </c>
      <c r="D40" s="127">
        <f>0.6*36.96+(6.455+7.375+0.45*4)*(0.15+0.05)</f>
        <v>25.302</v>
      </c>
      <c r="E40" s="197" t="s">
        <v>344</v>
      </c>
    </row>
    <row r="41" spans="1:11" s="112" customFormat="1">
      <c r="A41" s="107">
        <f t="shared" si="0"/>
        <v>40</v>
      </c>
      <c r="B41" s="121" t="s">
        <v>208</v>
      </c>
      <c r="C41" s="109" t="s">
        <v>10</v>
      </c>
      <c r="D41" s="110">
        <f>0.35*36.96</f>
        <v>12.936</v>
      </c>
      <c r="E41" s="194" t="s">
        <v>345</v>
      </c>
    </row>
    <row r="42" spans="1:11" s="112" customFormat="1">
      <c r="A42" s="107">
        <f t="shared" si="0"/>
        <v>41</v>
      </c>
      <c r="B42" s="121" t="s">
        <v>209</v>
      </c>
      <c r="C42" s="128" t="s">
        <v>10</v>
      </c>
      <c r="D42" s="110">
        <f>0.1*(6.455+7.375+0.45*4)</f>
        <v>1.5630000000000002</v>
      </c>
      <c r="E42" s="194" t="s">
        <v>346</v>
      </c>
    </row>
    <row r="43" spans="1:11" s="112" customFormat="1" ht="30">
      <c r="A43" s="107">
        <f t="shared" si="0"/>
        <v>42</v>
      </c>
      <c r="B43" s="108" t="s">
        <v>326</v>
      </c>
      <c r="C43" s="109" t="s">
        <v>193</v>
      </c>
      <c r="D43" s="110">
        <f>(6.455+7.375+0.45*4)*2</f>
        <v>31.26</v>
      </c>
      <c r="E43" s="194" t="s">
        <v>347</v>
      </c>
    </row>
    <row r="44" spans="1:11" s="112" customFormat="1">
      <c r="A44" s="107">
        <f t="shared" si="0"/>
        <v>43</v>
      </c>
      <c r="B44" s="121" t="s">
        <v>210</v>
      </c>
      <c r="C44" s="109" t="s">
        <v>195</v>
      </c>
      <c r="D44" s="110">
        <v>3</v>
      </c>
      <c r="E44" s="194">
        <v>3</v>
      </c>
    </row>
    <row r="45" spans="1:11" s="112" customFormat="1">
      <c r="A45" s="107">
        <f t="shared" si="0"/>
        <v>44</v>
      </c>
      <c r="B45" s="121" t="s">
        <v>211</v>
      </c>
      <c r="C45" s="129" t="s">
        <v>195</v>
      </c>
      <c r="D45" s="110">
        <v>3</v>
      </c>
      <c r="E45" s="194">
        <v>3</v>
      </c>
    </row>
    <row r="46" spans="1:11" s="112" customFormat="1">
      <c r="A46" s="107">
        <f t="shared" si="0"/>
        <v>45</v>
      </c>
      <c r="B46" s="118" t="s">
        <v>212</v>
      </c>
      <c r="C46" s="109" t="s">
        <v>6</v>
      </c>
      <c r="D46" s="110">
        <f>12.83*2</f>
        <v>25.66</v>
      </c>
      <c r="E46" s="194" t="s">
        <v>348</v>
      </c>
      <c r="K46" s="130"/>
    </row>
    <row r="47" spans="1:11" s="112" customFormat="1">
      <c r="A47" s="107">
        <f t="shared" si="0"/>
        <v>46</v>
      </c>
      <c r="B47" s="121" t="s">
        <v>211</v>
      </c>
      <c r="C47" s="109" t="s">
        <v>6</v>
      </c>
      <c r="D47" s="127">
        <f>12.83*2</f>
        <v>25.66</v>
      </c>
      <c r="E47" s="197" t="s">
        <v>348</v>
      </c>
    </row>
    <row r="48" spans="1:11" s="112" customFormat="1">
      <c r="A48" s="107">
        <f t="shared" si="0"/>
        <v>47</v>
      </c>
      <c r="B48" s="121" t="s">
        <v>213</v>
      </c>
      <c r="C48" s="109" t="s">
        <v>214</v>
      </c>
      <c r="D48" s="127">
        <v>1</v>
      </c>
      <c r="E48" s="197">
        <v>1</v>
      </c>
    </row>
    <row r="49" spans="1:5" s="112" customFormat="1">
      <c r="A49" s="107">
        <f t="shared" si="0"/>
        <v>48</v>
      </c>
      <c r="B49" s="124" t="s">
        <v>215</v>
      </c>
      <c r="C49" s="109" t="s">
        <v>214</v>
      </c>
      <c r="D49" s="110">
        <v>1</v>
      </c>
      <c r="E49" s="194">
        <v>1</v>
      </c>
    </row>
    <row r="50" spans="1:5" s="112" customFormat="1">
      <c r="A50" s="107">
        <f t="shared" si="0"/>
        <v>49</v>
      </c>
      <c r="B50" s="121" t="s">
        <v>216</v>
      </c>
      <c r="C50" s="109" t="s">
        <v>6</v>
      </c>
      <c r="D50" s="127">
        <f>6.455+7.375+0.45*4</f>
        <v>15.63</v>
      </c>
      <c r="E50" s="197" t="s">
        <v>349</v>
      </c>
    </row>
    <row r="51" spans="1:5" s="112" customFormat="1" ht="30">
      <c r="A51" s="107">
        <f t="shared" si="0"/>
        <v>50</v>
      </c>
      <c r="B51" s="108" t="s">
        <v>313</v>
      </c>
      <c r="C51" s="113" t="s">
        <v>193</v>
      </c>
      <c r="D51" s="127">
        <v>3.5</v>
      </c>
      <c r="E51" s="197">
        <v>3.5</v>
      </c>
    </row>
    <row r="52" spans="1:5" s="112" customFormat="1">
      <c r="A52" s="107">
        <f t="shared" si="0"/>
        <v>51</v>
      </c>
      <c r="B52" s="182" t="s">
        <v>314</v>
      </c>
      <c r="C52" s="129" t="s">
        <v>195</v>
      </c>
      <c r="D52" s="110">
        <v>1</v>
      </c>
      <c r="E52" s="194">
        <v>1</v>
      </c>
    </row>
    <row r="53" spans="1:5" s="112" customFormat="1">
      <c r="A53" s="107">
        <f t="shared" si="0"/>
        <v>52</v>
      </c>
      <c r="B53" s="182" t="s">
        <v>315</v>
      </c>
      <c r="C53" s="129" t="s">
        <v>195</v>
      </c>
      <c r="D53" s="110">
        <v>2</v>
      </c>
      <c r="E53" s="194">
        <v>2</v>
      </c>
    </row>
    <row r="54" spans="1:5" s="112" customFormat="1">
      <c r="A54" s="107">
        <f t="shared" si="0"/>
        <v>53</v>
      </c>
      <c r="B54" s="182" t="s">
        <v>322</v>
      </c>
      <c r="C54" s="129" t="s">
        <v>6</v>
      </c>
      <c r="D54" s="110">
        <v>8</v>
      </c>
      <c r="E54" s="194">
        <v>8</v>
      </c>
    </row>
    <row r="55" spans="1:5" s="112" customFormat="1">
      <c r="A55" s="107">
        <f t="shared" si="0"/>
        <v>54</v>
      </c>
      <c r="B55" s="108" t="s">
        <v>316</v>
      </c>
      <c r="C55" s="109" t="s">
        <v>195</v>
      </c>
      <c r="D55" s="127">
        <v>1</v>
      </c>
      <c r="E55" s="197">
        <v>1</v>
      </c>
    </row>
    <row r="56" spans="1:5" s="112" customFormat="1">
      <c r="A56" s="107">
        <f t="shared" si="0"/>
        <v>55</v>
      </c>
      <c r="B56" s="108" t="s">
        <v>317</v>
      </c>
      <c r="C56" s="113" t="s">
        <v>195</v>
      </c>
      <c r="D56" s="127">
        <v>1</v>
      </c>
      <c r="E56" s="197">
        <v>1</v>
      </c>
    </row>
    <row r="57" spans="1:5" s="112" customFormat="1">
      <c r="A57" s="107">
        <f t="shared" si="0"/>
        <v>56</v>
      </c>
      <c r="B57" s="108" t="s">
        <v>318</v>
      </c>
      <c r="C57" s="113" t="s">
        <v>195</v>
      </c>
      <c r="D57" s="127">
        <v>1</v>
      </c>
      <c r="E57" s="197">
        <v>1</v>
      </c>
    </row>
    <row r="58" spans="1:5" s="112" customFormat="1">
      <c r="A58" s="107">
        <f t="shared" si="0"/>
        <v>57</v>
      </c>
      <c r="B58" s="108" t="s">
        <v>319</v>
      </c>
      <c r="C58" s="113" t="s">
        <v>195</v>
      </c>
      <c r="D58" s="127">
        <v>1</v>
      </c>
      <c r="E58" s="197">
        <v>1</v>
      </c>
    </row>
    <row r="59" spans="1:5" s="112" customFormat="1">
      <c r="A59" s="107">
        <f t="shared" si="0"/>
        <v>58</v>
      </c>
      <c r="B59" s="108" t="s">
        <v>320</v>
      </c>
      <c r="C59" s="113" t="s">
        <v>195</v>
      </c>
      <c r="D59" s="127">
        <v>1</v>
      </c>
      <c r="E59" s="197">
        <v>1</v>
      </c>
    </row>
    <row r="60" spans="1:5" s="112" customFormat="1" ht="30">
      <c r="A60" s="107">
        <f t="shared" si="0"/>
        <v>59</v>
      </c>
      <c r="B60" s="108" t="s">
        <v>321</v>
      </c>
      <c r="C60" s="113" t="s">
        <v>214</v>
      </c>
      <c r="D60" s="127">
        <v>2</v>
      </c>
      <c r="E60" s="197">
        <v>2</v>
      </c>
    </row>
    <row r="61" spans="1:5" s="112" customFormat="1">
      <c r="A61" s="107">
        <f t="shared" si="0"/>
        <v>60</v>
      </c>
      <c r="B61" s="108" t="s">
        <v>323</v>
      </c>
      <c r="C61" s="113" t="s">
        <v>195</v>
      </c>
      <c r="D61" s="127">
        <v>1</v>
      </c>
      <c r="E61" s="197">
        <v>1</v>
      </c>
    </row>
    <row r="62" spans="1:5" s="112" customFormat="1" ht="30">
      <c r="A62" s="107">
        <f t="shared" si="0"/>
        <v>61</v>
      </c>
      <c r="B62" s="121" t="s">
        <v>217</v>
      </c>
      <c r="C62" s="109" t="s">
        <v>10</v>
      </c>
      <c r="D62" s="127">
        <f>127.7+67.16</f>
        <v>194.86</v>
      </c>
      <c r="E62" s="197" t="s">
        <v>350</v>
      </c>
    </row>
    <row r="63" spans="1:5" s="112" customFormat="1">
      <c r="A63" s="107">
        <f t="shared" si="0"/>
        <v>62</v>
      </c>
      <c r="B63" s="131" t="s">
        <v>218</v>
      </c>
      <c r="C63" s="132" t="s">
        <v>10</v>
      </c>
      <c r="D63" s="127">
        <v>67.16</v>
      </c>
      <c r="E63" s="197">
        <v>67.16</v>
      </c>
    </row>
    <row r="64" spans="1:5" s="112" customFormat="1">
      <c r="A64" s="107">
        <f t="shared" si="0"/>
        <v>63</v>
      </c>
      <c r="B64" s="131" t="s">
        <v>219</v>
      </c>
      <c r="C64" s="132" t="s">
        <v>10</v>
      </c>
      <c r="D64" s="127">
        <f>4*17.15</f>
        <v>68.599999999999994</v>
      </c>
      <c r="E64" s="197" t="s">
        <v>351</v>
      </c>
    </row>
    <row r="65" spans="1:5" s="112" customFormat="1">
      <c r="A65" s="107">
        <f t="shared" si="0"/>
        <v>64</v>
      </c>
      <c r="B65" s="133" t="s">
        <v>220</v>
      </c>
      <c r="C65" s="132" t="s">
        <v>10</v>
      </c>
      <c r="D65" s="110">
        <f>1.85*1.5</f>
        <v>2.7750000000000004</v>
      </c>
      <c r="E65" s="194" t="s">
        <v>352</v>
      </c>
    </row>
    <row r="66" spans="1:5" s="112" customFormat="1">
      <c r="A66" s="107">
        <f t="shared" si="0"/>
        <v>65</v>
      </c>
      <c r="B66" s="131" t="s">
        <v>221</v>
      </c>
      <c r="C66" s="134" t="s">
        <v>193</v>
      </c>
      <c r="D66" s="110">
        <f>2*1.5+1.85</f>
        <v>4.8499999999999996</v>
      </c>
      <c r="E66" s="194" t="s">
        <v>353</v>
      </c>
    </row>
    <row r="67" spans="1:5" s="112" customFormat="1" ht="25.5">
      <c r="A67" s="107">
        <f t="shared" si="0"/>
        <v>66</v>
      </c>
      <c r="B67" s="135" t="s">
        <v>222</v>
      </c>
      <c r="C67" s="184" t="s">
        <v>214</v>
      </c>
      <c r="D67" s="110">
        <v>1</v>
      </c>
      <c r="E67" s="194">
        <v>1</v>
      </c>
    </row>
    <row r="68" spans="1:5" s="112" customFormat="1">
      <c r="A68" s="189">
        <f t="shared" si="0"/>
        <v>67</v>
      </c>
      <c r="B68" s="190" t="s">
        <v>328</v>
      </c>
      <c r="C68" s="191" t="s">
        <v>302</v>
      </c>
      <c r="D68" s="192">
        <v>15</v>
      </c>
      <c r="E68" s="198">
        <v>15</v>
      </c>
    </row>
    <row r="69" spans="1:5" s="112" customFormat="1">
      <c r="A69" s="136"/>
      <c r="B69" s="137"/>
      <c r="C69" s="138"/>
      <c r="D69" s="139"/>
      <c r="E69" s="140"/>
    </row>
    <row r="70" spans="1:5" s="112" customFormat="1">
      <c r="A70" s="141"/>
      <c r="B70" s="137"/>
      <c r="C70" s="138"/>
      <c r="D70" s="139"/>
      <c r="E70" s="140"/>
    </row>
    <row r="71" spans="1:5" s="112" customFormat="1">
      <c r="A71" s="141"/>
      <c r="B71" s="111"/>
      <c r="C71" s="141"/>
      <c r="D71" s="142"/>
      <c r="E71" s="143"/>
    </row>
    <row r="72" spans="1:5" s="112" customFormat="1">
      <c r="A72" s="141"/>
      <c r="B72" s="111"/>
      <c r="C72" s="141"/>
      <c r="D72" s="142"/>
      <c r="E72" s="143"/>
    </row>
    <row r="73" spans="1:5" s="112" customFormat="1">
      <c r="A73" s="141"/>
      <c r="B73" s="144"/>
      <c r="C73" s="141"/>
      <c r="D73" s="142"/>
      <c r="E73" s="143"/>
    </row>
    <row r="74" spans="1:5" s="112" customFormat="1">
      <c r="A74" s="141"/>
      <c r="B74" s="111"/>
      <c r="C74" s="141"/>
      <c r="D74" s="142"/>
      <c r="E74" s="143"/>
    </row>
    <row r="75" spans="1:5" s="112" customFormat="1">
      <c r="A75" s="141"/>
      <c r="B75" s="111"/>
      <c r="C75" s="141"/>
      <c r="D75" s="142"/>
      <c r="E75" s="143"/>
    </row>
    <row r="76" spans="1:5" s="112" customFormat="1">
      <c r="A76" s="141"/>
      <c r="B76" s="111"/>
      <c r="C76" s="141"/>
      <c r="D76" s="142"/>
      <c r="E76" s="143"/>
    </row>
    <row r="77" spans="1:5" s="112" customFormat="1">
      <c r="A77" s="141"/>
      <c r="B77" s="111"/>
      <c r="C77" s="136"/>
      <c r="D77" s="142"/>
      <c r="E77" s="143"/>
    </row>
    <row r="78" spans="1:5" s="112" customFormat="1" ht="18">
      <c r="A78" s="141"/>
      <c r="B78" s="111"/>
      <c r="C78" s="141"/>
      <c r="D78" s="142"/>
      <c r="E78" s="145"/>
    </row>
    <row r="79" spans="1:5" s="112" customFormat="1">
      <c r="A79" s="141"/>
      <c r="B79" s="111"/>
      <c r="C79" s="141"/>
      <c r="D79" s="142"/>
      <c r="E79" s="146"/>
    </row>
    <row r="80" spans="1:5" s="112" customFormat="1">
      <c r="A80" s="141"/>
      <c r="B80" s="111"/>
      <c r="C80" s="136"/>
      <c r="D80" s="142"/>
      <c r="E80" s="143"/>
    </row>
    <row r="81" spans="1:5" s="112" customFormat="1">
      <c r="A81" s="141"/>
      <c r="B81" s="111"/>
      <c r="C81" s="208"/>
      <c r="D81" s="142"/>
      <c r="E81" s="143"/>
    </row>
    <row r="82" spans="1:5" s="112" customFormat="1">
      <c r="A82" s="141"/>
      <c r="B82" s="111"/>
      <c r="C82" s="141"/>
      <c r="D82" s="142"/>
      <c r="E82" s="143"/>
    </row>
    <row r="83" spans="1:5" s="112" customFormat="1">
      <c r="A83" s="141"/>
      <c r="B83" s="111"/>
      <c r="C83" s="141"/>
      <c r="D83" s="142"/>
      <c r="E83" s="143"/>
    </row>
    <row r="84" spans="1:5" s="112" customFormat="1">
      <c r="A84" s="141"/>
      <c r="B84" s="111"/>
      <c r="C84" s="141"/>
      <c r="D84" s="147"/>
      <c r="E84" s="148"/>
    </row>
    <row r="85" spans="1:5" s="112" customFormat="1">
      <c r="A85" s="141"/>
      <c r="B85" s="111"/>
      <c r="C85" s="141"/>
      <c r="D85" s="142"/>
      <c r="E85" s="148"/>
    </row>
    <row r="86" spans="1:5" s="112" customFormat="1">
      <c r="A86" s="141"/>
      <c r="B86" s="111"/>
      <c r="C86" s="141"/>
      <c r="D86" s="142"/>
      <c r="E86" s="148"/>
    </row>
    <row r="87" spans="1:5" s="112" customFormat="1">
      <c r="A87" s="141"/>
      <c r="B87" s="111"/>
      <c r="C87" s="141"/>
      <c r="D87" s="142"/>
      <c r="E87" s="143"/>
    </row>
    <row r="88" spans="1:5" s="112" customFormat="1" ht="18">
      <c r="A88" s="141"/>
      <c r="B88" s="111"/>
      <c r="C88" s="136"/>
      <c r="D88" s="142"/>
      <c r="E88" s="145"/>
    </row>
    <row r="89" spans="1:5" s="112" customFormat="1">
      <c r="A89" s="141"/>
      <c r="B89" s="111"/>
      <c r="C89" s="141"/>
      <c r="D89" s="142"/>
      <c r="E89" s="146"/>
    </row>
    <row r="90" spans="1:5" s="112" customFormat="1">
      <c r="A90" s="141"/>
      <c r="B90" s="111"/>
      <c r="C90" s="141"/>
      <c r="D90" s="142"/>
      <c r="E90" s="143"/>
    </row>
    <row r="91" spans="1:5" s="112" customFormat="1">
      <c r="A91" s="141"/>
      <c r="B91" s="111"/>
      <c r="C91" s="141"/>
      <c r="D91" s="142"/>
      <c r="E91" s="143"/>
    </row>
    <row r="92" spans="1:5" s="112" customFormat="1">
      <c r="A92" s="141"/>
      <c r="B92" s="111"/>
      <c r="C92" s="136"/>
      <c r="D92" s="142"/>
      <c r="E92" s="143"/>
    </row>
    <row r="93" spans="1:5" s="112" customFormat="1">
      <c r="A93" s="141"/>
      <c r="B93" s="111"/>
      <c r="C93" s="136"/>
      <c r="D93" s="142"/>
      <c r="E93" s="143"/>
    </row>
    <row r="94" spans="1:5" s="112" customFormat="1">
      <c r="A94" s="141"/>
      <c r="B94" s="111"/>
      <c r="C94" s="141"/>
      <c r="D94" s="142"/>
      <c r="E94" s="149"/>
    </row>
    <row r="95" spans="1:5" s="112" customFormat="1">
      <c r="A95" s="141"/>
      <c r="B95" s="111"/>
      <c r="C95" s="136"/>
      <c r="D95" s="142"/>
      <c r="E95" s="143"/>
    </row>
    <row r="96" spans="1:5" s="112" customFormat="1">
      <c r="A96" s="141"/>
      <c r="B96" s="111"/>
      <c r="C96" s="141"/>
      <c r="D96" s="142"/>
      <c r="E96" s="143"/>
    </row>
    <row r="97" spans="1:5" s="112" customFormat="1">
      <c r="A97" s="141"/>
      <c r="B97" s="111"/>
      <c r="C97" s="141"/>
      <c r="D97" s="142"/>
      <c r="E97" s="143"/>
    </row>
    <row r="98" spans="1:5" s="112" customFormat="1">
      <c r="A98" s="141"/>
      <c r="B98" s="111"/>
      <c r="C98" s="141"/>
      <c r="D98" s="142"/>
      <c r="E98" s="143"/>
    </row>
    <row r="99" spans="1:5" s="112" customFormat="1">
      <c r="A99" s="141"/>
      <c r="B99" s="111"/>
      <c r="C99" s="141"/>
      <c r="D99" s="142"/>
      <c r="E99" s="143"/>
    </row>
    <row r="100" spans="1:5" s="112" customFormat="1">
      <c r="A100" s="141"/>
      <c r="B100" s="111"/>
      <c r="C100" s="141"/>
      <c r="D100" s="142"/>
      <c r="E100" s="143"/>
    </row>
    <row r="101" spans="1:5" s="112" customFormat="1">
      <c r="A101" s="141"/>
      <c r="B101" s="111"/>
      <c r="C101" s="141"/>
      <c r="D101" s="142"/>
      <c r="E101" s="143"/>
    </row>
    <row r="102" spans="1:5" s="112" customFormat="1">
      <c r="A102" s="141"/>
      <c r="B102" s="111"/>
      <c r="C102" s="141"/>
      <c r="D102" s="142"/>
      <c r="E102" s="143"/>
    </row>
    <row r="103" spans="1:5" s="112" customFormat="1">
      <c r="A103" s="141"/>
      <c r="B103" s="111"/>
      <c r="C103" s="141"/>
      <c r="D103" s="142"/>
      <c r="E103" s="143"/>
    </row>
    <row r="104" spans="1:5" s="112" customFormat="1">
      <c r="A104" s="141"/>
      <c r="B104" s="111"/>
      <c r="C104" s="141"/>
      <c r="D104" s="142"/>
      <c r="E104" s="143"/>
    </row>
    <row r="105" spans="1:5" s="112" customFormat="1">
      <c r="A105" s="141"/>
      <c r="B105" s="111"/>
      <c r="C105" s="141"/>
      <c r="D105" s="142"/>
      <c r="E105" s="143"/>
    </row>
    <row r="106" spans="1:5" s="112" customFormat="1">
      <c r="A106" s="141"/>
      <c r="B106" s="111"/>
      <c r="C106" s="141"/>
      <c r="D106" s="142"/>
      <c r="E106" s="143"/>
    </row>
    <row r="107" spans="1:5" s="112" customFormat="1">
      <c r="A107" s="141"/>
      <c r="B107" s="111"/>
      <c r="C107" s="141"/>
      <c r="D107" s="142"/>
      <c r="E107" s="143"/>
    </row>
    <row r="108" spans="1:5" s="112" customFormat="1">
      <c r="A108" s="141"/>
      <c r="B108" s="111"/>
      <c r="C108" s="141"/>
      <c r="D108" s="142"/>
      <c r="E108" s="143"/>
    </row>
    <row r="109" spans="1:5" s="112" customFormat="1">
      <c r="A109" s="141"/>
      <c r="B109" s="111"/>
      <c r="C109" s="141"/>
      <c r="D109" s="142"/>
      <c r="E109" s="143"/>
    </row>
    <row r="110" spans="1:5" s="112" customFormat="1">
      <c r="A110" s="141"/>
      <c r="B110" s="111"/>
      <c r="C110" s="208"/>
      <c r="D110" s="142"/>
      <c r="E110" s="143"/>
    </row>
    <row r="111" spans="1:5" s="112" customFormat="1">
      <c r="A111" s="141"/>
      <c r="B111" s="111"/>
      <c r="C111" s="141"/>
      <c r="D111" s="142"/>
      <c r="E111" s="143"/>
    </row>
    <row r="112" spans="1:5" s="112" customFormat="1">
      <c r="A112" s="141"/>
      <c r="B112" s="111"/>
      <c r="C112" s="141"/>
      <c r="D112" s="142"/>
      <c r="E112" s="143"/>
    </row>
    <row r="113" spans="1:5" s="112" customFormat="1">
      <c r="A113" s="141"/>
      <c r="B113" s="111"/>
      <c r="C113" s="141"/>
      <c r="D113" s="142"/>
      <c r="E113" s="143"/>
    </row>
    <row r="114" spans="1:5" s="112" customFormat="1">
      <c r="A114" s="141"/>
      <c r="B114" s="111"/>
      <c r="C114" s="141"/>
      <c r="D114" s="142"/>
      <c r="E114" s="143"/>
    </row>
    <row r="115" spans="1:5" s="112" customFormat="1">
      <c r="A115" s="141"/>
      <c r="B115" s="111"/>
      <c r="C115" s="141"/>
      <c r="D115" s="142"/>
      <c r="E115" s="143"/>
    </row>
    <row r="116" spans="1:5" s="112" customFormat="1">
      <c r="A116" s="141"/>
      <c r="B116" s="111"/>
      <c r="C116" s="141"/>
      <c r="D116" s="142"/>
      <c r="E116" s="143"/>
    </row>
    <row r="117" spans="1:5" s="112" customFormat="1">
      <c r="A117" s="141"/>
      <c r="B117" s="111"/>
      <c r="C117" s="141"/>
      <c r="D117" s="142"/>
      <c r="E117" s="143"/>
    </row>
    <row r="118" spans="1:5" s="112" customFormat="1">
      <c r="A118" s="141"/>
      <c r="B118" s="111"/>
      <c r="C118" s="141"/>
      <c r="D118" s="142"/>
      <c r="E118" s="143"/>
    </row>
    <row r="119" spans="1:5" s="112" customFormat="1">
      <c r="A119" s="141"/>
      <c r="B119" s="111"/>
      <c r="C119" s="141"/>
      <c r="D119" s="142"/>
      <c r="E119" s="143"/>
    </row>
    <row r="120" spans="1:5" s="112" customFormat="1">
      <c r="A120" s="141"/>
      <c r="B120" s="111"/>
      <c r="C120" s="141"/>
      <c r="D120" s="142"/>
      <c r="E120" s="143"/>
    </row>
    <row r="121" spans="1:5" s="112" customFormat="1">
      <c r="A121" s="141"/>
      <c r="B121" s="111"/>
      <c r="C121" s="141"/>
      <c r="D121" s="142"/>
      <c r="E121" s="143"/>
    </row>
    <row r="122" spans="1:5" s="112" customFormat="1">
      <c r="A122" s="141"/>
      <c r="B122" s="111"/>
      <c r="C122" s="141"/>
      <c r="D122" s="142"/>
      <c r="E122" s="143"/>
    </row>
    <row r="123" spans="1:5" s="112" customFormat="1">
      <c r="A123" s="141"/>
      <c r="B123" s="111"/>
      <c r="C123" s="141"/>
      <c r="D123" s="142"/>
      <c r="E123" s="143"/>
    </row>
    <row r="124" spans="1:5" s="112" customFormat="1">
      <c r="A124" s="141"/>
      <c r="B124" s="111"/>
      <c r="C124" s="141"/>
      <c r="D124" s="142"/>
      <c r="E124" s="143"/>
    </row>
    <row r="125" spans="1:5" s="112" customFormat="1">
      <c r="A125" s="141"/>
      <c r="B125" s="111"/>
      <c r="C125" s="141"/>
      <c r="D125" s="142"/>
      <c r="E125" s="143"/>
    </row>
    <row r="126" spans="1:5" s="112" customFormat="1">
      <c r="A126" s="141"/>
      <c r="B126" s="111"/>
      <c r="C126" s="141"/>
      <c r="D126" s="142"/>
      <c r="E126" s="143"/>
    </row>
    <row r="127" spans="1:5" s="112" customFormat="1">
      <c r="A127" s="141"/>
      <c r="B127" s="111"/>
      <c r="C127" s="141"/>
      <c r="D127" s="142"/>
      <c r="E127" s="143"/>
    </row>
    <row r="128" spans="1:5" s="112" customFormat="1">
      <c r="A128" s="141"/>
      <c r="B128" s="111"/>
      <c r="C128" s="141"/>
      <c r="D128" s="142"/>
      <c r="E128" s="143"/>
    </row>
    <row r="129" spans="1:5" s="112" customFormat="1">
      <c r="A129" s="141"/>
      <c r="B129" s="111"/>
      <c r="C129" s="141"/>
      <c r="D129" s="142"/>
      <c r="E129" s="143"/>
    </row>
    <row r="130" spans="1:5" s="112" customFormat="1">
      <c r="A130" s="141"/>
      <c r="B130" s="111"/>
      <c r="C130" s="141"/>
      <c r="D130" s="142"/>
      <c r="E130" s="143"/>
    </row>
    <row r="131" spans="1:5" s="112" customFormat="1">
      <c r="A131" s="141"/>
      <c r="B131" s="111"/>
      <c r="C131" s="141"/>
      <c r="D131" s="142"/>
      <c r="E131" s="143"/>
    </row>
    <row r="132" spans="1:5" s="112" customFormat="1">
      <c r="A132" s="141"/>
      <c r="B132" s="111"/>
      <c r="C132" s="141"/>
      <c r="D132" s="142"/>
      <c r="E132" s="143"/>
    </row>
    <row r="133" spans="1:5" s="112" customFormat="1">
      <c r="A133" s="141"/>
      <c r="B133" s="111"/>
      <c r="C133" s="141"/>
      <c r="D133" s="142"/>
      <c r="E133" s="143"/>
    </row>
    <row r="134" spans="1:5" s="112" customFormat="1">
      <c r="A134" s="141"/>
      <c r="B134" s="111"/>
      <c r="C134" s="141"/>
      <c r="D134" s="142"/>
      <c r="E134" s="143"/>
    </row>
    <row r="135" spans="1:5" s="112" customFormat="1">
      <c r="A135" s="141"/>
      <c r="B135" s="111"/>
      <c r="C135" s="141"/>
      <c r="D135" s="142"/>
      <c r="E135" s="143"/>
    </row>
    <row r="136" spans="1:5" s="112" customFormat="1">
      <c r="A136" s="141"/>
      <c r="B136" s="111"/>
      <c r="C136" s="141"/>
      <c r="D136" s="142"/>
      <c r="E136" s="143"/>
    </row>
    <row r="137" spans="1:5" s="112" customFormat="1">
      <c r="A137" s="141"/>
      <c r="B137" s="111"/>
      <c r="C137" s="141"/>
      <c r="D137" s="142"/>
      <c r="E137" s="143"/>
    </row>
    <row r="138" spans="1:5" s="112" customFormat="1">
      <c r="A138" s="141"/>
      <c r="B138" s="111"/>
      <c r="C138" s="141"/>
      <c r="D138" s="142"/>
      <c r="E138" s="143"/>
    </row>
    <row r="139" spans="1:5" s="112" customFormat="1">
      <c r="A139" s="141"/>
      <c r="B139" s="111"/>
      <c r="C139" s="141"/>
      <c r="D139" s="142"/>
      <c r="E139" s="143"/>
    </row>
    <row r="140" spans="1:5" s="112" customFormat="1">
      <c r="A140" s="141"/>
      <c r="B140" s="111"/>
      <c r="C140" s="141"/>
      <c r="D140" s="142"/>
      <c r="E140" s="143"/>
    </row>
    <row r="141" spans="1:5" s="112" customFormat="1">
      <c r="A141" s="141"/>
      <c r="B141" s="111"/>
      <c r="C141" s="141"/>
      <c r="D141" s="142"/>
      <c r="E141" s="143"/>
    </row>
    <row r="142" spans="1:5" s="112" customFormat="1">
      <c r="A142" s="141"/>
      <c r="B142" s="111"/>
      <c r="C142" s="141"/>
      <c r="D142" s="142"/>
      <c r="E142" s="143"/>
    </row>
    <row r="143" spans="1:5" s="112" customFormat="1">
      <c r="A143" s="141"/>
      <c r="B143" s="111"/>
      <c r="C143" s="141"/>
      <c r="D143" s="142"/>
      <c r="E143" s="143"/>
    </row>
    <row r="144" spans="1:5" s="112" customFormat="1">
      <c r="A144" s="141"/>
      <c r="B144" s="111"/>
      <c r="C144" s="141"/>
      <c r="D144" s="142"/>
      <c r="E144" s="143"/>
    </row>
    <row r="145" spans="1:5" s="112" customFormat="1">
      <c r="A145" s="141"/>
      <c r="B145" s="111"/>
      <c r="C145" s="141"/>
      <c r="D145" s="142"/>
      <c r="E145" s="143"/>
    </row>
    <row r="146" spans="1:5" s="153" customFormat="1">
      <c r="A146" s="150"/>
      <c r="B146" s="151"/>
      <c r="C146" s="150"/>
      <c r="D146" s="152"/>
      <c r="E146" s="143"/>
    </row>
    <row r="147" spans="1:5" s="153" customFormat="1">
      <c r="A147" s="150"/>
      <c r="B147" s="151"/>
      <c r="C147" s="150"/>
      <c r="D147" s="152"/>
      <c r="E147" s="143"/>
    </row>
    <row r="148" spans="1:5" s="153" customFormat="1">
      <c r="A148" s="150"/>
      <c r="B148" s="151"/>
      <c r="C148" s="150"/>
      <c r="D148" s="152"/>
      <c r="E148" s="143"/>
    </row>
    <row r="149" spans="1:5" s="153" customFormat="1">
      <c r="A149" s="150"/>
      <c r="B149" s="151"/>
      <c r="C149" s="150"/>
      <c r="D149" s="152"/>
      <c r="E149" s="143"/>
    </row>
    <row r="150" spans="1:5" s="153" customFormat="1">
      <c r="A150" s="150"/>
      <c r="B150" s="151"/>
      <c r="C150" s="150"/>
      <c r="D150" s="152"/>
      <c r="E150" s="143"/>
    </row>
    <row r="151" spans="1:5" s="153" customFormat="1">
      <c r="A151" s="150"/>
      <c r="B151" s="151"/>
      <c r="C151" s="150"/>
      <c r="D151" s="152"/>
      <c r="E151" s="143"/>
    </row>
    <row r="152" spans="1:5" s="153" customFormat="1">
      <c r="A152" s="150"/>
      <c r="B152" s="151"/>
      <c r="C152" s="150"/>
      <c r="D152" s="152"/>
      <c r="E152" s="143"/>
    </row>
    <row r="153" spans="1:5" s="153" customFormat="1">
      <c r="A153" s="150"/>
      <c r="B153" s="151"/>
      <c r="C153" s="150"/>
      <c r="D153" s="152"/>
      <c r="E153" s="143"/>
    </row>
    <row r="154" spans="1:5" s="153" customFormat="1">
      <c r="A154" s="150"/>
      <c r="B154" s="151"/>
      <c r="C154" s="150"/>
      <c r="D154" s="152"/>
      <c r="E154" s="143"/>
    </row>
    <row r="155" spans="1:5" s="153" customFormat="1">
      <c r="A155" s="150"/>
      <c r="B155" s="151"/>
      <c r="C155" s="150"/>
      <c r="D155" s="152"/>
      <c r="E155" s="143"/>
    </row>
    <row r="156" spans="1:5" s="153" customFormat="1">
      <c r="A156" s="150"/>
      <c r="B156" s="151"/>
      <c r="C156" s="150"/>
      <c r="D156" s="152"/>
      <c r="E156" s="143"/>
    </row>
    <row r="157" spans="1:5" s="153" customFormat="1">
      <c r="A157" s="150"/>
      <c r="B157" s="151"/>
      <c r="C157" s="150"/>
      <c r="D157" s="152"/>
      <c r="E157" s="143"/>
    </row>
    <row r="158" spans="1:5" s="153" customFormat="1">
      <c r="A158" s="150"/>
      <c r="B158" s="151"/>
      <c r="C158" s="150"/>
      <c r="D158" s="152"/>
      <c r="E158" s="143"/>
    </row>
    <row r="159" spans="1:5" s="153" customFormat="1">
      <c r="A159" s="150"/>
      <c r="B159" s="151"/>
      <c r="C159" s="150"/>
      <c r="D159" s="152"/>
      <c r="E159" s="143"/>
    </row>
    <row r="160" spans="1:5" s="153" customFormat="1">
      <c r="A160" s="150"/>
      <c r="B160" s="151"/>
      <c r="C160" s="150"/>
      <c r="D160" s="152"/>
      <c r="E160" s="143"/>
    </row>
    <row r="161" spans="1:5" s="153" customFormat="1">
      <c r="A161" s="150"/>
      <c r="B161" s="151"/>
      <c r="C161" s="150"/>
      <c r="D161" s="152"/>
      <c r="E161" s="143"/>
    </row>
    <row r="162" spans="1:5" s="153" customFormat="1">
      <c r="A162" s="150"/>
      <c r="B162" s="151"/>
      <c r="C162" s="150"/>
      <c r="D162" s="152"/>
      <c r="E162" s="143"/>
    </row>
    <row r="163" spans="1:5" s="153" customFormat="1">
      <c r="A163" s="150"/>
      <c r="B163" s="151"/>
      <c r="C163" s="150"/>
      <c r="D163" s="152"/>
      <c r="E163" s="143"/>
    </row>
    <row r="164" spans="1:5" s="153" customFormat="1">
      <c r="A164" s="150"/>
      <c r="B164" s="151"/>
      <c r="C164" s="150"/>
      <c r="D164" s="152"/>
      <c r="E164" s="143"/>
    </row>
    <row r="165" spans="1:5" s="153" customFormat="1">
      <c r="A165" s="150"/>
      <c r="B165" s="151"/>
      <c r="C165" s="150"/>
      <c r="D165" s="152"/>
      <c r="E165" s="143"/>
    </row>
    <row r="166" spans="1:5" s="153" customFormat="1">
      <c r="A166" s="150"/>
      <c r="B166" s="151"/>
      <c r="C166" s="150"/>
      <c r="D166" s="152"/>
      <c r="E166" s="143"/>
    </row>
    <row r="167" spans="1:5" s="153" customFormat="1">
      <c r="A167" s="150"/>
      <c r="B167" s="151"/>
      <c r="C167" s="150"/>
      <c r="D167" s="152"/>
      <c r="E167" s="154"/>
    </row>
    <row r="168" spans="1:5" s="153" customFormat="1">
      <c r="A168" s="150"/>
      <c r="B168" s="151"/>
      <c r="C168" s="150"/>
      <c r="D168" s="152"/>
      <c r="E168" s="154"/>
    </row>
    <row r="169" spans="1:5" s="153" customFormat="1">
      <c r="A169" s="150"/>
      <c r="B169" s="151"/>
      <c r="C169" s="150"/>
      <c r="D169" s="152"/>
      <c r="E169" s="154"/>
    </row>
    <row r="170" spans="1:5" s="153" customFormat="1">
      <c r="A170" s="150"/>
      <c r="B170" s="151"/>
      <c r="C170" s="150"/>
      <c r="D170" s="152"/>
      <c r="E170" s="154"/>
    </row>
    <row r="171" spans="1:5" s="153" customFormat="1">
      <c r="A171" s="150"/>
      <c r="B171" s="151"/>
      <c r="C171" s="150"/>
      <c r="D171" s="152"/>
      <c r="E171" s="154"/>
    </row>
    <row r="172" spans="1:5">
      <c r="E172" s="154"/>
    </row>
    <row r="173" spans="1:5">
      <c r="E173" s="154"/>
    </row>
    <row r="174" spans="1:5">
      <c r="E174" s="154"/>
    </row>
    <row r="175" spans="1:5">
      <c r="E175" s="154"/>
    </row>
    <row r="176" spans="1:5">
      <c r="E176" s="154"/>
    </row>
    <row r="177" spans="5:5">
      <c r="E177" s="154"/>
    </row>
    <row r="178" spans="5:5">
      <c r="E178" s="154"/>
    </row>
    <row r="179" spans="5:5">
      <c r="E179" s="154"/>
    </row>
    <row r="180" spans="5:5">
      <c r="E180" s="154"/>
    </row>
    <row r="181" spans="5:5">
      <c r="E181" s="154"/>
    </row>
    <row r="182" spans="5:5">
      <c r="E182" s="154"/>
    </row>
    <row r="183" spans="5:5">
      <c r="E183" s="154"/>
    </row>
    <row r="184" spans="5:5">
      <c r="E184" s="154"/>
    </row>
    <row r="185" spans="5:5">
      <c r="E185" s="154"/>
    </row>
    <row r="186" spans="5:5">
      <c r="E186" s="154"/>
    </row>
    <row r="187" spans="5:5">
      <c r="E187" s="154"/>
    </row>
    <row r="188" spans="5:5">
      <c r="E188" s="154"/>
    </row>
    <row r="189" spans="5:5">
      <c r="E189" s="154"/>
    </row>
    <row r="190" spans="5:5">
      <c r="E190" s="154"/>
    </row>
    <row r="191" spans="5:5">
      <c r="E191" s="154"/>
    </row>
    <row r="192" spans="5:5">
      <c r="E192" s="154"/>
    </row>
    <row r="472" spans="4:4">
      <c r="D472" s="158"/>
    </row>
    <row r="501" spans="6:6">
      <c r="F501" s="160"/>
    </row>
    <row r="554" spans="1:1">
      <c r="A554" s="161"/>
    </row>
  </sheetData>
  <sheetProtection password="EE76" sheet="1" objects="1" scenarios="1"/>
  <mergeCells count="1">
    <mergeCell ref="B1:E1"/>
  </mergeCells>
  <printOptions horizontalCentered="1"/>
  <pageMargins left="0.59055118110236227" right="0.59055118110236227" top="0.6692913385826772" bottom="0.59055118110236227" header="0" footer="0"/>
  <pageSetup paperSize="9" scale="86" fitToHeight="100" orientation="portrait" blackAndWhite="1" horizontalDpi="4294967293" r:id="rId1"/>
  <headerFooter alignWithMargins="0"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BH34"/>
  <sheetViews>
    <sheetView showGridLines="0" view="pageBreakPreview" zoomScale="85" zoomScaleNormal="130" zoomScaleSheetLayoutView="85" workbookViewId="0">
      <pane ySplit="1" topLeftCell="A2" activePane="bottomLeft" state="frozenSplit"/>
      <selection activeCell="B36" sqref="B36:H36"/>
      <selection pane="bottomLeft" activeCell="F17" sqref="F17"/>
    </sheetView>
  </sheetViews>
  <sheetFormatPr defaultColWidth="9" defaultRowHeight="14.25" customHeight="1"/>
  <cols>
    <col min="1" max="1" width="7.140625" style="311" customWidth="1"/>
    <col min="2" max="2" width="1.42578125" style="311" customWidth="1"/>
    <col min="3" max="3" width="4.7109375" style="311" customWidth="1"/>
    <col min="4" max="4" width="5.28515625" style="311" customWidth="1"/>
    <col min="5" max="5" width="43.42578125" style="311" customWidth="1"/>
    <col min="6" max="6" width="34" style="311" customWidth="1"/>
    <col min="7" max="7" width="5.7109375" style="311" customWidth="1"/>
    <col min="8" max="8" width="6.85546875" style="311" bestFit="1" customWidth="1"/>
    <col min="9" max="9" width="9" style="311" customWidth="1"/>
    <col min="10" max="10" width="3.5703125" style="311" customWidth="1"/>
    <col min="11" max="11" width="11.28515625" style="311" bestFit="1" customWidth="1"/>
    <col min="12" max="12" width="11.5703125" style="311" bestFit="1" customWidth="1"/>
    <col min="13" max="13" width="7" style="311" customWidth="1"/>
    <col min="14" max="14" width="25.42578125" style="311" hidden="1" customWidth="1"/>
    <col min="15" max="15" width="14" style="311" hidden="1" customWidth="1"/>
    <col min="16" max="16" width="10.5703125" style="311" hidden="1" customWidth="1"/>
    <col min="17" max="17" width="14" style="311" hidden="1" customWidth="1"/>
    <col min="18" max="18" width="10.42578125" style="311" hidden="1" customWidth="1"/>
    <col min="19" max="19" width="12.85546875" style="311" hidden="1" customWidth="1"/>
    <col min="20" max="20" width="9.42578125" style="311" hidden="1" customWidth="1"/>
    <col min="21" max="21" width="12.85546875" style="311" hidden="1" customWidth="1"/>
    <col min="22" max="22" width="14" style="311" hidden="1" customWidth="1"/>
    <col min="23" max="23" width="9.42578125" style="311" customWidth="1"/>
    <col min="24" max="24" width="12.85546875" style="311" hidden="1" customWidth="1"/>
    <col min="25" max="25" width="14" style="311" hidden="1" customWidth="1"/>
    <col min="26" max="46" width="9" style="311" hidden="1" customWidth="1"/>
    <col min="47" max="49" width="9" style="311" customWidth="1"/>
    <col min="50" max="60" width="9" style="311" hidden="1" customWidth="1"/>
    <col min="61" max="256" width="9" style="311"/>
    <col min="257" max="257" width="7.140625" style="311" customWidth="1"/>
    <col min="258" max="258" width="1.42578125" style="311" customWidth="1"/>
    <col min="259" max="259" width="4.7109375" style="311" customWidth="1"/>
    <col min="260" max="260" width="5.28515625" style="311" customWidth="1"/>
    <col min="261" max="261" width="46.5703125" style="311" bestFit="1" customWidth="1"/>
    <col min="262" max="262" width="53" style="311" bestFit="1" customWidth="1"/>
    <col min="263" max="263" width="5.7109375" style="311" customWidth="1"/>
    <col min="264" max="264" width="10.140625" style="311" bestFit="1" customWidth="1"/>
    <col min="265" max="265" width="9" style="311"/>
    <col min="266" max="266" width="3.5703125" style="311" customWidth="1"/>
    <col min="267" max="267" width="13.28515625" style="311" bestFit="1" customWidth="1"/>
    <col min="268" max="268" width="15.28515625" style="311" bestFit="1" customWidth="1"/>
    <col min="269" max="269" width="7" style="311" customWidth="1"/>
    <col min="270" max="278" width="0" style="311" hidden="1" customWidth="1"/>
    <col min="279" max="279" width="9.42578125" style="311" customWidth="1"/>
    <col min="280" max="302" width="0" style="311" hidden="1" customWidth="1"/>
    <col min="303" max="305" width="9" style="311"/>
    <col min="306" max="316" width="0" style="311" hidden="1" customWidth="1"/>
    <col min="317" max="512" width="9" style="311"/>
    <col min="513" max="513" width="7.140625" style="311" customWidth="1"/>
    <col min="514" max="514" width="1.42578125" style="311" customWidth="1"/>
    <col min="515" max="515" width="4.7109375" style="311" customWidth="1"/>
    <col min="516" max="516" width="5.28515625" style="311" customWidth="1"/>
    <col min="517" max="517" width="46.5703125" style="311" bestFit="1" customWidth="1"/>
    <col min="518" max="518" width="53" style="311" bestFit="1" customWidth="1"/>
    <col min="519" max="519" width="5.7109375" style="311" customWidth="1"/>
    <col min="520" max="520" width="10.140625" style="311" bestFit="1" customWidth="1"/>
    <col min="521" max="521" width="9" style="311"/>
    <col min="522" max="522" width="3.5703125" style="311" customWidth="1"/>
    <col min="523" max="523" width="13.28515625" style="311" bestFit="1" customWidth="1"/>
    <col min="524" max="524" width="15.28515625" style="311" bestFit="1" customWidth="1"/>
    <col min="525" max="525" width="7" style="311" customWidth="1"/>
    <col min="526" max="534" width="0" style="311" hidden="1" customWidth="1"/>
    <col min="535" max="535" width="9.42578125" style="311" customWidth="1"/>
    <col min="536" max="558" width="0" style="311" hidden="1" customWidth="1"/>
    <col min="559" max="561" width="9" style="311"/>
    <col min="562" max="572" width="0" style="311" hidden="1" customWidth="1"/>
    <col min="573" max="768" width="9" style="311"/>
    <col min="769" max="769" width="7.140625" style="311" customWidth="1"/>
    <col min="770" max="770" width="1.42578125" style="311" customWidth="1"/>
    <col min="771" max="771" width="4.7109375" style="311" customWidth="1"/>
    <col min="772" max="772" width="5.28515625" style="311" customWidth="1"/>
    <col min="773" max="773" width="46.5703125" style="311" bestFit="1" customWidth="1"/>
    <col min="774" max="774" width="53" style="311" bestFit="1" customWidth="1"/>
    <col min="775" max="775" width="5.7109375" style="311" customWidth="1"/>
    <col min="776" max="776" width="10.140625" style="311" bestFit="1" customWidth="1"/>
    <col min="777" max="777" width="9" style="311"/>
    <col min="778" max="778" width="3.5703125" style="311" customWidth="1"/>
    <col min="779" max="779" width="13.28515625" style="311" bestFit="1" customWidth="1"/>
    <col min="780" max="780" width="15.28515625" style="311" bestFit="1" customWidth="1"/>
    <col min="781" max="781" width="7" style="311" customWidth="1"/>
    <col min="782" max="790" width="0" style="311" hidden="1" customWidth="1"/>
    <col min="791" max="791" width="9.42578125" style="311" customWidth="1"/>
    <col min="792" max="814" width="0" style="311" hidden="1" customWidth="1"/>
    <col min="815" max="817" width="9" style="311"/>
    <col min="818" max="828" width="0" style="311" hidden="1" customWidth="1"/>
    <col min="829" max="1024" width="9" style="311"/>
    <col min="1025" max="1025" width="7.140625" style="311" customWidth="1"/>
    <col min="1026" max="1026" width="1.42578125" style="311" customWidth="1"/>
    <col min="1027" max="1027" width="4.7109375" style="311" customWidth="1"/>
    <col min="1028" max="1028" width="5.28515625" style="311" customWidth="1"/>
    <col min="1029" max="1029" width="46.5703125" style="311" bestFit="1" customWidth="1"/>
    <col min="1030" max="1030" width="53" style="311" bestFit="1" customWidth="1"/>
    <col min="1031" max="1031" width="5.7109375" style="311" customWidth="1"/>
    <col min="1032" max="1032" width="10.140625" style="311" bestFit="1" customWidth="1"/>
    <col min="1033" max="1033" width="9" style="311"/>
    <col min="1034" max="1034" width="3.5703125" style="311" customWidth="1"/>
    <col min="1035" max="1035" width="13.28515625" style="311" bestFit="1" customWidth="1"/>
    <col min="1036" max="1036" width="15.28515625" style="311" bestFit="1" customWidth="1"/>
    <col min="1037" max="1037" width="7" style="311" customWidth="1"/>
    <col min="1038" max="1046" width="0" style="311" hidden="1" customWidth="1"/>
    <col min="1047" max="1047" width="9.42578125" style="311" customWidth="1"/>
    <col min="1048" max="1070" width="0" style="311" hidden="1" customWidth="1"/>
    <col min="1071" max="1073" width="9" style="311"/>
    <col min="1074" max="1084" width="0" style="311" hidden="1" customWidth="1"/>
    <col min="1085" max="1280" width="9" style="311"/>
    <col min="1281" max="1281" width="7.140625" style="311" customWidth="1"/>
    <col min="1282" max="1282" width="1.42578125" style="311" customWidth="1"/>
    <col min="1283" max="1283" width="4.7109375" style="311" customWidth="1"/>
    <col min="1284" max="1284" width="5.28515625" style="311" customWidth="1"/>
    <col min="1285" max="1285" width="46.5703125" style="311" bestFit="1" customWidth="1"/>
    <col min="1286" max="1286" width="53" style="311" bestFit="1" customWidth="1"/>
    <col min="1287" max="1287" width="5.7109375" style="311" customWidth="1"/>
    <col min="1288" max="1288" width="10.140625" style="311" bestFit="1" customWidth="1"/>
    <col min="1289" max="1289" width="9" style="311"/>
    <col min="1290" max="1290" width="3.5703125" style="311" customWidth="1"/>
    <col min="1291" max="1291" width="13.28515625" style="311" bestFit="1" customWidth="1"/>
    <col min="1292" max="1292" width="15.28515625" style="311" bestFit="1" customWidth="1"/>
    <col min="1293" max="1293" width="7" style="311" customWidth="1"/>
    <col min="1294" max="1302" width="0" style="311" hidden="1" customWidth="1"/>
    <col min="1303" max="1303" width="9.42578125" style="311" customWidth="1"/>
    <col min="1304" max="1326" width="0" style="311" hidden="1" customWidth="1"/>
    <col min="1327" max="1329" width="9" style="311"/>
    <col min="1330" max="1340" width="0" style="311" hidden="1" customWidth="1"/>
    <col min="1341" max="1536" width="9" style="311"/>
    <col min="1537" max="1537" width="7.140625" style="311" customWidth="1"/>
    <col min="1538" max="1538" width="1.42578125" style="311" customWidth="1"/>
    <col min="1539" max="1539" width="4.7109375" style="311" customWidth="1"/>
    <col min="1540" max="1540" width="5.28515625" style="311" customWidth="1"/>
    <col min="1541" max="1541" width="46.5703125" style="311" bestFit="1" customWidth="1"/>
    <col min="1542" max="1542" width="53" style="311" bestFit="1" customWidth="1"/>
    <col min="1543" max="1543" width="5.7109375" style="311" customWidth="1"/>
    <col min="1544" max="1544" width="10.140625" style="311" bestFit="1" customWidth="1"/>
    <col min="1545" max="1545" width="9" style="311"/>
    <col min="1546" max="1546" width="3.5703125" style="311" customWidth="1"/>
    <col min="1547" max="1547" width="13.28515625" style="311" bestFit="1" customWidth="1"/>
    <col min="1548" max="1548" width="15.28515625" style="311" bestFit="1" customWidth="1"/>
    <col min="1549" max="1549" width="7" style="311" customWidth="1"/>
    <col min="1550" max="1558" width="0" style="311" hidden="1" customWidth="1"/>
    <col min="1559" max="1559" width="9.42578125" style="311" customWidth="1"/>
    <col min="1560" max="1582" width="0" style="311" hidden="1" customWidth="1"/>
    <col min="1583" max="1585" width="9" style="311"/>
    <col min="1586" max="1596" width="0" style="311" hidden="1" customWidth="1"/>
    <col min="1597" max="1792" width="9" style="311"/>
    <col min="1793" max="1793" width="7.140625" style="311" customWidth="1"/>
    <col min="1794" max="1794" width="1.42578125" style="311" customWidth="1"/>
    <col min="1795" max="1795" width="4.7109375" style="311" customWidth="1"/>
    <col min="1796" max="1796" width="5.28515625" style="311" customWidth="1"/>
    <col min="1797" max="1797" width="46.5703125" style="311" bestFit="1" customWidth="1"/>
    <col min="1798" max="1798" width="53" style="311" bestFit="1" customWidth="1"/>
    <col min="1799" max="1799" width="5.7109375" style="311" customWidth="1"/>
    <col min="1800" max="1800" width="10.140625" style="311" bestFit="1" customWidth="1"/>
    <col min="1801" max="1801" width="9" style="311"/>
    <col min="1802" max="1802" width="3.5703125" style="311" customWidth="1"/>
    <col min="1803" max="1803" width="13.28515625" style="311" bestFit="1" customWidth="1"/>
    <col min="1804" max="1804" width="15.28515625" style="311" bestFit="1" customWidth="1"/>
    <col min="1805" max="1805" width="7" style="311" customWidth="1"/>
    <col min="1806" max="1814" width="0" style="311" hidden="1" customWidth="1"/>
    <col min="1815" max="1815" width="9.42578125" style="311" customWidth="1"/>
    <col min="1816" max="1838" width="0" style="311" hidden="1" customWidth="1"/>
    <col min="1839" max="1841" width="9" style="311"/>
    <col min="1842" max="1852" width="0" style="311" hidden="1" customWidth="1"/>
    <col min="1853" max="2048" width="9" style="311"/>
    <col min="2049" max="2049" width="7.140625" style="311" customWidth="1"/>
    <col min="2050" max="2050" width="1.42578125" style="311" customWidth="1"/>
    <col min="2051" max="2051" width="4.7109375" style="311" customWidth="1"/>
    <col min="2052" max="2052" width="5.28515625" style="311" customWidth="1"/>
    <col min="2053" max="2053" width="46.5703125" style="311" bestFit="1" customWidth="1"/>
    <col min="2054" max="2054" width="53" style="311" bestFit="1" customWidth="1"/>
    <col min="2055" max="2055" width="5.7109375" style="311" customWidth="1"/>
    <col min="2056" max="2056" width="10.140625" style="311" bestFit="1" customWidth="1"/>
    <col min="2057" max="2057" width="9" style="311"/>
    <col min="2058" max="2058" width="3.5703125" style="311" customWidth="1"/>
    <col min="2059" max="2059" width="13.28515625" style="311" bestFit="1" customWidth="1"/>
    <col min="2060" max="2060" width="15.28515625" style="311" bestFit="1" customWidth="1"/>
    <col min="2061" max="2061" width="7" style="311" customWidth="1"/>
    <col min="2062" max="2070" width="0" style="311" hidden="1" customWidth="1"/>
    <col min="2071" max="2071" width="9.42578125" style="311" customWidth="1"/>
    <col min="2072" max="2094" width="0" style="311" hidden="1" customWidth="1"/>
    <col min="2095" max="2097" width="9" style="311"/>
    <col min="2098" max="2108" width="0" style="311" hidden="1" customWidth="1"/>
    <col min="2109" max="2304" width="9" style="311"/>
    <col min="2305" max="2305" width="7.140625" style="311" customWidth="1"/>
    <col min="2306" max="2306" width="1.42578125" style="311" customWidth="1"/>
    <col min="2307" max="2307" width="4.7109375" style="311" customWidth="1"/>
    <col min="2308" max="2308" width="5.28515625" style="311" customWidth="1"/>
    <col min="2309" max="2309" width="46.5703125" style="311" bestFit="1" customWidth="1"/>
    <col min="2310" max="2310" width="53" style="311" bestFit="1" customWidth="1"/>
    <col min="2311" max="2311" width="5.7109375" style="311" customWidth="1"/>
    <col min="2312" max="2312" width="10.140625" style="311" bestFit="1" customWidth="1"/>
    <col min="2313" max="2313" width="9" style="311"/>
    <col min="2314" max="2314" width="3.5703125" style="311" customWidth="1"/>
    <col min="2315" max="2315" width="13.28515625" style="311" bestFit="1" customWidth="1"/>
    <col min="2316" max="2316" width="15.28515625" style="311" bestFit="1" customWidth="1"/>
    <col min="2317" max="2317" width="7" style="311" customWidth="1"/>
    <col min="2318" max="2326" width="0" style="311" hidden="1" customWidth="1"/>
    <col min="2327" max="2327" width="9.42578125" style="311" customWidth="1"/>
    <col min="2328" max="2350" width="0" style="311" hidden="1" customWidth="1"/>
    <col min="2351" max="2353" width="9" style="311"/>
    <col min="2354" max="2364" width="0" style="311" hidden="1" customWidth="1"/>
    <col min="2365" max="2560" width="9" style="311"/>
    <col min="2561" max="2561" width="7.140625" style="311" customWidth="1"/>
    <col min="2562" max="2562" width="1.42578125" style="311" customWidth="1"/>
    <col min="2563" max="2563" width="4.7109375" style="311" customWidth="1"/>
    <col min="2564" max="2564" width="5.28515625" style="311" customWidth="1"/>
    <col min="2565" max="2565" width="46.5703125" style="311" bestFit="1" customWidth="1"/>
    <col min="2566" max="2566" width="53" style="311" bestFit="1" customWidth="1"/>
    <col min="2567" max="2567" width="5.7109375" style="311" customWidth="1"/>
    <col min="2568" max="2568" width="10.140625" style="311" bestFit="1" customWidth="1"/>
    <col min="2569" max="2569" width="9" style="311"/>
    <col min="2570" max="2570" width="3.5703125" style="311" customWidth="1"/>
    <col min="2571" max="2571" width="13.28515625" style="311" bestFit="1" customWidth="1"/>
    <col min="2572" max="2572" width="15.28515625" style="311" bestFit="1" customWidth="1"/>
    <col min="2573" max="2573" width="7" style="311" customWidth="1"/>
    <col min="2574" max="2582" width="0" style="311" hidden="1" customWidth="1"/>
    <col min="2583" max="2583" width="9.42578125" style="311" customWidth="1"/>
    <col min="2584" max="2606" width="0" style="311" hidden="1" customWidth="1"/>
    <col min="2607" max="2609" width="9" style="311"/>
    <col min="2610" max="2620" width="0" style="311" hidden="1" customWidth="1"/>
    <col min="2621" max="2816" width="9" style="311"/>
    <col min="2817" max="2817" width="7.140625" style="311" customWidth="1"/>
    <col min="2818" max="2818" width="1.42578125" style="311" customWidth="1"/>
    <col min="2819" max="2819" width="4.7109375" style="311" customWidth="1"/>
    <col min="2820" max="2820" width="5.28515625" style="311" customWidth="1"/>
    <col min="2821" max="2821" width="46.5703125" style="311" bestFit="1" customWidth="1"/>
    <col min="2822" max="2822" width="53" style="311" bestFit="1" customWidth="1"/>
    <col min="2823" max="2823" width="5.7109375" style="311" customWidth="1"/>
    <col min="2824" max="2824" width="10.140625" style="311" bestFit="1" customWidth="1"/>
    <col min="2825" max="2825" width="9" style="311"/>
    <col min="2826" max="2826" width="3.5703125" style="311" customWidth="1"/>
    <col min="2827" max="2827" width="13.28515625" style="311" bestFit="1" customWidth="1"/>
    <col min="2828" max="2828" width="15.28515625" style="311" bestFit="1" customWidth="1"/>
    <col min="2829" max="2829" width="7" style="311" customWidth="1"/>
    <col min="2830" max="2838" width="0" style="311" hidden="1" customWidth="1"/>
    <col min="2839" max="2839" width="9.42578125" style="311" customWidth="1"/>
    <col min="2840" max="2862" width="0" style="311" hidden="1" customWidth="1"/>
    <col min="2863" max="2865" width="9" style="311"/>
    <col min="2866" max="2876" width="0" style="311" hidden="1" customWidth="1"/>
    <col min="2877" max="3072" width="9" style="311"/>
    <col min="3073" max="3073" width="7.140625" style="311" customWidth="1"/>
    <col min="3074" max="3074" width="1.42578125" style="311" customWidth="1"/>
    <col min="3075" max="3075" width="4.7109375" style="311" customWidth="1"/>
    <col min="3076" max="3076" width="5.28515625" style="311" customWidth="1"/>
    <col min="3077" max="3077" width="46.5703125" style="311" bestFit="1" customWidth="1"/>
    <col min="3078" max="3078" width="53" style="311" bestFit="1" customWidth="1"/>
    <col min="3079" max="3079" width="5.7109375" style="311" customWidth="1"/>
    <col min="3080" max="3080" width="10.140625" style="311" bestFit="1" customWidth="1"/>
    <col min="3081" max="3081" width="9" style="311"/>
    <col min="3082" max="3082" width="3.5703125" style="311" customWidth="1"/>
    <col min="3083" max="3083" width="13.28515625" style="311" bestFit="1" customWidth="1"/>
    <col min="3084" max="3084" width="15.28515625" style="311" bestFit="1" customWidth="1"/>
    <col min="3085" max="3085" width="7" style="311" customWidth="1"/>
    <col min="3086" max="3094" width="0" style="311" hidden="1" customWidth="1"/>
    <col min="3095" max="3095" width="9.42578125" style="311" customWidth="1"/>
    <col min="3096" max="3118" width="0" style="311" hidden="1" customWidth="1"/>
    <col min="3119" max="3121" width="9" style="311"/>
    <col min="3122" max="3132" width="0" style="311" hidden="1" customWidth="1"/>
    <col min="3133" max="3328" width="9" style="311"/>
    <col min="3329" max="3329" width="7.140625" style="311" customWidth="1"/>
    <col min="3330" max="3330" width="1.42578125" style="311" customWidth="1"/>
    <col min="3331" max="3331" width="4.7109375" style="311" customWidth="1"/>
    <col min="3332" max="3332" width="5.28515625" style="311" customWidth="1"/>
    <col min="3333" max="3333" width="46.5703125" style="311" bestFit="1" customWidth="1"/>
    <col min="3334" max="3334" width="53" style="311" bestFit="1" customWidth="1"/>
    <col min="3335" max="3335" width="5.7109375" style="311" customWidth="1"/>
    <col min="3336" max="3336" width="10.140625" style="311" bestFit="1" customWidth="1"/>
    <col min="3337" max="3337" width="9" style="311"/>
    <col min="3338" max="3338" width="3.5703125" style="311" customWidth="1"/>
    <col min="3339" max="3339" width="13.28515625" style="311" bestFit="1" customWidth="1"/>
    <col min="3340" max="3340" width="15.28515625" style="311" bestFit="1" customWidth="1"/>
    <col min="3341" max="3341" width="7" style="311" customWidth="1"/>
    <col min="3342" max="3350" width="0" style="311" hidden="1" customWidth="1"/>
    <col min="3351" max="3351" width="9.42578125" style="311" customWidth="1"/>
    <col min="3352" max="3374" width="0" style="311" hidden="1" customWidth="1"/>
    <col min="3375" max="3377" width="9" style="311"/>
    <col min="3378" max="3388" width="0" style="311" hidden="1" customWidth="1"/>
    <col min="3389" max="3584" width="9" style="311"/>
    <col min="3585" max="3585" width="7.140625" style="311" customWidth="1"/>
    <col min="3586" max="3586" width="1.42578125" style="311" customWidth="1"/>
    <col min="3587" max="3587" width="4.7109375" style="311" customWidth="1"/>
    <col min="3588" max="3588" width="5.28515625" style="311" customWidth="1"/>
    <col min="3589" max="3589" width="46.5703125" style="311" bestFit="1" customWidth="1"/>
    <col min="3590" max="3590" width="53" style="311" bestFit="1" customWidth="1"/>
    <col min="3591" max="3591" width="5.7109375" style="311" customWidth="1"/>
    <col min="3592" max="3592" width="10.140625" style="311" bestFit="1" customWidth="1"/>
    <col min="3593" max="3593" width="9" style="311"/>
    <col min="3594" max="3594" width="3.5703125" style="311" customWidth="1"/>
    <col min="3595" max="3595" width="13.28515625" style="311" bestFit="1" customWidth="1"/>
    <col min="3596" max="3596" width="15.28515625" style="311" bestFit="1" customWidth="1"/>
    <col min="3597" max="3597" width="7" style="311" customWidth="1"/>
    <col min="3598" max="3606" width="0" style="311" hidden="1" customWidth="1"/>
    <col min="3607" max="3607" width="9.42578125" style="311" customWidth="1"/>
    <col min="3608" max="3630" width="0" style="311" hidden="1" customWidth="1"/>
    <col min="3631" max="3633" width="9" style="311"/>
    <col min="3634" max="3644" width="0" style="311" hidden="1" customWidth="1"/>
    <col min="3645" max="3840" width="9" style="311"/>
    <col min="3841" max="3841" width="7.140625" style="311" customWidth="1"/>
    <col min="3842" max="3842" width="1.42578125" style="311" customWidth="1"/>
    <col min="3843" max="3843" width="4.7109375" style="311" customWidth="1"/>
    <col min="3844" max="3844" width="5.28515625" style="311" customWidth="1"/>
    <col min="3845" max="3845" width="46.5703125" style="311" bestFit="1" customWidth="1"/>
    <col min="3846" max="3846" width="53" style="311" bestFit="1" customWidth="1"/>
    <col min="3847" max="3847" width="5.7109375" style="311" customWidth="1"/>
    <col min="3848" max="3848" width="10.140625" style="311" bestFit="1" customWidth="1"/>
    <col min="3849" max="3849" width="9" style="311"/>
    <col min="3850" max="3850" width="3.5703125" style="311" customWidth="1"/>
    <col min="3851" max="3851" width="13.28515625" style="311" bestFit="1" customWidth="1"/>
    <col min="3852" max="3852" width="15.28515625" style="311" bestFit="1" customWidth="1"/>
    <col min="3853" max="3853" width="7" style="311" customWidth="1"/>
    <col min="3854" max="3862" width="0" style="311" hidden="1" customWidth="1"/>
    <col min="3863" max="3863" width="9.42578125" style="311" customWidth="1"/>
    <col min="3864" max="3886" width="0" style="311" hidden="1" customWidth="1"/>
    <col min="3887" max="3889" width="9" style="311"/>
    <col min="3890" max="3900" width="0" style="311" hidden="1" customWidth="1"/>
    <col min="3901" max="4096" width="9" style="311"/>
    <col min="4097" max="4097" width="7.140625" style="311" customWidth="1"/>
    <col min="4098" max="4098" width="1.42578125" style="311" customWidth="1"/>
    <col min="4099" max="4099" width="4.7109375" style="311" customWidth="1"/>
    <col min="4100" max="4100" width="5.28515625" style="311" customWidth="1"/>
    <col min="4101" max="4101" width="46.5703125" style="311" bestFit="1" customWidth="1"/>
    <col min="4102" max="4102" width="53" style="311" bestFit="1" customWidth="1"/>
    <col min="4103" max="4103" width="5.7109375" style="311" customWidth="1"/>
    <col min="4104" max="4104" width="10.140625" style="311" bestFit="1" customWidth="1"/>
    <col min="4105" max="4105" width="9" style="311"/>
    <col min="4106" max="4106" width="3.5703125" style="311" customWidth="1"/>
    <col min="4107" max="4107" width="13.28515625" style="311" bestFit="1" customWidth="1"/>
    <col min="4108" max="4108" width="15.28515625" style="311" bestFit="1" customWidth="1"/>
    <col min="4109" max="4109" width="7" style="311" customWidth="1"/>
    <col min="4110" max="4118" width="0" style="311" hidden="1" customWidth="1"/>
    <col min="4119" max="4119" width="9.42578125" style="311" customWidth="1"/>
    <col min="4120" max="4142" width="0" style="311" hidden="1" customWidth="1"/>
    <col min="4143" max="4145" width="9" style="311"/>
    <col min="4146" max="4156" width="0" style="311" hidden="1" customWidth="1"/>
    <col min="4157" max="4352" width="9" style="311"/>
    <col min="4353" max="4353" width="7.140625" style="311" customWidth="1"/>
    <col min="4354" max="4354" width="1.42578125" style="311" customWidth="1"/>
    <col min="4355" max="4355" width="4.7109375" style="311" customWidth="1"/>
    <col min="4356" max="4356" width="5.28515625" style="311" customWidth="1"/>
    <col min="4357" max="4357" width="46.5703125" style="311" bestFit="1" customWidth="1"/>
    <col min="4358" max="4358" width="53" style="311" bestFit="1" customWidth="1"/>
    <col min="4359" max="4359" width="5.7109375" style="311" customWidth="1"/>
    <col min="4360" max="4360" width="10.140625" style="311" bestFit="1" customWidth="1"/>
    <col min="4361" max="4361" width="9" style="311"/>
    <col min="4362" max="4362" width="3.5703125" style="311" customWidth="1"/>
    <col min="4363" max="4363" width="13.28515625" style="311" bestFit="1" customWidth="1"/>
    <col min="4364" max="4364" width="15.28515625" style="311" bestFit="1" customWidth="1"/>
    <col min="4365" max="4365" width="7" style="311" customWidth="1"/>
    <col min="4366" max="4374" width="0" style="311" hidden="1" customWidth="1"/>
    <col min="4375" max="4375" width="9.42578125" style="311" customWidth="1"/>
    <col min="4376" max="4398" width="0" style="311" hidden="1" customWidth="1"/>
    <col min="4399" max="4401" width="9" style="311"/>
    <col min="4402" max="4412" width="0" style="311" hidden="1" customWidth="1"/>
    <col min="4413" max="4608" width="9" style="311"/>
    <col min="4609" max="4609" width="7.140625" style="311" customWidth="1"/>
    <col min="4610" max="4610" width="1.42578125" style="311" customWidth="1"/>
    <col min="4611" max="4611" width="4.7109375" style="311" customWidth="1"/>
    <col min="4612" max="4612" width="5.28515625" style="311" customWidth="1"/>
    <col min="4613" max="4613" width="46.5703125" style="311" bestFit="1" customWidth="1"/>
    <col min="4614" max="4614" width="53" style="311" bestFit="1" customWidth="1"/>
    <col min="4615" max="4615" width="5.7109375" style="311" customWidth="1"/>
    <col min="4616" max="4616" width="10.140625" style="311" bestFit="1" customWidth="1"/>
    <col min="4617" max="4617" width="9" style="311"/>
    <col min="4618" max="4618" width="3.5703125" style="311" customWidth="1"/>
    <col min="4619" max="4619" width="13.28515625" style="311" bestFit="1" customWidth="1"/>
    <col min="4620" max="4620" width="15.28515625" style="311" bestFit="1" customWidth="1"/>
    <col min="4621" max="4621" width="7" style="311" customWidth="1"/>
    <col min="4622" max="4630" width="0" style="311" hidden="1" customWidth="1"/>
    <col min="4631" max="4631" width="9.42578125" style="311" customWidth="1"/>
    <col min="4632" max="4654" width="0" style="311" hidden="1" customWidth="1"/>
    <col min="4655" max="4657" width="9" style="311"/>
    <col min="4658" max="4668" width="0" style="311" hidden="1" customWidth="1"/>
    <col min="4669" max="4864" width="9" style="311"/>
    <col min="4865" max="4865" width="7.140625" style="311" customWidth="1"/>
    <col min="4866" max="4866" width="1.42578125" style="311" customWidth="1"/>
    <col min="4867" max="4867" width="4.7109375" style="311" customWidth="1"/>
    <col min="4868" max="4868" width="5.28515625" style="311" customWidth="1"/>
    <col min="4869" max="4869" width="46.5703125" style="311" bestFit="1" customWidth="1"/>
    <col min="4870" max="4870" width="53" style="311" bestFit="1" customWidth="1"/>
    <col min="4871" max="4871" width="5.7109375" style="311" customWidth="1"/>
    <col min="4872" max="4872" width="10.140625" style="311" bestFit="1" customWidth="1"/>
    <col min="4873" max="4873" width="9" style="311"/>
    <col min="4874" max="4874" width="3.5703125" style="311" customWidth="1"/>
    <col min="4875" max="4875" width="13.28515625" style="311" bestFit="1" customWidth="1"/>
    <col min="4876" max="4876" width="15.28515625" style="311" bestFit="1" customWidth="1"/>
    <col min="4877" max="4877" width="7" style="311" customWidth="1"/>
    <col min="4878" max="4886" width="0" style="311" hidden="1" customWidth="1"/>
    <col min="4887" max="4887" width="9.42578125" style="311" customWidth="1"/>
    <col min="4888" max="4910" width="0" style="311" hidden="1" customWidth="1"/>
    <col min="4911" max="4913" width="9" style="311"/>
    <col min="4914" max="4924" width="0" style="311" hidden="1" customWidth="1"/>
    <col min="4925" max="5120" width="9" style="311"/>
    <col min="5121" max="5121" width="7.140625" style="311" customWidth="1"/>
    <col min="5122" max="5122" width="1.42578125" style="311" customWidth="1"/>
    <col min="5123" max="5123" width="4.7109375" style="311" customWidth="1"/>
    <col min="5124" max="5124" width="5.28515625" style="311" customWidth="1"/>
    <col min="5125" max="5125" width="46.5703125" style="311" bestFit="1" customWidth="1"/>
    <col min="5126" max="5126" width="53" style="311" bestFit="1" customWidth="1"/>
    <col min="5127" max="5127" width="5.7109375" style="311" customWidth="1"/>
    <col min="5128" max="5128" width="10.140625" style="311" bestFit="1" customWidth="1"/>
    <col min="5129" max="5129" width="9" style="311"/>
    <col min="5130" max="5130" width="3.5703125" style="311" customWidth="1"/>
    <col min="5131" max="5131" width="13.28515625" style="311" bestFit="1" customWidth="1"/>
    <col min="5132" max="5132" width="15.28515625" style="311" bestFit="1" customWidth="1"/>
    <col min="5133" max="5133" width="7" style="311" customWidth="1"/>
    <col min="5134" max="5142" width="0" style="311" hidden="1" customWidth="1"/>
    <col min="5143" max="5143" width="9.42578125" style="311" customWidth="1"/>
    <col min="5144" max="5166" width="0" style="311" hidden="1" customWidth="1"/>
    <col min="5167" max="5169" width="9" style="311"/>
    <col min="5170" max="5180" width="0" style="311" hidden="1" customWidth="1"/>
    <col min="5181" max="5376" width="9" style="311"/>
    <col min="5377" max="5377" width="7.140625" style="311" customWidth="1"/>
    <col min="5378" max="5378" width="1.42578125" style="311" customWidth="1"/>
    <col min="5379" max="5379" width="4.7109375" style="311" customWidth="1"/>
    <col min="5380" max="5380" width="5.28515625" style="311" customWidth="1"/>
    <col min="5381" max="5381" width="46.5703125" style="311" bestFit="1" customWidth="1"/>
    <col min="5382" max="5382" width="53" style="311" bestFit="1" customWidth="1"/>
    <col min="5383" max="5383" width="5.7109375" style="311" customWidth="1"/>
    <col min="5384" max="5384" width="10.140625" style="311" bestFit="1" customWidth="1"/>
    <col min="5385" max="5385" width="9" style="311"/>
    <col min="5386" max="5386" width="3.5703125" style="311" customWidth="1"/>
    <col min="5387" max="5387" width="13.28515625" style="311" bestFit="1" customWidth="1"/>
    <col min="5388" max="5388" width="15.28515625" style="311" bestFit="1" customWidth="1"/>
    <col min="5389" max="5389" width="7" style="311" customWidth="1"/>
    <col min="5390" max="5398" width="0" style="311" hidden="1" customWidth="1"/>
    <col min="5399" max="5399" width="9.42578125" style="311" customWidth="1"/>
    <col min="5400" max="5422" width="0" style="311" hidden="1" customWidth="1"/>
    <col min="5423" max="5425" width="9" style="311"/>
    <col min="5426" max="5436" width="0" style="311" hidden="1" customWidth="1"/>
    <col min="5437" max="5632" width="9" style="311"/>
    <col min="5633" max="5633" width="7.140625" style="311" customWidth="1"/>
    <col min="5634" max="5634" width="1.42578125" style="311" customWidth="1"/>
    <col min="5635" max="5635" width="4.7109375" style="311" customWidth="1"/>
    <col min="5636" max="5636" width="5.28515625" style="311" customWidth="1"/>
    <col min="5637" max="5637" width="46.5703125" style="311" bestFit="1" customWidth="1"/>
    <col min="5638" max="5638" width="53" style="311" bestFit="1" customWidth="1"/>
    <col min="5639" max="5639" width="5.7109375" style="311" customWidth="1"/>
    <col min="5640" max="5640" width="10.140625" style="311" bestFit="1" customWidth="1"/>
    <col min="5641" max="5641" width="9" style="311"/>
    <col min="5642" max="5642" width="3.5703125" style="311" customWidth="1"/>
    <col min="5643" max="5643" width="13.28515625" style="311" bestFit="1" customWidth="1"/>
    <col min="5644" max="5644" width="15.28515625" style="311" bestFit="1" customWidth="1"/>
    <col min="5645" max="5645" width="7" style="311" customWidth="1"/>
    <col min="5646" max="5654" width="0" style="311" hidden="1" customWidth="1"/>
    <col min="5655" max="5655" width="9.42578125" style="311" customWidth="1"/>
    <col min="5656" max="5678" width="0" style="311" hidden="1" customWidth="1"/>
    <col min="5679" max="5681" width="9" style="311"/>
    <col min="5682" max="5692" width="0" style="311" hidden="1" customWidth="1"/>
    <col min="5693" max="5888" width="9" style="311"/>
    <col min="5889" max="5889" width="7.140625" style="311" customWidth="1"/>
    <col min="5890" max="5890" width="1.42578125" style="311" customWidth="1"/>
    <col min="5891" max="5891" width="4.7109375" style="311" customWidth="1"/>
    <col min="5892" max="5892" width="5.28515625" style="311" customWidth="1"/>
    <col min="5893" max="5893" width="46.5703125" style="311" bestFit="1" customWidth="1"/>
    <col min="5894" max="5894" width="53" style="311" bestFit="1" customWidth="1"/>
    <col min="5895" max="5895" width="5.7109375" style="311" customWidth="1"/>
    <col min="5896" max="5896" width="10.140625" style="311" bestFit="1" customWidth="1"/>
    <col min="5897" max="5897" width="9" style="311"/>
    <col min="5898" max="5898" width="3.5703125" style="311" customWidth="1"/>
    <col min="5899" max="5899" width="13.28515625" style="311" bestFit="1" customWidth="1"/>
    <col min="5900" max="5900" width="15.28515625" style="311" bestFit="1" customWidth="1"/>
    <col min="5901" max="5901" width="7" style="311" customWidth="1"/>
    <col min="5902" max="5910" width="0" style="311" hidden="1" customWidth="1"/>
    <col min="5911" max="5911" width="9.42578125" style="311" customWidth="1"/>
    <col min="5912" max="5934" width="0" style="311" hidden="1" customWidth="1"/>
    <col min="5935" max="5937" width="9" style="311"/>
    <col min="5938" max="5948" width="0" style="311" hidden="1" customWidth="1"/>
    <col min="5949" max="6144" width="9" style="311"/>
    <col min="6145" max="6145" width="7.140625" style="311" customWidth="1"/>
    <col min="6146" max="6146" width="1.42578125" style="311" customWidth="1"/>
    <col min="6147" max="6147" width="4.7109375" style="311" customWidth="1"/>
    <col min="6148" max="6148" width="5.28515625" style="311" customWidth="1"/>
    <col min="6149" max="6149" width="46.5703125" style="311" bestFit="1" customWidth="1"/>
    <col min="6150" max="6150" width="53" style="311" bestFit="1" customWidth="1"/>
    <col min="6151" max="6151" width="5.7109375" style="311" customWidth="1"/>
    <col min="6152" max="6152" width="10.140625" style="311" bestFit="1" customWidth="1"/>
    <col min="6153" max="6153" width="9" style="311"/>
    <col min="6154" max="6154" width="3.5703125" style="311" customWidth="1"/>
    <col min="6155" max="6155" width="13.28515625" style="311" bestFit="1" customWidth="1"/>
    <col min="6156" max="6156" width="15.28515625" style="311" bestFit="1" customWidth="1"/>
    <col min="6157" max="6157" width="7" style="311" customWidth="1"/>
    <col min="6158" max="6166" width="0" style="311" hidden="1" customWidth="1"/>
    <col min="6167" max="6167" width="9.42578125" style="311" customWidth="1"/>
    <col min="6168" max="6190" width="0" style="311" hidden="1" customWidth="1"/>
    <col min="6191" max="6193" width="9" style="311"/>
    <col min="6194" max="6204" width="0" style="311" hidden="1" customWidth="1"/>
    <col min="6205" max="6400" width="9" style="311"/>
    <col min="6401" max="6401" width="7.140625" style="311" customWidth="1"/>
    <col min="6402" max="6402" width="1.42578125" style="311" customWidth="1"/>
    <col min="6403" max="6403" width="4.7109375" style="311" customWidth="1"/>
    <col min="6404" max="6404" width="5.28515625" style="311" customWidth="1"/>
    <col min="6405" max="6405" width="46.5703125" style="311" bestFit="1" customWidth="1"/>
    <col min="6406" max="6406" width="53" style="311" bestFit="1" customWidth="1"/>
    <col min="6407" max="6407" width="5.7109375" style="311" customWidth="1"/>
    <col min="6408" max="6408" width="10.140625" style="311" bestFit="1" customWidth="1"/>
    <col min="6409" max="6409" width="9" style="311"/>
    <col min="6410" max="6410" width="3.5703125" style="311" customWidth="1"/>
    <col min="6411" max="6411" width="13.28515625" style="311" bestFit="1" customWidth="1"/>
    <col min="6412" max="6412" width="15.28515625" style="311" bestFit="1" customWidth="1"/>
    <col min="6413" max="6413" width="7" style="311" customWidth="1"/>
    <col min="6414" max="6422" width="0" style="311" hidden="1" customWidth="1"/>
    <col min="6423" max="6423" width="9.42578125" style="311" customWidth="1"/>
    <col min="6424" max="6446" width="0" style="311" hidden="1" customWidth="1"/>
    <col min="6447" max="6449" width="9" style="311"/>
    <col min="6450" max="6460" width="0" style="311" hidden="1" customWidth="1"/>
    <col min="6461" max="6656" width="9" style="311"/>
    <col min="6657" max="6657" width="7.140625" style="311" customWidth="1"/>
    <col min="6658" max="6658" width="1.42578125" style="311" customWidth="1"/>
    <col min="6659" max="6659" width="4.7109375" style="311" customWidth="1"/>
    <col min="6660" max="6660" width="5.28515625" style="311" customWidth="1"/>
    <col min="6661" max="6661" width="46.5703125" style="311" bestFit="1" customWidth="1"/>
    <col min="6662" max="6662" width="53" style="311" bestFit="1" customWidth="1"/>
    <col min="6663" max="6663" width="5.7109375" style="311" customWidth="1"/>
    <col min="6664" max="6664" width="10.140625" style="311" bestFit="1" customWidth="1"/>
    <col min="6665" max="6665" width="9" style="311"/>
    <col min="6666" max="6666" width="3.5703125" style="311" customWidth="1"/>
    <col min="6667" max="6667" width="13.28515625" style="311" bestFit="1" customWidth="1"/>
    <col min="6668" max="6668" width="15.28515625" style="311" bestFit="1" customWidth="1"/>
    <col min="6669" max="6669" width="7" style="311" customWidth="1"/>
    <col min="6670" max="6678" width="0" style="311" hidden="1" customWidth="1"/>
    <col min="6679" max="6679" width="9.42578125" style="311" customWidth="1"/>
    <col min="6680" max="6702" width="0" style="311" hidden="1" customWidth="1"/>
    <col min="6703" max="6705" width="9" style="311"/>
    <col min="6706" max="6716" width="0" style="311" hidden="1" customWidth="1"/>
    <col min="6717" max="6912" width="9" style="311"/>
    <col min="6913" max="6913" width="7.140625" style="311" customWidth="1"/>
    <col min="6914" max="6914" width="1.42578125" style="311" customWidth="1"/>
    <col min="6915" max="6915" width="4.7109375" style="311" customWidth="1"/>
    <col min="6916" max="6916" width="5.28515625" style="311" customWidth="1"/>
    <col min="6917" max="6917" width="46.5703125" style="311" bestFit="1" customWidth="1"/>
    <col min="6918" max="6918" width="53" style="311" bestFit="1" customWidth="1"/>
    <col min="6919" max="6919" width="5.7109375" style="311" customWidth="1"/>
    <col min="6920" max="6920" width="10.140625" style="311" bestFit="1" customWidth="1"/>
    <col min="6921" max="6921" width="9" style="311"/>
    <col min="6922" max="6922" width="3.5703125" style="311" customWidth="1"/>
    <col min="6923" max="6923" width="13.28515625" style="311" bestFit="1" customWidth="1"/>
    <col min="6924" max="6924" width="15.28515625" style="311" bestFit="1" customWidth="1"/>
    <col min="6925" max="6925" width="7" style="311" customWidth="1"/>
    <col min="6926" max="6934" width="0" style="311" hidden="1" customWidth="1"/>
    <col min="6935" max="6935" width="9.42578125" style="311" customWidth="1"/>
    <col min="6936" max="6958" width="0" style="311" hidden="1" customWidth="1"/>
    <col min="6959" max="6961" width="9" style="311"/>
    <col min="6962" max="6972" width="0" style="311" hidden="1" customWidth="1"/>
    <col min="6973" max="7168" width="9" style="311"/>
    <col min="7169" max="7169" width="7.140625" style="311" customWidth="1"/>
    <col min="7170" max="7170" width="1.42578125" style="311" customWidth="1"/>
    <col min="7171" max="7171" width="4.7109375" style="311" customWidth="1"/>
    <col min="7172" max="7172" width="5.28515625" style="311" customWidth="1"/>
    <col min="7173" max="7173" width="46.5703125" style="311" bestFit="1" customWidth="1"/>
    <col min="7174" max="7174" width="53" style="311" bestFit="1" customWidth="1"/>
    <col min="7175" max="7175" width="5.7109375" style="311" customWidth="1"/>
    <col min="7176" max="7176" width="10.140625" style="311" bestFit="1" customWidth="1"/>
    <col min="7177" max="7177" width="9" style="311"/>
    <col min="7178" max="7178" width="3.5703125" style="311" customWidth="1"/>
    <col min="7179" max="7179" width="13.28515625" style="311" bestFit="1" customWidth="1"/>
    <col min="7180" max="7180" width="15.28515625" style="311" bestFit="1" customWidth="1"/>
    <col min="7181" max="7181" width="7" style="311" customWidth="1"/>
    <col min="7182" max="7190" width="0" style="311" hidden="1" customWidth="1"/>
    <col min="7191" max="7191" width="9.42578125" style="311" customWidth="1"/>
    <col min="7192" max="7214" width="0" style="311" hidden="1" customWidth="1"/>
    <col min="7215" max="7217" width="9" style="311"/>
    <col min="7218" max="7228" width="0" style="311" hidden="1" customWidth="1"/>
    <col min="7229" max="7424" width="9" style="311"/>
    <col min="7425" max="7425" width="7.140625" style="311" customWidth="1"/>
    <col min="7426" max="7426" width="1.42578125" style="311" customWidth="1"/>
    <col min="7427" max="7427" width="4.7109375" style="311" customWidth="1"/>
    <col min="7428" max="7428" width="5.28515625" style="311" customWidth="1"/>
    <col min="7429" max="7429" width="46.5703125" style="311" bestFit="1" customWidth="1"/>
    <col min="7430" max="7430" width="53" style="311" bestFit="1" customWidth="1"/>
    <col min="7431" max="7431" width="5.7109375" style="311" customWidth="1"/>
    <col min="7432" max="7432" width="10.140625" style="311" bestFit="1" customWidth="1"/>
    <col min="7433" max="7433" width="9" style="311"/>
    <col min="7434" max="7434" width="3.5703125" style="311" customWidth="1"/>
    <col min="7435" max="7435" width="13.28515625" style="311" bestFit="1" customWidth="1"/>
    <col min="7436" max="7436" width="15.28515625" style="311" bestFit="1" customWidth="1"/>
    <col min="7437" max="7437" width="7" style="311" customWidth="1"/>
    <col min="7438" max="7446" width="0" style="311" hidden="1" customWidth="1"/>
    <col min="7447" max="7447" width="9.42578125" style="311" customWidth="1"/>
    <col min="7448" max="7470" width="0" style="311" hidden="1" customWidth="1"/>
    <col min="7471" max="7473" width="9" style="311"/>
    <col min="7474" max="7484" width="0" style="311" hidden="1" customWidth="1"/>
    <col min="7485" max="7680" width="9" style="311"/>
    <col min="7681" max="7681" width="7.140625" style="311" customWidth="1"/>
    <col min="7682" max="7682" width="1.42578125" style="311" customWidth="1"/>
    <col min="7683" max="7683" width="4.7109375" style="311" customWidth="1"/>
    <col min="7684" max="7684" width="5.28515625" style="311" customWidth="1"/>
    <col min="7685" max="7685" width="46.5703125" style="311" bestFit="1" customWidth="1"/>
    <col min="7686" max="7686" width="53" style="311" bestFit="1" customWidth="1"/>
    <col min="7687" max="7687" width="5.7109375" style="311" customWidth="1"/>
    <col min="7688" max="7688" width="10.140625" style="311" bestFit="1" customWidth="1"/>
    <col min="7689" max="7689" width="9" style="311"/>
    <col min="7690" max="7690" width="3.5703125" style="311" customWidth="1"/>
    <col min="7691" max="7691" width="13.28515625" style="311" bestFit="1" customWidth="1"/>
    <col min="7692" max="7692" width="15.28515625" style="311" bestFit="1" customWidth="1"/>
    <col min="7693" max="7693" width="7" style="311" customWidth="1"/>
    <col min="7694" max="7702" width="0" style="311" hidden="1" customWidth="1"/>
    <col min="7703" max="7703" width="9.42578125" style="311" customWidth="1"/>
    <col min="7704" max="7726" width="0" style="311" hidden="1" customWidth="1"/>
    <col min="7727" max="7729" width="9" style="311"/>
    <col min="7730" max="7740" width="0" style="311" hidden="1" customWidth="1"/>
    <col min="7741" max="7936" width="9" style="311"/>
    <col min="7937" max="7937" width="7.140625" style="311" customWidth="1"/>
    <col min="7938" max="7938" width="1.42578125" style="311" customWidth="1"/>
    <col min="7939" max="7939" width="4.7109375" style="311" customWidth="1"/>
    <col min="7940" max="7940" width="5.28515625" style="311" customWidth="1"/>
    <col min="7941" max="7941" width="46.5703125" style="311" bestFit="1" customWidth="1"/>
    <col min="7942" max="7942" width="53" style="311" bestFit="1" customWidth="1"/>
    <col min="7943" max="7943" width="5.7109375" style="311" customWidth="1"/>
    <col min="7944" max="7944" width="10.140625" style="311" bestFit="1" customWidth="1"/>
    <col min="7945" max="7945" width="9" style="311"/>
    <col min="7946" max="7946" width="3.5703125" style="311" customWidth="1"/>
    <col min="7947" max="7947" width="13.28515625" style="311" bestFit="1" customWidth="1"/>
    <col min="7948" max="7948" width="15.28515625" style="311" bestFit="1" customWidth="1"/>
    <col min="7949" max="7949" width="7" style="311" customWidth="1"/>
    <col min="7950" max="7958" width="0" style="311" hidden="1" customWidth="1"/>
    <col min="7959" max="7959" width="9.42578125" style="311" customWidth="1"/>
    <col min="7960" max="7982" width="0" style="311" hidden="1" customWidth="1"/>
    <col min="7983" max="7985" width="9" style="311"/>
    <col min="7986" max="7996" width="0" style="311" hidden="1" customWidth="1"/>
    <col min="7997" max="8192" width="9" style="311"/>
    <col min="8193" max="8193" width="7.140625" style="311" customWidth="1"/>
    <col min="8194" max="8194" width="1.42578125" style="311" customWidth="1"/>
    <col min="8195" max="8195" width="4.7109375" style="311" customWidth="1"/>
    <col min="8196" max="8196" width="5.28515625" style="311" customWidth="1"/>
    <col min="8197" max="8197" width="46.5703125" style="311" bestFit="1" customWidth="1"/>
    <col min="8198" max="8198" width="53" style="311" bestFit="1" customWidth="1"/>
    <col min="8199" max="8199" width="5.7109375" style="311" customWidth="1"/>
    <col min="8200" max="8200" width="10.140625" style="311" bestFit="1" customWidth="1"/>
    <col min="8201" max="8201" width="9" style="311"/>
    <col min="8202" max="8202" width="3.5703125" style="311" customWidth="1"/>
    <col min="8203" max="8203" width="13.28515625" style="311" bestFit="1" customWidth="1"/>
    <col min="8204" max="8204" width="15.28515625" style="311" bestFit="1" customWidth="1"/>
    <col min="8205" max="8205" width="7" style="311" customWidth="1"/>
    <col min="8206" max="8214" width="0" style="311" hidden="1" customWidth="1"/>
    <col min="8215" max="8215" width="9.42578125" style="311" customWidth="1"/>
    <col min="8216" max="8238" width="0" style="311" hidden="1" customWidth="1"/>
    <col min="8239" max="8241" width="9" style="311"/>
    <col min="8242" max="8252" width="0" style="311" hidden="1" customWidth="1"/>
    <col min="8253" max="8448" width="9" style="311"/>
    <col min="8449" max="8449" width="7.140625" style="311" customWidth="1"/>
    <col min="8450" max="8450" width="1.42578125" style="311" customWidth="1"/>
    <col min="8451" max="8451" width="4.7109375" style="311" customWidth="1"/>
    <col min="8452" max="8452" width="5.28515625" style="311" customWidth="1"/>
    <col min="8453" max="8453" width="46.5703125" style="311" bestFit="1" customWidth="1"/>
    <col min="8454" max="8454" width="53" style="311" bestFit="1" customWidth="1"/>
    <col min="8455" max="8455" width="5.7109375" style="311" customWidth="1"/>
    <col min="8456" max="8456" width="10.140625" style="311" bestFit="1" customWidth="1"/>
    <col min="8457" max="8457" width="9" style="311"/>
    <col min="8458" max="8458" width="3.5703125" style="311" customWidth="1"/>
    <col min="8459" max="8459" width="13.28515625" style="311" bestFit="1" customWidth="1"/>
    <col min="8460" max="8460" width="15.28515625" style="311" bestFit="1" customWidth="1"/>
    <col min="8461" max="8461" width="7" style="311" customWidth="1"/>
    <col min="8462" max="8470" width="0" style="311" hidden="1" customWidth="1"/>
    <col min="8471" max="8471" width="9.42578125" style="311" customWidth="1"/>
    <col min="8472" max="8494" width="0" style="311" hidden="1" customWidth="1"/>
    <col min="8495" max="8497" width="9" style="311"/>
    <col min="8498" max="8508" width="0" style="311" hidden="1" customWidth="1"/>
    <col min="8509" max="8704" width="9" style="311"/>
    <col min="8705" max="8705" width="7.140625" style="311" customWidth="1"/>
    <col min="8706" max="8706" width="1.42578125" style="311" customWidth="1"/>
    <col min="8707" max="8707" width="4.7109375" style="311" customWidth="1"/>
    <col min="8708" max="8708" width="5.28515625" style="311" customWidth="1"/>
    <col min="8709" max="8709" width="46.5703125" style="311" bestFit="1" customWidth="1"/>
    <col min="8710" max="8710" width="53" style="311" bestFit="1" customWidth="1"/>
    <col min="8711" max="8711" width="5.7109375" style="311" customWidth="1"/>
    <col min="8712" max="8712" width="10.140625" style="311" bestFit="1" customWidth="1"/>
    <col min="8713" max="8713" width="9" style="311"/>
    <col min="8714" max="8714" width="3.5703125" style="311" customWidth="1"/>
    <col min="8715" max="8715" width="13.28515625" style="311" bestFit="1" customWidth="1"/>
    <col min="8716" max="8716" width="15.28515625" style="311" bestFit="1" customWidth="1"/>
    <col min="8717" max="8717" width="7" style="311" customWidth="1"/>
    <col min="8718" max="8726" width="0" style="311" hidden="1" customWidth="1"/>
    <col min="8727" max="8727" width="9.42578125" style="311" customWidth="1"/>
    <col min="8728" max="8750" width="0" style="311" hidden="1" customWidth="1"/>
    <col min="8751" max="8753" width="9" style="311"/>
    <col min="8754" max="8764" width="0" style="311" hidden="1" customWidth="1"/>
    <col min="8765" max="8960" width="9" style="311"/>
    <col min="8961" max="8961" width="7.140625" style="311" customWidth="1"/>
    <col min="8962" max="8962" width="1.42578125" style="311" customWidth="1"/>
    <col min="8963" max="8963" width="4.7109375" style="311" customWidth="1"/>
    <col min="8964" max="8964" width="5.28515625" style="311" customWidth="1"/>
    <col min="8965" max="8965" width="46.5703125" style="311" bestFit="1" customWidth="1"/>
    <col min="8966" max="8966" width="53" style="311" bestFit="1" customWidth="1"/>
    <col min="8967" max="8967" width="5.7109375" style="311" customWidth="1"/>
    <col min="8968" max="8968" width="10.140625" style="311" bestFit="1" customWidth="1"/>
    <col min="8969" max="8969" width="9" style="311"/>
    <col min="8970" max="8970" width="3.5703125" style="311" customWidth="1"/>
    <col min="8971" max="8971" width="13.28515625" style="311" bestFit="1" customWidth="1"/>
    <col min="8972" max="8972" width="15.28515625" style="311" bestFit="1" customWidth="1"/>
    <col min="8973" max="8973" width="7" style="311" customWidth="1"/>
    <col min="8974" max="8982" width="0" style="311" hidden="1" customWidth="1"/>
    <col min="8983" max="8983" width="9.42578125" style="311" customWidth="1"/>
    <col min="8984" max="9006" width="0" style="311" hidden="1" customWidth="1"/>
    <col min="9007" max="9009" width="9" style="311"/>
    <col min="9010" max="9020" width="0" style="311" hidden="1" customWidth="1"/>
    <col min="9021" max="9216" width="9" style="311"/>
    <col min="9217" max="9217" width="7.140625" style="311" customWidth="1"/>
    <col min="9218" max="9218" width="1.42578125" style="311" customWidth="1"/>
    <col min="9219" max="9219" width="4.7109375" style="311" customWidth="1"/>
    <col min="9220" max="9220" width="5.28515625" style="311" customWidth="1"/>
    <col min="9221" max="9221" width="46.5703125" style="311" bestFit="1" customWidth="1"/>
    <col min="9222" max="9222" width="53" style="311" bestFit="1" customWidth="1"/>
    <col min="9223" max="9223" width="5.7109375" style="311" customWidth="1"/>
    <col min="9224" max="9224" width="10.140625" style="311" bestFit="1" customWidth="1"/>
    <col min="9225" max="9225" width="9" style="311"/>
    <col min="9226" max="9226" width="3.5703125" style="311" customWidth="1"/>
    <col min="9227" max="9227" width="13.28515625" style="311" bestFit="1" customWidth="1"/>
    <col min="9228" max="9228" width="15.28515625" style="311" bestFit="1" customWidth="1"/>
    <col min="9229" max="9229" width="7" style="311" customWidth="1"/>
    <col min="9230" max="9238" width="0" style="311" hidden="1" customWidth="1"/>
    <col min="9239" max="9239" width="9.42578125" style="311" customWidth="1"/>
    <col min="9240" max="9262" width="0" style="311" hidden="1" customWidth="1"/>
    <col min="9263" max="9265" width="9" style="311"/>
    <col min="9266" max="9276" width="0" style="311" hidden="1" customWidth="1"/>
    <col min="9277" max="9472" width="9" style="311"/>
    <col min="9473" max="9473" width="7.140625" style="311" customWidth="1"/>
    <col min="9474" max="9474" width="1.42578125" style="311" customWidth="1"/>
    <col min="9475" max="9475" width="4.7109375" style="311" customWidth="1"/>
    <col min="9476" max="9476" width="5.28515625" style="311" customWidth="1"/>
    <col min="9477" max="9477" width="46.5703125" style="311" bestFit="1" customWidth="1"/>
    <col min="9478" max="9478" width="53" style="311" bestFit="1" customWidth="1"/>
    <col min="9479" max="9479" width="5.7109375" style="311" customWidth="1"/>
    <col min="9480" max="9480" width="10.140625" style="311" bestFit="1" customWidth="1"/>
    <col min="9481" max="9481" width="9" style="311"/>
    <col min="9482" max="9482" width="3.5703125" style="311" customWidth="1"/>
    <col min="9483" max="9483" width="13.28515625" style="311" bestFit="1" customWidth="1"/>
    <col min="9484" max="9484" width="15.28515625" style="311" bestFit="1" customWidth="1"/>
    <col min="9485" max="9485" width="7" style="311" customWidth="1"/>
    <col min="9486" max="9494" width="0" style="311" hidden="1" customWidth="1"/>
    <col min="9495" max="9495" width="9.42578125" style="311" customWidth="1"/>
    <col min="9496" max="9518" width="0" style="311" hidden="1" customWidth="1"/>
    <col min="9519" max="9521" width="9" style="311"/>
    <col min="9522" max="9532" width="0" style="311" hidden="1" customWidth="1"/>
    <col min="9533" max="9728" width="9" style="311"/>
    <col min="9729" max="9729" width="7.140625" style="311" customWidth="1"/>
    <col min="9730" max="9730" width="1.42578125" style="311" customWidth="1"/>
    <col min="9731" max="9731" width="4.7109375" style="311" customWidth="1"/>
    <col min="9732" max="9732" width="5.28515625" style="311" customWidth="1"/>
    <col min="9733" max="9733" width="46.5703125" style="311" bestFit="1" customWidth="1"/>
    <col min="9734" max="9734" width="53" style="311" bestFit="1" customWidth="1"/>
    <col min="9735" max="9735" width="5.7109375" style="311" customWidth="1"/>
    <col min="9736" max="9736" width="10.140625" style="311" bestFit="1" customWidth="1"/>
    <col min="9737" max="9737" width="9" style="311"/>
    <col min="9738" max="9738" width="3.5703125" style="311" customWidth="1"/>
    <col min="9739" max="9739" width="13.28515625" style="311" bestFit="1" customWidth="1"/>
    <col min="9740" max="9740" width="15.28515625" style="311" bestFit="1" customWidth="1"/>
    <col min="9741" max="9741" width="7" style="311" customWidth="1"/>
    <col min="9742" max="9750" width="0" style="311" hidden="1" customWidth="1"/>
    <col min="9751" max="9751" width="9.42578125" style="311" customWidth="1"/>
    <col min="9752" max="9774" width="0" style="311" hidden="1" customWidth="1"/>
    <col min="9775" max="9777" width="9" style="311"/>
    <col min="9778" max="9788" width="0" style="311" hidden="1" customWidth="1"/>
    <col min="9789" max="9984" width="9" style="311"/>
    <col min="9985" max="9985" width="7.140625" style="311" customWidth="1"/>
    <col min="9986" max="9986" width="1.42578125" style="311" customWidth="1"/>
    <col min="9987" max="9987" width="4.7109375" style="311" customWidth="1"/>
    <col min="9988" max="9988" width="5.28515625" style="311" customWidth="1"/>
    <col min="9989" max="9989" width="46.5703125" style="311" bestFit="1" customWidth="1"/>
    <col min="9990" max="9990" width="53" style="311" bestFit="1" customWidth="1"/>
    <col min="9991" max="9991" width="5.7109375" style="311" customWidth="1"/>
    <col min="9992" max="9992" width="10.140625" style="311" bestFit="1" customWidth="1"/>
    <col min="9993" max="9993" width="9" style="311"/>
    <col min="9994" max="9994" width="3.5703125" style="311" customWidth="1"/>
    <col min="9995" max="9995" width="13.28515625" style="311" bestFit="1" customWidth="1"/>
    <col min="9996" max="9996" width="15.28515625" style="311" bestFit="1" customWidth="1"/>
    <col min="9997" max="9997" width="7" style="311" customWidth="1"/>
    <col min="9998" max="10006" width="0" style="311" hidden="1" customWidth="1"/>
    <col min="10007" max="10007" width="9.42578125" style="311" customWidth="1"/>
    <col min="10008" max="10030" width="0" style="311" hidden="1" customWidth="1"/>
    <col min="10031" max="10033" width="9" style="311"/>
    <col min="10034" max="10044" width="0" style="311" hidden="1" customWidth="1"/>
    <col min="10045" max="10240" width="9" style="311"/>
    <col min="10241" max="10241" width="7.140625" style="311" customWidth="1"/>
    <col min="10242" max="10242" width="1.42578125" style="311" customWidth="1"/>
    <col min="10243" max="10243" width="4.7109375" style="311" customWidth="1"/>
    <col min="10244" max="10244" width="5.28515625" style="311" customWidth="1"/>
    <col min="10245" max="10245" width="46.5703125" style="311" bestFit="1" customWidth="1"/>
    <col min="10246" max="10246" width="53" style="311" bestFit="1" customWidth="1"/>
    <col min="10247" max="10247" width="5.7109375" style="311" customWidth="1"/>
    <col min="10248" max="10248" width="10.140625" style="311" bestFit="1" customWidth="1"/>
    <col min="10249" max="10249" width="9" style="311"/>
    <col min="10250" max="10250" width="3.5703125" style="311" customWidth="1"/>
    <col min="10251" max="10251" width="13.28515625" style="311" bestFit="1" customWidth="1"/>
    <col min="10252" max="10252" width="15.28515625" style="311" bestFit="1" customWidth="1"/>
    <col min="10253" max="10253" width="7" style="311" customWidth="1"/>
    <col min="10254" max="10262" width="0" style="311" hidden="1" customWidth="1"/>
    <col min="10263" max="10263" width="9.42578125" style="311" customWidth="1"/>
    <col min="10264" max="10286" width="0" style="311" hidden="1" customWidth="1"/>
    <col min="10287" max="10289" width="9" style="311"/>
    <col min="10290" max="10300" width="0" style="311" hidden="1" customWidth="1"/>
    <col min="10301" max="10496" width="9" style="311"/>
    <col min="10497" max="10497" width="7.140625" style="311" customWidth="1"/>
    <col min="10498" max="10498" width="1.42578125" style="311" customWidth="1"/>
    <col min="10499" max="10499" width="4.7109375" style="311" customWidth="1"/>
    <col min="10500" max="10500" width="5.28515625" style="311" customWidth="1"/>
    <col min="10501" max="10501" width="46.5703125" style="311" bestFit="1" customWidth="1"/>
    <col min="10502" max="10502" width="53" style="311" bestFit="1" customWidth="1"/>
    <col min="10503" max="10503" width="5.7109375" style="311" customWidth="1"/>
    <col min="10504" max="10504" width="10.140625" style="311" bestFit="1" customWidth="1"/>
    <col min="10505" max="10505" width="9" style="311"/>
    <col min="10506" max="10506" width="3.5703125" style="311" customWidth="1"/>
    <col min="10507" max="10507" width="13.28515625" style="311" bestFit="1" customWidth="1"/>
    <col min="10508" max="10508" width="15.28515625" style="311" bestFit="1" customWidth="1"/>
    <col min="10509" max="10509" width="7" style="311" customWidth="1"/>
    <col min="10510" max="10518" width="0" style="311" hidden="1" customWidth="1"/>
    <col min="10519" max="10519" width="9.42578125" style="311" customWidth="1"/>
    <col min="10520" max="10542" width="0" style="311" hidden="1" customWidth="1"/>
    <col min="10543" max="10545" width="9" style="311"/>
    <col min="10546" max="10556" width="0" style="311" hidden="1" customWidth="1"/>
    <col min="10557" max="10752" width="9" style="311"/>
    <col min="10753" max="10753" width="7.140625" style="311" customWidth="1"/>
    <col min="10754" max="10754" width="1.42578125" style="311" customWidth="1"/>
    <col min="10755" max="10755" width="4.7109375" style="311" customWidth="1"/>
    <col min="10756" max="10756" width="5.28515625" style="311" customWidth="1"/>
    <col min="10757" max="10757" width="46.5703125" style="311" bestFit="1" customWidth="1"/>
    <col min="10758" max="10758" width="53" style="311" bestFit="1" customWidth="1"/>
    <col min="10759" max="10759" width="5.7109375" style="311" customWidth="1"/>
    <col min="10760" max="10760" width="10.140625" style="311" bestFit="1" customWidth="1"/>
    <col min="10761" max="10761" width="9" style="311"/>
    <col min="10762" max="10762" width="3.5703125" style="311" customWidth="1"/>
    <col min="10763" max="10763" width="13.28515625" style="311" bestFit="1" customWidth="1"/>
    <col min="10764" max="10764" width="15.28515625" style="311" bestFit="1" customWidth="1"/>
    <col min="10765" max="10765" width="7" style="311" customWidth="1"/>
    <col min="10766" max="10774" width="0" style="311" hidden="1" customWidth="1"/>
    <col min="10775" max="10775" width="9.42578125" style="311" customWidth="1"/>
    <col min="10776" max="10798" width="0" style="311" hidden="1" customWidth="1"/>
    <col min="10799" max="10801" width="9" style="311"/>
    <col min="10802" max="10812" width="0" style="311" hidden="1" customWidth="1"/>
    <col min="10813" max="11008" width="9" style="311"/>
    <col min="11009" max="11009" width="7.140625" style="311" customWidth="1"/>
    <col min="11010" max="11010" width="1.42578125" style="311" customWidth="1"/>
    <col min="11011" max="11011" width="4.7109375" style="311" customWidth="1"/>
    <col min="11012" max="11012" width="5.28515625" style="311" customWidth="1"/>
    <col min="11013" max="11013" width="46.5703125" style="311" bestFit="1" customWidth="1"/>
    <col min="11014" max="11014" width="53" style="311" bestFit="1" customWidth="1"/>
    <col min="11015" max="11015" width="5.7109375" style="311" customWidth="1"/>
    <col min="11016" max="11016" width="10.140625" style="311" bestFit="1" customWidth="1"/>
    <col min="11017" max="11017" width="9" style="311"/>
    <col min="11018" max="11018" width="3.5703125" style="311" customWidth="1"/>
    <col min="11019" max="11019" width="13.28515625" style="311" bestFit="1" customWidth="1"/>
    <col min="11020" max="11020" width="15.28515625" style="311" bestFit="1" customWidth="1"/>
    <col min="11021" max="11021" width="7" style="311" customWidth="1"/>
    <col min="11022" max="11030" width="0" style="311" hidden="1" customWidth="1"/>
    <col min="11031" max="11031" width="9.42578125" style="311" customWidth="1"/>
    <col min="11032" max="11054" width="0" style="311" hidden="1" customWidth="1"/>
    <col min="11055" max="11057" width="9" style="311"/>
    <col min="11058" max="11068" width="0" style="311" hidden="1" customWidth="1"/>
    <col min="11069" max="11264" width="9" style="311"/>
    <col min="11265" max="11265" width="7.140625" style="311" customWidth="1"/>
    <col min="11266" max="11266" width="1.42578125" style="311" customWidth="1"/>
    <col min="11267" max="11267" width="4.7109375" style="311" customWidth="1"/>
    <col min="11268" max="11268" width="5.28515625" style="311" customWidth="1"/>
    <col min="11269" max="11269" width="46.5703125" style="311" bestFit="1" customWidth="1"/>
    <col min="11270" max="11270" width="53" style="311" bestFit="1" customWidth="1"/>
    <col min="11271" max="11271" width="5.7109375" style="311" customWidth="1"/>
    <col min="11272" max="11272" width="10.140625" style="311" bestFit="1" customWidth="1"/>
    <col min="11273" max="11273" width="9" style="311"/>
    <col min="11274" max="11274" width="3.5703125" style="311" customWidth="1"/>
    <col min="11275" max="11275" width="13.28515625" style="311" bestFit="1" customWidth="1"/>
    <col min="11276" max="11276" width="15.28515625" style="311" bestFit="1" customWidth="1"/>
    <col min="11277" max="11277" width="7" style="311" customWidth="1"/>
    <col min="11278" max="11286" width="0" style="311" hidden="1" customWidth="1"/>
    <col min="11287" max="11287" width="9.42578125" style="311" customWidth="1"/>
    <col min="11288" max="11310" width="0" style="311" hidden="1" customWidth="1"/>
    <col min="11311" max="11313" width="9" style="311"/>
    <col min="11314" max="11324" width="0" style="311" hidden="1" customWidth="1"/>
    <col min="11325" max="11520" width="9" style="311"/>
    <col min="11521" max="11521" width="7.140625" style="311" customWidth="1"/>
    <col min="11522" max="11522" width="1.42578125" style="311" customWidth="1"/>
    <col min="11523" max="11523" width="4.7109375" style="311" customWidth="1"/>
    <col min="11524" max="11524" width="5.28515625" style="311" customWidth="1"/>
    <col min="11525" max="11525" width="46.5703125" style="311" bestFit="1" customWidth="1"/>
    <col min="11526" max="11526" width="53" style="311" bestFit="1" customWidth="1"/>
    <col min="11527" max="11527" width="5.7109375" style="311" customWidth="1"/>
    <col min="11528" max="11528" width="10.140625" style="311" bestFit="1" customWidth="1"/>
    <col min="11529" max="11529" width="9" style="311"/>
    <col min="11530" max="11530" width="3.5703125" style="311" customWidth="1"/>
    <col min="11531" max="11531" width="13.28515625" style="311" bestFit="1" customWidth="1"/>
    <col min="11532" max="11532" width="15.28515625" style="311" bestFit="1" customWidth="1"/>
    <col min="11533" max="11533" width="7" style="311" customWidth="1"/>
    <col min="11534" max="11542" width="0" style="311" hidden="1" customWidth="1"/>
    <col min="11543" max="11543" width="9.42578125" style="311" customWidth="1"/>
    <col min="11544" max="11566" width="0" style="311" hidden="1" customWidth="1"/>
    <col min="11567" max="11569" width="9" style="311"/>
    <col min="11570" max="11580" width="0" style="311" hidden="1" customWidth="1"/>
    <col min="11581" max="11776" width="9" style="311"/>
    <col min="11777" max="11777" width="7.140625" style="311" customWidth="1"/>
    <col min="11778" max="11778" width="1.42578125" style="311" customWidth="1"/>
    <col min="11779" max="11779" width="4.7109375" style="311" customWidth="1"/>
    <col min="11780" max="11780" width="5.28515625" style="311" customWidth="1"/>
    <col min="11781" max="11781" width="46.5703125" style="311" bestFit="1" customWidth="1"/>
    <col min="11782" max="11782" width="53" style="311" bestFit="1" customWidth="1"/>
    <col min="11783" max="11783" width="5.7109375" style="311" customWidth="1"/>
    <col min="11784" max="11784" width="10.140625" style="311" bestFit="1" customWidth="1"/>
    <col min="11785" max="11785" width="9" style="311"/>
    <col min="11786" max="11786" width="3.5703125" style="311" customWidth="1"/>
    <col min="11787" max="11787" width="13.28515625" style="311" bestFit="1" customWidth="1"/>
    <col min="11788" max="11788" width="15.28515625" style="311" bestFit="1" customWidth="1"/>
    <col min="11789" max="11789" width="7" style="311" customWidth="1"/>
    <col min="11790" max="11798" width="0" style="311" hidden="1" customWidth="1"/>
    <col min="11799" max="11799" width="9.42578125" style="311" customWidth="1"/>
    <col min="11800" max="11822" width="0" style="311" hidden="1" customWidth="1"/>
    <col min="11823" max="11825" width="9" style="311"/>
    <col min="11826" max="11836" width="0" style="311" hidden="1" customWidth="1"/>
    <col min="11837" max="12032" width="9" style="311"/>
    <col min="12033" max="12033" width="7.140625" style="311" customWidth="1"/>
    <col min="12034" max="12034" width="1.42578125" style="311" customWidth="1"/>
    <col min="12035" max="12035" width="4.7109375" style="311" customWidth="1"/>
    <col min="12036" max="12036" width="5.28515625" style="311" customWidth="1"/>
    <col min="12037" max="12037" width="46.5703125" style="311" bestFit="1" customWidth="1"/>
    <col min="12038" max="12038" width="53" style="311" bestFit="1" customWidth="1"/>
    <col min="12039" max="12039" width="5.7109375" style="311" customWidth="1"/>
    <col min="12040" max="12040" width="10.140625" style="311" bestFit="1" customWidth="1"/>
    <col min="12041" max="12041" width="9" style="311"/>
    <col min="12042" max="12042" width="3.5703125" style="311" customWidth="1"/>
    <col min="12043" max="12043" width="13.28515625" style="311" bestFit="1" customWidth="1"/>
    <col min="12044" max="12044" width="15.28515625" style="311" bestFit="1" customWidth="1"/>
    <col min="12045" max="12045" width="7" style="311" customWidth="1"/>
    <col min="12046" max="12054" width="0" style="311" hidden="1" customWidth="1"/>
    <col min="12055" max="12055" width="9.42578125" style="311" customWidth="1"/>
    <col min="12056" max="12078" width="0" style="311" hidden="1" customWidth="1"/>
    <col min="12079" max="12081" width="9" style="311"/>
    <col min="12082" max="12092" width="0" style="311" hidden="1" customWidth="1"/>
    <col min="12093" max="12288" width="9" style="311"/>
    <col min="12289" max="12289" width="7.140625" style="311" customWidth="1"/>
    <col min="12290" max="12290" width="1.42578125" style="311" customWidth="1"/>
    <col min="12291" max="12291" width="4.7109375" style="311" customWidth="1"/>
    <col min="12292" max="12292" width="5.28515625" style="311" customWidth="1"/>
    <col min="12293" max="12293" width="46.5703125" style="311" bestFit="1" customWidth="1"/>
    <col min="12294" max="12294" width="53" style="311" bestFit="1" customWidth="1"/>
    <col min="12295" max="12295" width="5.7109375" style="311" customWidth="1"/>
    <col min="12296" max="12296" width="10.140625" style="311" bestFit="1" customWidth="1"/>
    <col min="12297" max="12297" width="9" style="311"/>
    <col min="12298" max="12298" width="3.5703125" style="311" customWidth="1"/>
    <col min="12299" max="12299" width="13.28515625" style="311" bestFit="1" customWidth="1"/>
    <col min="12300" max="12300" width="15.28515625" style="311" bestFit="1" customWidth="1"/>
    <col min="12301" max="12301" width="7" style="311" customWidth="1"/>
    <col min="12302" max="12310" width="0" style="311" hidden="1" customWidth="1"/>
    <col min="12311" max="12311" width="9.42578125" style="311" customWidth="1"/>
    <col min="12312" max="12334" width="0" style="311" hidden="1" customWidth="1"/>
    <col min="12335" max="12337" width="9" style="311"/>
    <col min="12338" max="12348" width="0" style="311" hidden="1" customWidth="1"/>
    <col min="12349" max="12544" width="9" style="311"/>
    <col min="12545" max="12545" width="7.140625" style="311" customWidth="1"/>
    <col min="12546" max="12546" width="1.42578125" style="311" customWidth="1"/>
    <col min="12547" max="12547" width="4.7109375" style="311" customWidth="1"/>
    <col min="12548" max="12548" width="5.28515625" style="311" customWidth="1"/>
    <col min="12549" max="12549" width="46.5703125" style="311" bestFit="1" customWidth="1"/>
    <col min="12550" max="12550" width="53" style="311" bestFit="1" customWidth="1"/>
    <col min="12551" max="12551" width="5.7109375" style="311" customWidth="1"/>
    <col min="12552" max="12552" width="10.140625" style="311" bestFit="1" customWidth="1"/>
    <col min="12553" max="12553" width="9" style="311"/>
    <col min="12554" max="12554" width="3.5703125" style="311" customWidth="1"/>
    <col min="12555" max="12555" width="13.28515625" style="311" bestFit="1" customWidth="1"/>
    <col min="12556" max="12556" width="15.28515625" style="311" bestFit="1" customWidth="1"/>
    <col min="12557" max="12557" width="7" style="311" customWidth="1"/>
    <col min="12558" max="12566" width="0" style="311" hidden="1" customWidth="1"/>
    <col min="12567" max="12567" width="9.42578125" style="311" customWidth="1"/>
    <col min="12568" max="12590" width="0" style="311" hidden="1" customWidth="1"/>
    <col min="12591" max="12593" width="9" style="311"/>
    <col min="12594" max="12604" width="0" style="311" hidden="1" customWidth="1"/>
    <col min="12605" max="12800" width="9" style="311"/>
    <col min="12801" max="12801" width="7.140625" style="311" customWidth="1"/>
    <col min="12802" max="12802" width="1.42578125" style="311" customWidth="1"/>
    <col min="12803" max="12803" width="4.7109375" style="311" customWidth="1"/>
    <col min="12804" max="12804" width="5.28515625" style="311" customWidth="1"/>
    <col min="12805" max="12805" width="46.5703125" style="311" bestFit="1" customWidth="1"/>
    <col min="12806" max="12806" width="53" style="311" bestFit="1" customWidth="1"/>
    <col min="12807" max="12807" width="5.7109375" style="311" customWidth="1"/>
    <col min="12808" max="12808" width="10.140625" style="311" bestFit="1" customWidth="1"/>
    <col min="12809" max="12809" width="9" style="311"/>
    <col min="12810" max="12810" width="3.5703125" style="311" customWidth="1"/>
    <col min="12811" max="12811" width="13.28515625" style="311" bestFit="1" customWidth="1"/>
    <col min="12812" max="12812" width="15.28515625" style="311" bestFit="1" customWidth="1"/>
    <col min="12813" max="12813" width="7" style="311" customWidth="1"/>
    <col min="12814" max="12822" width="0" style="311" hidden="1" customWidth="1"/>
    <col min="12823" max="12823" width="9.42578125" style="311" customWidth="1"/>
    <col min="12824" max="12846" width="0" style="311" hidden="1" customWidth="1"/>
    <col min="12847" max="12849" width="9" style="311"/>
    <col min="12850" max="12860" width="0" style="311" hidden="1" customWidth="1"/>
    <col min="12861" max="13056" width="9" style="311"/>
    <col min="13057" max="13057" width="7.140625" style="311" customWidth="1"/>
    <col min="13058" max="13058" width="1.42578125" style="311" customWidth="1"/>
    <col min="13059" max="13059" width="4.7109375" style="311" customWidth="1"/>
    <col min="13060" max="13060" width="5.28515625" style="311" customWidth="1"/>
    <col min="13061" max="13061" width="46.5703125" style="311" bestFit="1" customWidth="1"/>
    <col min="13062" max="13062" width="53" style="311" bestFit="1" customWidth="1"/>
    <col min="13063" max="13063" width="5.7109375" style="311" customWidth="1"/>
    <col min="13064" max="13064" width="10.140625" style="311" bestFit="1" customWidth="1"/>
    <col min="13065" max="13065" width="9" style="311"/>
    <col min="13066" max="13066" width="3.5703125" style="311" customWidth="1"/>
    <col min="13067" max="13067" width="13.28515625" style="311" bestFit="1" customWidth="1"/>
    <col min="13068" max="13068" width="15.28515625" style="311" bestFit="1" customWidth="1"/>
    <col min="13069" max="13069" width="7" style="311" customWidth="1"/>
    <col min="13070" max="13078" width="0" style="311" hidden="1" customWidth="1"/>
    <col min="13079" max="13079" width="9.42578125" style="311" customWidth="1"/>
    <col min="13080" max="13102" width="0" style="311" hidden="1" customWidth="1"/>
    <col min="13103" max="13105" width="9" style="311"/>
    <col min="13106" max="13116" width="0" style="311" hidden="1" customWidth="1"/>
    <col min="13117" max="13312" width="9" style="311"/>
    <col min="13313" max="13313" width="7.140625" style="311" customWidth="1"/>
    <col min="13314" max="13314" width="1.42578125" style="311" customWidth="1"/>
    <col min="13315" max="13315" width="4.7109375" style="311" customWidth="1"/>
    <col min="13316" max="13316" width="5.28515625" style="311" customWidth="1"/>
    <col min="13317" max="13317" width="46.5703125" style="311" bestFit="1" customWidth="1"/>
    <col min="13318" max="13318" width="53" style="311" bestFit="1" customWidth="1"/>
    <col min="13319" max="13319" width="5.7109375" style="311" customWidth="1"/>
    <col min="13320" max="13320" width="10.140625" style="311" bestFit="1" customWidth="1"/>
    <col min="13321" max="13321" width="9" style="311"/>
    <col min="13322" max="13322" width="3.5703125" style="311" customWidth="1"/>
    <col min="13323" max="13323" width="13.28515625" style="311" bestFit="1" customWidth="1"/>
    <col min="13324" max="13324" width="15.28515625" style="311" bestFit="1" customWidth="1"/>
    <col min="13325" max="13325" width="7" style="311" customWidth="1"/>
    <col min="13326" max="13334" width="0" style="311" hidden="1" customWidth="1"/>
    <col min="13335" max="13335" width="9.42578125" style="311" customWidth="1"/>
    <col min="13336" max="13358" width="0" style="311" hidden="1" customWidth="1"/>
    <col min="13359" max="13361" width="9" style="311"/>
    <col min="13362" max="13372" width="0" style="311" hidden="1" customWidth="1"/>
    <col min="13373" max="13568" width="9" style="311"/>
    <col min="13569" max="13569" width="7.140625" style="311" customWidth="1"/>
    <col min="13570" max="13570" width="1.42578125" style="311" customWidth="1"/>
    <col min="13571" max="13571" width="4.7109375" style="311" customWidth="1"/>
    <col min="13572" max="13572" width="5.28515625" style="311" customWidth="1"/>
    <col min="13573" max="13573" width="46.5703125" style="311" bestFit="1" customWidth="1"/>
    <col min="13574" max="13574" width="53" style="311" bestFit="1" customWidth="1"/>
    <col min="13575" max="13575" width="5.7109375" style="311" customWidth="1"/>
    <col min="13576" max="13576" width="10.140625" style="311" bestFit="1" customWidth="1"/>
    <col min="13577" max="13577" width="9" style="311"/>
    <col min="13578" max="13578" width="3.5703125" style="311" customWidth="1"/>
    <col min="13579" max="13579" width="13.28515625" style="311" bestFit="1" customWidth="1"/>
    <col min="13580" max="13580" width="15.28515625" style="311" bestFit="1" customWidth="1"/>
    <col min="13581" max="13581" width="7" style="311" customWidth="1"/>
    <col min="13582" max="13590" width="0" style="311" hidden="1" customWidth="1"/>
    <col min="13591" max="13591" width="9.42578125" style="311" customWidth="1"/>
    <col min="13592" max="13614" width="0" style="311" hidden="1" customWidth="1"/>
    <col min="13615" max="13617" width="9" style="311"/>
    <col min="13618" max="13628" width="0" style="311" hidden="1" customWidth="1"/>
    <col min="13629" max="13824" width="9" style="311"/>
    <col min="13825" max="13825" width="7.140625" style="311" customWidth="1"/>
    <col min="13826" max="13826" width="1.42578125" style="311" customWidth="1"/>
    <col min="13827" max="13827" width="4.7109375" style="311" customWidth="1"/>
    <col min="13828" max="13828" width="5.28515625" style="311" customWidth="1"/>
    <col min="13829" max="13829" width="46.5703125" style="311" bestFit="1" customWidth="1"/>
    <col min="13830" max="13830" width="53" style="311" bestFit="1" customWidth="1"/>
    <col min="13831" max="13831" width="5.7109375" style="311" customWidth="1"/>
    <col min="13832" max="13832" width="10.140625" style="311" bestFit="1" customWidth="1"/>
    <col min="13833" max="13833" width="9" style="311"/>
    <col min="13834" max="13834" width="3.5703125" style="311" customWidth="1"/>
    <col min="13835" max="13835" width="13.28515625" style="311" bestFit="1" customWidth="1"/>
    <col min="13836" max="13836" width="15.28515625" style="311" bestFit="1" customWidth="1"/>
    <col min="13837" max="13837" width="7" style="311" customWidth="1"/>
    <col min="13838" max="13846" width="0" style="311" hidden="1" customWidth="1"/>
    <col min="13847" max="13847" width="9.42578125" style="311" customWidth="1"/>
    <col min="13848" max="13870" width="0" style="311" hidden="1" customWidth="1"/>
    <col min="13871" max="13873" width="9" style="311"/>
    <col min="13874" max="13884" width="0" style="311" hidden="1" customWidth="1"/>
    <col min="13885" max="14080" width="9" style="311"/>
    <col min="14081" max="14081" width="7.140625" style="311" customWidth="1"/>
    <col min="14082" max="14082" width="1.42578125" style="311" customWidth="1"/>
    <col min="14083" max="14083" width="4.7109375" style="311" customWidth="1"/>
    <col min="14084" max="14084" width="5.28515625" style="311" customWidth="1"/>
    <col min="14085" max="14085" width="46.5703125" style="311" bestFit="1" customWidth="1"/>
    <col min="14086" max="14086" width="53" style="311" bestFit="1" customWidth="1"/>
    <col min="14087" max="14087" width="5.7109375" style="311" customWidth="1"/>
    <col min="14088" max="14088" width="10.140625" style="311" bestFit="1" customWidth="1"/>
    <col min="14089" max="14089" width="9" style="311"/>
    <col min="14090" max="14090" width="3.5703125" style="311" customWidth="1"/>
    <col min="14091" max="14091" width="13.28515625" style="311" bestFit="1" customWidth="1"/>
    <col min="14092" max="14092" width="15.28515625" style="311" bestFit="1" customWidth="1"/>
    <col min="14093" max="14093" width="7" style="311" customWidth="1"/>
    <col min="14094" max="14102" width="0" style="311" hidden="1" customWidth="1"/>
    <col min="14103" max="14103" width="9.42578125" style="311" customWidth="1"/>
    <col min="14104" max="14126" width="0" style="311" hidden="1" customWidth="1"/>
    <col min="14127" max="14129" width="9" style="311"/>
    <col min="14130" max="14140" width="0" style="311" hidden="1" customWidth="1"/>
    <col min="14141" max="14336" width="9" style="311"/>
    <col min="14337" max="14337" width="7.140625" style="311" customWidth="1"/>
    <col min="14338" max="14338" width="1.42578125" style="311" customWidth="1"/>
    <col min="14339" max="14339" width="4.7109375" style="311" customWidth="1"/>
    <col min="14340" max="14340" width="5.28515625" style="311" customWidth="1"/>
    <col min="14341" max="14341" width="46.5703125" style="311" bestFit="1" customWidth="1"/>
    <col min="14342" max="14342" width="53" style="311" bestFit="1" customWidth="1"/>
    <col min="14343" max="14343" width="5.7109375" style="311" customWidth="1"/>
    <col min="14344" max="14344" width="10.140625" style="311" bestFit="1" customWidth="1"/>
    <col min="14345" max="14345" width="9" style="311"/>
    <col min="14346" max="14346" width="3.5703125" style="311" customWidth="1"/>
    <col min="14347" max="14347" width="13.28515625" style="311" bestFit="1" customWidth="1"/>
    <col min="14348" max="14348" width="15.28515625" style="311" bestFit="1" customWidth="1"/>
    <col min="14349" max="14349" width="7" style="311" customWidth="1"/>
    <col min="14350" max="14358" width="0" style="311" hidden="1" customWidth="1"/>
    <col min="14359" max="14359" width="9.42578125" style="311" customWidth="1"/>
    <col min="14360" max="14382" width="0" style="311" hidden="1" customWidth="1"/>
    <col min="14383" max="14385" width="9" style="311"/>
    <col min="14386" max="14396" width="0" style="311" hidden="1" customWidth="1"/>
    <col min="14397" max="14592" width="9" style="311"/>
    <col min="14593" max="14593" width="7.140625" style="311" customWidth="1"/>
    <col min="14594" max="14594" width="1.42578125" style="311" customWidth="1"/>
    <col min="14595" max="14595" width="4.7109375" style="311" customWidth="1"/>
    <col min="14596" max="14596" width="5.28515625" style="311" customWidth="1"/>
    <col min="14597" max="14597" width="46.5703125" style="311" bestFit="1" customWidth="1"/>
    <col min="14598" max="14598" width="53" style="311" bestFit="1" customWidth="1"/>
    <col min="14599" max="14599" width="5.7109375" style="311" customWidth="1"/>
    <col min="14600" max="14600" width="10.140625" style="311" bestFit="1" customWidth="1"/>
    <col min="14601" max="14601" width="9" style="311"/>
    <col min="14602" max="14602" width="3.5703125" style="311" customWidth="1"/>
    <col min="14603" max="14603" width="13.28515625" style="311" bestFit="1" customWidth="1"/>
    <col min="14604" max="14604" width="15.28515625" style="311" bestFit="1" customWidth="1"/>
    <col min="14605" max="14605" width="7" style="311" customWidth="1"/>
    <col min="14606" max="14614" width="0" style="311" hidden="1" customWidth="1"/>
    <col min="14615" max="14615" width="9.42578125" style="311" customWidth="1"/>
    <col min="14616" max="14638" width="0" style="311" hidden="1" customWidth="1"/>
    <col min="14639" max="14641" width="9" style="311"/>
    <col min="14642" max="14652" width="0" style="311" hidden="1" customWidth="1"/>
    <col min="14653" max="14848" width="9" style="311"/>
    <col min="14849" max="14849" width="7.140625" style="311" customWidth="1"/>
    <col min="14850" max="14850" width="1.42578125" style="311" customWidth="1"/>
    <col min="14851" max="14851" width="4.7109375" style="311" customWidth="1"/>
    <col min="14852" max="14852" width="5.28515625" style="311" customWidth="1"/>
    <col min="14853" max="14853" width="46.5703125" style="311" bestFit="1" customWidth="1"/>
    <col min="14854" max="14854" width="53" style="311" bestFit="1" customWidth="1"/>
    <col min="14855" max="14855" width="5.7109375" style="311" customWidth="1"/>
    <col min="14856" max="14856" width="10.140625" style="311" bestFit="1" customWidth="1"/>
    <col min="14857" max="14857" width="9" style="311"/>
    <col min="14858" max="14858" width="3.5703125" style="311" customWidth="1"/>
    <col min="14859" max="14859" width="13.28515625" style="311" bestFit="1" customWidth="1"/>
    <col min="14860" max="14860" width="15.28515625" style="311" bestFit="1" customWidth="1"/>
    <col min="14861" max="14861" width="7" style="311" customWidth="1"/>
    <col min="14862" max="14870" width="0" style="311" hidden="1" customWidth="1"/>
    <col min="14871" max="14871" width="9.42578125" style="311" customWidth="1"/>
    <col min="14872" max="14894" width="0" style="311" hidden="1" customWidth="1"/>
    <col min="14895" max="14897" width="9" style="311"/>
    <col min="14898" max="14908" width="0" style="311" hidden="1" customWidth="1"/>
    <col min="14909" max="15104" width="9" style="311"/>
    <col min="15105" max="15105" width="7.140625" style="311" customWidth="1"/>
    <col min="15106" max="15106" width="1.42578125" style="311" customWidth="1"/>
    <col min="15107" max="15107" width="4.7109375" style="311" customWidth="1"/>
    <col min="15108" max="15108" width="5.28515625" style="311" customWidth="1"/>
    <col min="15109" max="15109" width="46.5703125" style="311" bestFit="1" customWidth="1"/>
    <col min="15110" max="15110" width="53" style="311" bestFit="1" customWidth="1"/>
    <col min="15111" max="15111" width="5.7109375" style="311" customWidth="1"/>
    <col min="15112" max="15112" width="10.140625" style="311" bestFit="1" customWidth="1"/>
    <col min="15113" max="15113" width="9" style="311"/>
    <col min="15114" max="15114" width="3.5703125" style="311" customWidth="1"/>
    <col min="15115" max="15115" width="13.28515625" style="311" bestFit="1" customWidth="1"/>
    <col min="15116" max="15116" width="15.28515625" style="311" bestFit="1" customWidth="1"/>
    <col min="15117" max="15117" width="7" style="311" customWidth="1"/>
    <col min="15118" max="15126" width="0" style="311" hidden="1" customWidth="1"/>
    <col min="15127" max="15127" width="9.42578125" style="311" customWidth="1"/>
    <col min="15128" max="15150" width="0" style="311" hidden="1" customWidth="1"/>
    <col min="15151" max="15153" width="9" style="311"/>
    <col min="15154" max="15164" width="0" style="311" hidden="1" customWidth="1"/>
    <col min="15165" max="15360" width="9" style="311"/>
    <col min="15361" max="15361" width="7.140625" style="311" customWidth="1"/>
    <col min="15362" max="15362" width="1.42578125" style="311" customWidth="1"/>
    <col min="15363" max="15363" width="4.7109375" style="311" customWidth="1"/>
    <col min="15364" max="15364" width="5.28515625" style="311" customWidth="1"/>
    <col min="15365" max="15365" width="46.5703125" style="311" bestFit="1" customWidth="1"/>
    <col min="15366" max="15366" width="53" style="311" bestFit="1" customWidth="1"/>
    <col min="15367" max="15367" width="5.7109375" style="311" customWidth="1"/>
    <col min="15368" max="15368" width="10.140625" style="311" bestFit="1" customWidth="1"/>
    <col min="15369" max="15369" width="9" style="311"/>
    <col min="15370" max="15370" width="3.5703125" style="311" customWidth="1"/>
    <col min="15371" max="15371" width="13.28515625" style="311" bestFit="1" customWidth="1"/>
    <col min="15372" max="15372" width="15.28515625" style="311" bestFit="1" customWidth="1"/>
    <col min="15373" max="15373" width="7" style="311" customWidth="1"/>
    <col min="15374" max="15382" width="0" style="311" hidden="1" customWidth="1"/>
    <col min="15383" max="15383" width="9.42578125" style="311" customWidth="1"/>
    <col min="15384" max="15406" width="0" style="311" hidden="1" customWidth="1"/>
    <col min="15407" max="15409" width="9" style="311"/>
    <col min="15410" max="15420" width="0" style="311" hidden="1" customWidth="1"/>
    <col min="15421" max="15616" width="9" style="311"/>
    <col min="15617" max="15617" width="7.140625" style="311" customWidth="1"/>
    <col min="15618" max="15618" width="1.42578125" style="311" customWidth="1"/>
    <col min="15619" max="15619" width="4.7109375" style="311" customWidth="1"/>
    <col min="15620" max="15620" width="5.28515625" style="311" customWidth="1"/>
    <col min="15621" max="15621" width="46.5703125" style="311" bestFit="1" customWidth="1"/>
    <col min="15622" max="15622" width="53" style="311" bestFit="1" customWidth="1"/>
    <col min="15623" max="15623" width="5.7109375" style="311" customWidth="1"/>
    <col min="15624" max="15624" width="10.140625" style="311" bestFit="1" customWidth="1"/>
    <col min="15625" max="15625" width="9" style="311"/>
    <col min="15626" max="15626" width="3.5703125" style="311" customWidth="1"/>
    <col min="15627" max="15627" width="13.28515625" style="311" bestFit="1" customWidth="1"/>
    <col min="15628" max="15628" width="15.28515625" style="311" bestFit="1" customWidth="1"/>
    <col min="15629" max="15629" width="7" style="311" customWidth="1"/>
    <col min="15630" max="15638" width="0" style="311" hidden="1" customWidth="1"/>
    <col min="15639" max="15639" width="9.42578125" style="311" customWidth="1"/>
    <col min="15640" max="15662" width="0" style="311" hidden="1" customWidth="1"/>
    <col min="15663" max="15665" width="9" style="311"/>
    <col min="15666" max="15676" width="0" style="311" hidden="1" customWidth="1"/>
    <col min="15677" max="15872" width="9" style="311"/>
    <col min="15873" max="15873" width="7.140625" style="311" customWidth="1"/>
    <col min="15874" max="15874" width="1.42578125" style="311" customWidth="1"/>
    <col min="15875" max="15875" width="4.7109375" style="311" customWidth="1"/>
    <col min="15876" max="15876" width="5.28515625" style="311" customWidth="1"/>
    <col min="15877" max="15877" width="46.5703125" style="311" bestFit="1" customWidth="1"/>
    <col min="15878" max="15878" width="53" style="311" bestFit="1" customWidth="1"/>
    <col min="15879" max="15879" width="5.7109375" style="311" customWidth="1"/>
    <col min="15880" max="15880" width="10.140625" style="311" bestFit="1" customWidth="1"/>
    <col min="15881" max="15881" width="9" style="311"/>
    <col min="15882" max="15882" width="3.5703125" style="311" customWidth="1"/>
    <col min="15883" max="15883" width="13.28515625" style="311" bestFit="1" customWidth="1"/>
    <col min="15884" max="15884" width="15.28515625" style="311" bestFit="1" customWidth="1"/>
    <col min="15885" max="15885" width="7" style="311" customWidth="1"/>
    <col min="15886" max="15894" width="0" style="311" hidden="1" customWidth="1"/>
    <col min="15895" max="15895" width="9.42578125" style="311" customWidth="1"/>
    <col min="15896" max="15918" width="0" style="311" hidden="1" customWidth="1"/>
    <col min="15919" max="15921" width="9" style="311"/>
    <col min="15922" max="15932" width="0" style="311" hidden="1" customWidth="1"/>
    <col min="15933" max="16128" width="9" style="311"/>
    <col min="16129" max="16129" width="7.140625" style="311" customWidth="1"/>
    <col min="16130" max="16130" width="1.42578125" style="311" customWidth="1"/>
    <col min="16131" max="16131" width="4.7109375" style="311" customWidth="1"/>
    <col min="16132" max="16132" width="5.28515625" style="311" customWidth="1"/>
    <col min="16133" max="16133" width="46.5703125" style="311" bestFit="1" customWidth="1"/>
    <col min="16134" max="16134" width="53" style="311" bestFit="1" customWidth="1"/>
    <col min="16135" max="16135" width="5.7109375" style="311" customWidth="1"/>
    <col min="16136" max="16136" width="10.140625" style="311" bestFit="1" customWidth="1"/>
    <col min="16137" max="16137" width="9" style="311"/>
    <col min="16138" max="16138" width="3.5703125" style="311" customWidth="1"/>
    <col min="16139" max="16139" width="13.28515625" style="311" bestFit="1" customWidth="1"/>
    <col min="16140" max="16140" width="15.28515625" style="311" bestFit="1" customWidth="1"/>
    <col min="16141" max="16141" width="7" style="311" customWidth="1"/>
    <col min="16142" max="16150" width="0" style="311" hidden="1" customWidth="1"/>
    <col min="16151" max="16151" width="9.42578125" style="311" customWidth="1"/>
    <col min="16152" max="16174" width="0" style="311" hidden="1" customWidth="1"/>
    <col min="16175" max="16177" width="9" style="311"/>
    <col min="16178" max="16188" width="0" style="311" hidden="1" customWidth="1"/>
    <col min="16189" max="16384" width="9" style="311"/>
  </cols>
  <sheetData>
    <row r="1" spans="2:59" s="258" customFormat="1" ht="7.5" customHeight="1">
      <c r="B1" s="254"/>
      <c r="C1" s="255"/>
      <c r="D1" s="255"/>
      <c r="E1" s="255"/>
      <c r="F1" s="255"/>
      <c r="G1" s="255"/>
      <c r="H1" s="255"/>
      <c r="I1" s="255"/>
      <c r="J1" s="255"/>
      <c r="K1" s="255"/>
      <c r="L1" s="256"/>
      <c r="M1" s="257"/>
    </row>
    <row r="2" spans="2:59" s="258" customFormat="1" ht="18">
      <c r="B2" s="259"/>
      <c r="D2" s="260"/>
      <c r="E2" s="260"/>
      <c r="F2" s="261" t="s">
        <v>236</v>
      </c>
      <c r="G2" s="260"/>
      <c r="H2" s="260"/>
      <c r="I2" s="260"/>
      <c r="J2" s="260"/>
      <c r="K2" s="260"/>
      <c r="L2" s="262"/>
      <c r="M2" s="257"/>
    </row>
    <row r="3" spans="2:59" s="266" customFormat="1" ht="15" customHeight="1">
      <c r="B3" s="263"/>
      <c r="C3" s="264" t="s">
        <v>223</v>
      </c>
      <c r="D3" s="264"/>
      <c r="E3" s="264"/>
      <c r="F3" s="264" t="s">
        <v>224</v>
      </c>
      <c r="G3" s="264"/>
      <c r="H3" s="264"/>
      <c r="I3" s="264"/>
      <c r="J3" s="264"/>
      <c r="K3" s="264"/>
      <c r="L3" s="265"/>
      <c r="M3" s="264"/>
    </row>
    <row r="4" spans="2:59" s="266" customFormat="1" ht="15" customHeight="1">
      <c r="B4" s="263"/>
      <c r="C4" s="264"/>
      <c r="D4" s="264"/>
      <c r="E4" s="264"/>
      <c r="F4" s="264" t="s">
        <v>225</v>
      </c>
      <c r="G4" s="264"/>
      <c r="H4" s="264"/>
      <c r="I4" s="264"/>
      <c r="J4" s="264"/>
      <c r="K4" s="264"/>
      <c r="L4" s="265"/>
      <c r="M4" s="264"/>
    </row>
    <row r="5" spans="2:59" s="266" customFormat="1" ht="15" customHeight="1">
      <c r="B5" s="263"/>
      <c r="C5" s="264" t="s">
        <v>226</v>
      </c>
      <c r="D5" s="264"/>
      <c r="E5" s="264"/>
      <c r="F5" s="264" t="s">
        <v>227</v>
      </c>
      <c r="G5" s="264"/>
      <c r="H5" s="264"/>
      <c r="I5" s="264"/>
      <c r="J5" s="264"/>
      <c r="K5" s="264"/>
      <c r="L5" s="265"/>
      <c r="M5" s="264"/>
    </row>
    <row r="6" spans="2:59" s="266" customFormat="1" ht="15" customHeight="1">
      <c r="B6" s="263"/>
      <c r="C6" s="264" t="s">
        <v>228</v>
      </c>
      <c r="D6" s="264"/>
      <c r="E6" s="264"/>
      <c r="F6" s="264" t="s">
        <v>229</v>
      </c>
      <c r="G6" s="264"/>
      <c r="H6" s="264"/>
      <c r="I6" s="264"/>
      <c r="J6" s="264"/>
      <c r="K6" s="264"/>
      <c r="L6" s="265"/>
      <c r="M6" s="264"/>
    </row>
    <row r="7" spans="2:59" s="266" customFormat="1" ht="18.75" customHeight="1">
      <c r="B7" s="263"/>
      <c r="C7" s="264" t="s">
        <v>230</v>
      </c>
      <c r="D7" s="264"/>
      <c r="E7" s="264"/>
      <c r="F7" s="264" t="s">
        <v>231</v>
      </c>
      <c r="G7" s="264"/>
      <c r="H7" s="264"/>
      <c r="I7" s="264"/>
      <c r="J7" s="264"/>
      <c r="K7" s="264"/>
      <c r="L7" s="265"/>
      <c r="M7" s="264"/>
    </row>
    <row r="8" spans="2:59" s="266" customFormat="1" ht="15.75" customHeight="1">
      <c r="B8" s="263"/>
      <c r="C8" s="264" t="s">
        <v>232</v>
      </c>
      <c r="D8" s="264"/>
      <c r="E8" s="264"/>
      <c r="F8" s="264" t="s">
        <v>233</v>
      </c>
      <c r="G8" s="264"/>
      <c r="H8" s="264"/>
      <c r="I8" s="264"/>
      <c r="J8" s="264"/>
      <c r="K8" s="264"/>
      <c r="L8" s="265"/>
      <c r="M8" s="264"/>
    </row>
    <row r="9" spans="2:59" s="258" customFormat="1" ht="18">
      <c r="B9" s="259"/>
      <c r="C9" s="261" t="s">
        <v>234</v>
      </c>
      <c r="D9" s="257"/>
      <c r="E9" s="257"/>
      <c r="F9" s="257"/>
      <c r="G9" s="257"/>
      <c r="H9" s="257"/>
      <c r="I9" s="257"/>
      <c r="J9" s="257"/>
      <c r="K9" s="257"/>
      <c r="L9" s="267">
        <f>L11+L17+L22</f>
        <v>0</v>
      </c>
      <c r="M9" s="257"/>
      <c r="N9" s="268"/>
      <c r="O9" s="269"/>
      <c r="P9" s="269"/>
      <c r="Q9" s="270" t="e">
        <f>#REF!</f>
        <v>#REF!</v>
      </c>
      <c r="R9" s="269"/>
      <c r="S9" s="270" t="e">
        <f>#REF!</f>
        <v>#REF!</v>
      </c>
      <c r="T9" s="269"/>
      <c r="U9" s="271" t="e">
        <f>#REF!</f>
        <v>#REF!</v>
      </c>
      <c r="AN9" s="258" t="s">
        <v>237</v>
      </c>
      <c r="AO9" s="258" t="s">
        <v>235</v>
      </c>
      <c r="BE9" s="272" t="e">
        <f>#REF!</f>
        <v>#REF!</v>
      </c>
    </row>
    <row r="10" spans="2:59" s="264" customFormat="1" ht="16.5" customHeight="1">
      <c r="B10" s="273"/>
      <c r="C10" s="274" t="s">
        <v>238</v>
      </c>
      <c r="D10" s="274" t="s">
        <v>239</v>
      </c>
      <c r="E10" s="275" t="s">
        <v>240</v>
      </c>
      <c r="F10" s="276" t="s">
        <v>241</v>
      </c>
      <c r="G10" s="276" t="s">
        <v>242</v>
      </c>
      <c r="H10" s="277" t="s">
        <v>243</v>
      </c>
      <c r="I10" s="278" t="s">
        <v>244</v>
      </c>
      <c r="J10" s="279"/>
      <c r="K10" s="274" t="s">
        <v>245</v>
      </c>
      <c r="L10" s="280" t="s">
        <v>246</v>
      </c>
      <c r="N10" s="281" t="s">
        <v>247</v>
      </c>
      <c r="O10" s="281" t="s">
        <v>248</v>
      </c>
      <c r="P10" s="264" t="s">
        <v>249</v>
      </c>
      <c r="Q10" s="264" t="s">
        <v>250</v>
      </c>
      <c r="R10" s="282" t="s">
        <v>251</v>
      </c>
      <c r="S10" s="282" t="s">
        <v>252</v>
      </c>
      <c r="T10" s="282" t="s">
        <v>253</v>
      </c>
      <c r="U10" s="282" t="s">
        <v>254</v>
      </c>
      <c r="AL10" s="281"/>
      <c r="AN10" s="281"/>
      <c r="AO10" s="281"/>
      <c r="AY10" s="283"/>
      <c r="AZ10" s="283"/>
      <c r="BA10" s="283"/>
      <c r="BB10" s="283"/>
      <c r="BC10" s="283"/>
      <c r="BD10" s="281"/>
      <c r="BE10" s="283"/>
      <c r="BF10" s="281"/>
      <c r="BG10" s="281"/>
    </row>
    <row r="11" spans="2:59" s="290" customFormat="1" ht="21" customHeight="1">
      <c r="B11" s="284"/>
      <c r="C11" s="285" t="s">
        <v>255</v>
      </c>
      <c r="D11" s="285"/>
      <c r="E11" s="286"/>
      <c r="F11" s="286"/>
      <c r="G11" s="286"/>
      <c r="H11" s="286"/>
      <c r="I11" s="286"/>
      <c r="J11" s="286"/>
      <c r="K11" s="286"/>
      <c r="L11" s="287">
        <f>SUM(L12:L15)</f>
        <v>0</v>
      </c>
      <c r="M11" s="288"/>
      <c r="N11" s="289"/>
      <c r="Q11" s="291" t="e">
        <f>SUM(#REF!)</f>
        <v>#REF!</v>
      </c>
      <c r="S11" s="291" t="e">
        <f>SUM(#REF!)</f>
        <v>#REF!</v>
      </c>
      <c r="U11" s="292" t="e">
        <f>SUM(#REF!)</f>
        <v>#REF!</v>
      </c>
      <c r="AL11" s="290" t="s">
        <v>256</v>
      </c>
      <c r="AN11" s="290" t="s">
        <v>237</v>
      </c>
      <c r="AO11" s="290" t="s">
        <v>256</v>
      </c>
      <c r="AS11" s="290" t="s">
        <v>257</v>
      </c>
      <c r="BE11" s="293" t="e">
        <f>SUM(#REF!)</f>
        <v>#REF!</v>
      </c>
    </row>
    <row r="12" spans="2:59" s="264" customFormat="1" ht="16.5" customHeight="1">
      <c r="B12" s="263"/>
      <c r="C12" s="274">
        <v>1</v>
      </c>
      <c r="D12" s="274" t="s">
        <v>258</v>
      </c>
      <c r="E12" s="275" t="s">
        <v>259</v>
      </c>
      <c r="F12" s="294"/>
      <c r="G12" s="294" t="s">
        <v>260</v>
      </c>
      <c r="H12" s="295">
        <v>31.26</v>
      </c>
      <c r="I12" s="312"/>
      <c r="J12" s="313"/>
      <c r="K12" s="314"/>
      <c r="L12" s="280">
        <f>(H12*I12)+(H12*K12)</f>
        <v>0</v>
      </c>
      <c r="N12" s="281"/>
      <c r="O12" s="281"/>
      <c r="R12" s="282"/>
      <c r="S12" s="282"/>
      <c r="T12" s="282"/>
      <c r="U12" s="282"/>
      <c r="AL12" s="281"/>
      <c r="AN12" s="281"/>
      <c r="AO12" s="281"/>
      <c r="AY12" s="283"/>
      <c r="AZ12" s="283"/>
      <c r="BA12" s="283"/>
      <c r="BB12" s="283"/>
      <c r="BC12" s="283"/>
      <c r="BD12" s="281"/>
      <c r="BE12" s="283"/>
      <c r="BF12" s="281"/>
      <c r="BG12" s="281"/>
    </row>
    <row r="13" spans="2:59" s="264" customFormat="1" ht="42" customHeight="1">
      <c r="B13" s="263"/>
      <c r="C13" s="274">
        <v>2</v>
      </c>
      <c r="D13" s="274" t="s">
        <v>258</v>
      </c>
      <c r="E13" s="275" t="s">
        <v>261</v>
      </c>
      <c r="F13" s="294"/>
      <c r="G13" s="294" t="s">
        <v>260</v>
      </c>
      <c r="H13" s="295">
        <v>55</v>
      </c>
      <c r="I13" s="312"/>
      <c r="J13" s="313"/>
      <c r="K13" s="314"/>
      <c r="L13" s="280">
        <f>(H13*I13)+(H13*K13)</f>
        <v>0</v>
      </c>
      <c r="N13" s="281"/>
      <c r="O13" s="281"/>
      <c r="R13" s="282"/>
      <c r="S13" s="282"/>
      <c r="T13" s="282"/>
      <c r="U13" s="282"/>
      <c r="AL13" s="281"/>
      <c r="AN13" s="281"/>
      <c r="AO13" s="281"/>
      <c r="AY13" s="283"/>
      <c r="AZ13" s="283"/>
      <c r="BA13" s="283"/>
      <c r="BB13" s="283"/>
      <c r="BC13" s="283"/>
      <c r="BD13" s="281"/>
      <c r="BE13" s="283"/>
      <c r="BF13" s="281"/>
      <c r="BG13" s="281"/>
    </row>
    <row r="14" spans="2:59" s="264" customFormat="1" ht="16.5" customHeight="1">
      <c r="B14" s="263"/>
      <c r="C14" s="274">
        <v>3</v>
      </c>
      <c r="D14" s="274" t="s">
        <v>262</v>
      </c>
      <c r="E14" s="275" t="s">
        <v>263</v>
      </c>
      <c r="F14" s="294" t="s">
        <v>264</v>
      </c>
      <c r="G14" s="294" t="s">
        <v>6</v>
      </c>
      <c r="H14" s="295">
        <v>14</v>
      </c>
      <c r="I14" s="312"/>
      <c r="J14" s="313"/>
      <c r="K14" s="314"/>
      <c r="L14" s="280">
        <f>(H14*I14)+(H14*K14)</f>
        <v>0</v>
      </c>
      <c r="N14" s="281"/>
      <c r="O14" s="281"/>
      <c r="R14" s="282"/>
      <c r="S14" s="282"/>
      <c r="T14" s="282"/>
      <c r="U14" s="282"/>
      <c r="AL14" s="281"/>
      <c r="AN14" s="281"/>
      <c r="AO14" s="281"/>
      <c r="AY14" s="283"/>
      <c r="AZ14" s="283"/>
      <c r="BA14" s="283"/>
      <c r="BB14" s="283"/>
      <c r="BC14" s="283"/>
      <c r="BD14" s="281"/>
      <c r="BE14" s="283"/>
      <c r="BF14" s="281"/>
      <c r="BG14" s="281"/>
    </row>
    <row r="15" spans="2:59" s="264" customFormat="1" ht="16.5" customHeight="1">
      <c r="B15" s="263"/>
      <c r="C15" s="274">
        <v>4</v>
      </c>
      <c r="D15" s="274" t="s">
        <v>262</v>
      </c>
      <c r="E15" s="275" t="s">
        <v>265</v>
      </c>
      <c r="F15" s="294" t="s">
        <v>266</v>
      </c>
      <c r="G15" s="294" t="s">
        <v>6</v>
      </c>
      <c r="H15" s="295">
        <v>16.5</v>
      </c>
      <c r="I15" s="312"/>
      <c r="J15" s="313"/>
      <c r="K15" s="314"/>
      <c r="L15" s="280">
        <f>(H15*I15)+(H15*K15)</f>
        <v>0</v>
      </c>
      <c r="N15" s="281"/>
      <c r="O15" s="281"/>
      <c r="R15" s="282"/>
      <c r="S15" s="282"/>
      <c r="T15" s="282"/>
      <c r="U15" s="282"/>
      <c r="AL15" s="281"/>
      <c r="AN15" s="281"/>
      <c r="AO15" s="281"/>
      <c r="AY15" s="283"/>
      <c r="AZ15" s="283"/>
      <c r="BA15" s="283"/>
      <c r="BB15" s="283"/>
      <c r="BC15" s="283"/>
      <c r="BD15" s="281"/>
      <c r="BE15" s="283"/>
      <c r="BF15" s="281"/>
      <c r="BG15" s="281"/>
    </row>
    <row r="16" spans="2:59" s="264" customFormat="1" ht="16.5" customHeight="1">
      <c r="B16" s="263"/>
      <c r="C16" s="296"/>
      <c r="D16" s="297"/>
      <c r="E16" s="298"/>
      <c r="F16" s="299"/>
      <c r="G16" s="299"/>
      <c r="H16" s="300"/>
      <c r="I16" s="315"/>
      <c r="J16" s="316"/>
      <c r="K16" s="317"/>
      <c r="L16" s="301"/>
      <c r="N16" s="281"/>
      <c r="O16" s="281"/>
      <c r="R16" s="282"/>
      <c r="S16" s="282"/>
      <c r="T16" s="282"/>
      <c r="U16" s="282"/>
      <c r="AL16" s="281"/>
      <c r="AN16" s="281"/>
      <c r="AO16" s="281"/>
      <c r="AY16" s="283"/>
      <c r="AZ16" s="283"/>
      <c r="BA16" s="283"/>
      <c r="BB16" s="283"/>
      <c r="BC16" s="283"/>
      <c r="BD16" s="281"/>
      <c r="BE16" s="283"/>
      <c r="BF16" s="281"/>
      <c r="BG16" s="281"/>
    </row>
    <row r="17" spans="2:59" s="264" customFormat="1" ht="16.5" customHeight="1">
      <c r="B17" s="263"/>
      <c r="C17" s="302" t="s">
        <v>267</v>
      </c>
      <c r="D17" s="297"/>
      <c r="E17" s="298"/>
      <c r="F17" s="303"/>
      <c r="G17" s="303"/>
      <c r="H17" s="304"/>
      <c r="I17" s="318"/>
      <c r="J17" s="319"/>
      <c r="K17" s="320"/>
      <c r="L17" s="287">
        <f>SUM(L18:L20)</f>
        <v>0</v>
      </c>
      <c r="N17" s="281"/>
      <c r="O17" s="281"/>
      <c r="R17" s="282"/>
      <c r="S17" s="282"/>
      <c r="T17" s="282"/>
      <c r="U17" s="282"/>
      <c r="AL17" s="281"/>
      <c r="AN17" s="281"/>
      <c r="AO17" s="281"/>
      <c r="AY17" s="283"/>
      <c r="AZ17" s="283"/>
      <c r="BA17" s="283"/>
      <c r="BB17" s="283"/>
      <c r="BC17" s="283"/>
      <c r="BD17" s="281"/>
      <c r="BE17" s="283"/>
      <c r="BF17" s="281"/>
      <c r="BG17" s="281"/>
    </row>
    <row r="18" spans="2:59" s="264" customFormat="1" ht="16.5" customHeight="1">
      <c r="B18" s="263"/>
      <c r="C18" s="274">
        <v>5</v>
      </c>
      <c r="D18" s="274" t="s">
        <v>237</v>
      </c>
      <c r="E18" s="275" t="s">
        <v>268</v>
      </c>
      <c r="F18" s="276"/>
      <c r="G18" s="276" t="s">
        <v>195</v>
      </c>
      <c r="H18" s="277">
        <v>1</v>
      </c>
      <c r="I18" s="321"/>
      <c r="J18" s="322"/>
      <c r="K18" s="314"/>
      <c r="L18" s="280">
        <f>(H18*I18)+(H18*K18)</f>
        <v>0</v>
      </c>
      <c r="N18" s="281"/>
      <c r="O18" s="281"/>
      <c r="R18" s="282"/>
      <c r="S18" s="282"/>
      <c r="T18" s="282"/>
      <c r="U18" s="282"/>
      <c r="AL18" s="281"/>
      <c r="AN18" s="281"/>
      <c r="AO18" s="281"/>
      <c r="AY18" s="283"/>
      <c r="AZ18" s="283"/>
      <c r="BA18" s="283"/>
      <c r="BB18" s="283"/>
      <c r="BC18" s="283"/>
      <c r="BD18" s="281"/>
      <c r="BE18" s="283"/>
      <c r="BF18" s="281"/>
      <c r="BG18" s="281"/>
    </row>
    <row r="19" spans="2:59" s="264" customFormat="1" ht="16.5" customHeight="1">
      <c r="B19" s="263"/>
      <c r="C19" s="274">
        <v>6</v>
      </c>
      <c r="D19" s="274" t="s">
        <v>237</v>
      </c>
      <c r="E19" s="275" t="s">
        <v>269</v>
      </c>
      <c r="F19" s="276"/>
      <c r="G19" s="276" t="s">
        <v>195</v>
      </c>
      <c r="H19" s="277">
        <v>4</v>
      </c>
      <c r="I19" s="321"/>
      <c r="J19" s="322"/>
      <c r="K19" s="314"/>
      <c r="L19" s="280">
        <f>(H19*I19)+(H19*K19)</f>
        <v>0</v>
      </c>
      <c r="N19" s="281"/>
      <c r="O19" s="281"/>
      <c r="R19" s="282"/>
      <c r="S19" s="282"/>
      <c r="T19" s="282"/>
      <c r="U19" s="282"/>
      <c r="AL19" s="281"/>
      <c r="AN19" s="281"/>
      <c r="AO19" s="281"/>
      <c r="AY19" s="283"/>
      <c r="AZ19" s="283"/>
      <c r="BA19" s="283"/>
      <c r="BB19" s="283"/>
      <c r="BC19" s="283"/>
      <c r="BD19" s="281"/>
      <c r="BE19" s="283"/>
      <c r="BF19" s="281"/>
      <c r="BG19" s="281"/>
    </row>
    <row r="20" spans="2:59" s="264" customFormat="1" ht="16.5" customHeight="1">
      <c r="B20" s="263"/>
      <c r="C20" s="274">
        <v>7</v>
      </c>
      <c r="D20" s="274" t="s">
        <v>237</v>
      </c>
      <c r="E20" s="275" t="s">
        <v>270</v>
      </c>
      <c r="F20" s="276"/>
      <c r="G20" s="276" t="s">
        <v>260</v>
      </c>
      <c r="H20" s="277">
        <v>30</v>
      </c>
      <c r="I20" s="321"/>
      <c r="J20" s="322"/>
      <c r="K20" s="314"/>
      <c r="L20" s="280">
        <f>(H20*I20)+(H20*K20)</f>
        <v>0</v>
      </c>
      <c r="N20" s="281"/>
      <c r="O20" s="281"/>
      <c r="R20" s="282"/>
      <c r="S20" s="282"/>
      <c r="T20" s="282"/>
      <c r="U20" s="282"/>
      <c r="AL20" s="281"/>
      <c r="AN20" s="281"/>
      <c r="AO20" s="281"/>
      <c r="AY20" s="283"/>
      <c r="AZ20" s="283"/>
      <c r="BA20" s="283"/>
      <c r="BB20" s="283"/>
      <c r="BC20" s="283"/>
      <c r="BD20" s="281"/>
      <c r="BE20" s="283"/>
      <c r="BF20" s="281"/>
      <c r="BG20" s="281"/>
    </row>
    <row r="21" spans="2:59" s="264" customFormat="1" ht="16.5" customHeight="1">
      <c r="B21" s="263"/>
      <c r="C21" s="296"/>
      <c r="D21" s="297"/>
      <c r="E21" s="298"/>
      <c r="F21" s="303"/>
      <c r="G21" s="303"/>
      <c r="H21" s="304"/>
      <c r="I21" s="323"/>
      <c r="J21" s="320"/>
      <c r="K21" s="317"/>
      <c r="L21" s="301"/>
      <c r="N21" s="281"/>
      <c r="O21" s="281"/>
      <c r="R21" s="282"/>
      <c r="S21" s="282"/>
      <c r="T21" s="282"/>
      <c r="U21" s="282"/>
      <c r="AL21" s="281"/>
      <c r="AN21" s="281"/>
      <c r="AO21" s="281"/>
      <c r="AY21" s="283"/>
      <c r="AZ21" s="283"/>
      <c r="BA21" s="283"/>
      <c r="BB21" s="283"/>
      <c r="BC21" s="283"/>
      <c r="BD21" s="281"/>
      <c r="BE21" s="283"/>
      <c r="BF21" s="281"/>
      <c r="BG21" s="281"/>
    </row>
    <row r="22" spans="2:59" s="264" customFormat="1" ht="16.5" customHeight="1">
      <c r="B22" s="263"/>
      <c r="C22" s="302" t="s">
        <v>271</v>
      </c>
      <c r="D22" s="297"/>
      <c r="E22" s="298"/>
      <c r="F22" s="303"/>
      <c r="G22" s="303"/>
      <c r="H22" s="304"/>
      <c r="I22" s="318"/>
      <c r="J22" s="319"/>
      <c r="K22" s="320"/>
      <c r="L22" s="287">
        <f>SUM(L23:L27)</f>
        <v>0</v>
      </c>
      <c r="N22" s="281"/>
      <c r="O22" s="281"/>
      <c r="R22" s="282"/>
      <c r="S22" s="282"/>
      <c r="T22" s="282"/>
      <c r="U22" s="282"/>
      <c r="AL22" s="281"/>
      <c r="AN22" s="281"/>
      <c r="AO22" s="281"/>
      <c r="AY22" s="283"/>
      <c r="AZ22" s="283"/>
      <c r="BA22" s="283"/>
      <c r="BB22" s="283"/>
      <c r="BC22" s="283"/>
      <c r="BD22" s="281"/>
      <c r="BE22" s="283"/>
      <c r="BF22" s="281"/>
      <c r="BG22" s="281"/>
    </row>
    <row r="23" spans="2:59" s="264" customFormat="1" ht="29.45" customHeight="1">
      <c r="B23" s="263"/>
      <c r="C23" s="274">
        <v>8</v>
      </c>
      <c r="D23" s="274" t="s">
        <v>262</v>
      </c>
      <c r="E23" s="275" t="s">
        <v>272</v>
      </c>
      <c r="F23" s="276" t="s">
        <v>273</v>
      </c>
      <c r="G23" s="276" t="s">
        <v>195</v>
      </c>
      <c r="H23" s="277">
        <v>1</v>
      </c>
      <c r="I23" s="321"/>
      <c r="J23" s="322"/>
      <c r="K23" s="314"/>
      <c r="L23" s="280">
        <f>(H23*I23)+(H23*K23)</f>
        <v>0</v>
      </c>
      <c r="N23" s="281"/>
      <c r="O23" s="281"/>
      <c r="R23" s="282"/>
      <c r="S23" s="282"/>
      <c r="T23" s="282"/>
      <c r="U23" s="282"/>
      <c r="AL23" s="281"/>
      <c r="AN23" s="281"/>
      <c r="AO23" s="281"/>
      <c r="AY23" s="283"/>
      <c r="AZ23" s="283"/>
      <c r="BA23" s="283"/>
      <c r="BB23" s="283"/>
      <c r="BC23" s="283"/>
      <c r="BD23" s="281"/>
      <c r="BE23" s="283"/>
      <c r="BF23" s="281"/>
      <c r="BG23" s="281"/>
    </row>
    <row r="24" spans="2:59" s="264" customFormat="1" ht="16.5" customHeight="1">
      <c r="B24" s="263"/>
      <c r="C24" s="274">
        <v>9</v>
      </c>
      <c r="D24" s="274" t="s">
        <v>262</v>
      </c>
      <c r="E24" s="275" t="s">
        <v>274</v>
      </c>
      <c r="F24" s="276"/>
      <c r="G24" s="276" t="s">
        <v>195</v>
      </c>
      <c r="H24" s="277">
        <v>2</v>
      </c>
      <c r="I24" s="321"/>
      <c r="J24" s="322"/>
      <c r="K24" s="314"/>
      <c r="L24" s="280">
        <f>(H24*I24)+(H24*K24)</f>
        <v>0</v>
      </c>
      <c r="N24" s="281"/>
      <c r="O24" s="281"/>
      <c r="R24" s="282"/>
      <c r="S24" s="282"/>
      <c r="T24" s="282"/>
      <c r="U24" s="282"/>
      <c r="AL24" s="281"/>
      <c r="AN24" s="281"/>
      <c r="AO24" s="281"/>
      <c r="AY24" s="283"/>
      <c r="AZ24" s="283"/>
      <c r="BA24" s="283"/>
      <c r="BB24" s="283"/>
      <c r="BC24" s="283"/>
      <c r="BD24" s="281"/>
      <c r="BE24" s="283"/>
      <c r="BF24" s="281"/>
      <c r="BG24" s="281"/>
    </row>
    <row r="25" spans="2:59" s="264" customFormat="1" ht="16.5" customHeight="1">
      <c r="B25" s="263"/>
      <c r="C25" s="274">
        <v>10</v>
      </c>
      <c r="D25" s="274" t="s">
        <v>262</v>
      </c>
      <c r="E25" s="275" t="s">
        <v>275</v>
      </c>
      <c r="F25" s="276"/>
      <c r="G25" s="276" t="s">
        <v>195</v>
      </c>
      <c r="H25" s="277">
        <v>1</v>
      </c>
      <c r="I25" s="321"/>
      <c r="J25" s="322"/>
      <c r="K25" s="314"/>
      <c r="L25" s="280">
        <f>(H25*I25)+(H25*K25)</f>
        <v>0</v>
      </c>
      <c r="N25" s="281"/>
      <c r="O25" s="281"/>
      <c r="R25" s="282"/>
      <c r="S25" s="282"/>
      <c r="T25" s="282"/>
      <c r="U25" s="282"/>
      <c r="AL25" s="281"/>
      <c r="AN25" s="281"/>
      <c r="AO25" s="281"/>
      <c r="AY25" s="283"/>
      <c r="AZ25" s="283"/>
      <c r="BA25" s="283"/>
      <c r="BB25" s="283"/>
      <c r="BC25" s="283"/>
      <c r="BD25" s="281"/>
      <c r="BE25" s="283"/>
      <c r="BF25" s="281"/>
      <c r="BG25" s="281"/>
    </row>
    <row r="26" spans="2:59" s="264" customFormat="1" ht="16.5" customHeight="1">
      <c r="B26" s="263"/>
      <c r="C26" s="274">
        <v>11</v>
      </c>
      <c r="D26" s="274" t="s">
        <v>262</v>
      </c>
      <c r="E26" s="275" t="s">
        <v>276</v>
      </c>
      <c r="F26" s="276" t="s">
        <v>277</v>
      </c>
      <c r="G26" s="276" t="s">
        <v>195</v>
      </c>
      <c r="H26" s="277">
        <v>2</v>
      </c>
      <c r="I26" s="321"/>
      <c r="J26" s="322"/>
      <c r="K26" s="314"/>
      <c r="L26" s="280">
        <f>(H26*I26)+(H26*K26)</f>
        <v>0</v>
      </c>
      <c r="N26" s="281"/>
      <c r="O26" s="281"/>
      <c r="R26" s="282"/>
      <c r="S26" s="282"/>
      <c r="T26" s="282"/>
      <c r="U26" s="282"/>
      <c r="AL26" s="281"/>
      <c r="AN26" s="281"/>
      <c r="AO26" s="281"/>
      <c r="AY26" s="283"/>
      <c r="AZ26" s="283"/>
      <c r="BA26" s="283"/>
      <c r="BB26" s="283"/>
      <c r="BC26" s="283"/>
      <c r="BD26" s="281"/>
      <c r="BE26" s="283"/>
      <c r="BF26" s="281"/>
      <c r="BG26" s="281"/>
    </row>
    <row r="27" spans="2:59" s="264" customFormat="1" ht="34.15" customHeight="1">
      <c r="B27" s="305"/>
      <c r="C27" s="274">
        <v>12</v>
      </c>
      <c r="D27" s="274" t="s">
        <v>262</v>
      </c>
      <c r="E27" s="275" t="s">
        <v>278</v>
      </c>
      <c r="F27" s="276" t="s">
        <v>273</v>
      </c>
      <c r="G27" s="276" t="s">
        <v>195</v>
      </c>
      <c r="H27" s="277">
        <v>4</v>
      </c>
      <c r="I27" s="321"/>
      <c r="J27" s="322"/>
      <c r="K27" s="314"/>
      <c r="L27" s="280">
        <f>(H27*I27)+(H27*K27)</f>
        <v>0</v>
      </c>
      <c r="N27" s="281"/>
      <c r="O27" s="281"/>
      <c r="R27" s="282"/>
      <c r="S27" s="282"/>
      <c r="T27" s="282"/>
      <c r="U27" s="282"/>
      <c r="AL27" s="281"/>
      <c r="AN27" s="281"/>
      <c r="AO27" s="281"/>
      <c r="AY27" s="283"/>
      <c r="AZ27" s="283"/>
      <c r="BA27" s="283"/>
      <c r="BB27" s="283"/>
      <c r="BC27" s="283"/>
      <c r="BD27" s="281"/>
      <c r="BE27" s="283"/>
      <c r="BF27" s="281"/>
      <c r="BG27" s="281"/>
    </row>
    <row r="28" spans="2:59" s="306" customFormat="1" ht="14.25" customHeight="1">
      <c r="C28" s="307" t="s">
        <v>279</v>
      </c>
    </row>
    <row r="29" spans="2:59" s="306" customFormat="1" ht="14.25" customHeight="1">
      <c r="C29" s="307" t="s">
        <v>280</v>
      </c>
    </row>
    <row r="30" spans="2:59" s="306" customFormat="1" ht="14.25" customHeight="1">
      <c r="C30" s="307" t="s">
        <v>281</v>
      </c>
    </row>
    <row r="31" spans="2:59" s="308" customFormat="1" ht="14.25" customHeight="1">
      <c r="C31" s="309"/>
      <c r="D31" s="310"/>
    </row>
    <row r="32" spans="2:59" s="306" customFormat="1" ht="14.25" customHeight="1"/>
    <row r="33" s="306" customFormat="1" ht="14.25" customHeight="1"/>
    <row r="34" s="306" customFormat="1" ht="14.25" customHeight="1"/>
  </sheetData>
  <sheetProtection password="EE76" sheet="1" objects="1" scenarios="1"/>
  <mergeCells count="15">
    <mergeCell ref="I17:J17"/>
    <mergeCell ref="I10:J10"/>
    <mergeCell ref="I12:J12"/>
    <mergeCell ref="I13:J13"/>
    <mergeCell ref="I14:J14"/>
    <mergeCell ref="I15:J15"/>
    <mergeCell ref="I25:J25"/>
    <mergeCell ref="I26:J26"/>
    <mergeCell ref="I27:J27"/>
    <mergeCell ref="I18:J18"/>
    <mergeCell ref="I19:J19"/>
    <mergeCell ref="I20:J20"/>
    <mergeCell ref="I22:J22"/>
    <mergeCell ref="I23:J23"/>
    <mergeCell ref="I24:J24"/>
  </mergeCells>
  <printOptions horizontalCentered="1"/>
  <pageMargins left="0.59055118110236227" right="0.59055118110236227" top="0.6692913385826772" bottom="0.59055118110236227" header="0" footer="0"/>
  <pageSetup paperSize="9" scale="98" fitToHeight="100" orientation="landscape" blackAndWhite="1" horizontalDpi="4294967293" r:id="rId1"/>
  <headerFooter alignWithMargins="0"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11</vt:i4>
      </vt:variant>
    </vt:vector>
  </HeadingPairs>
  <TitlesOfParts>
    <vt:vector size="16" baseType="lpstr">
      <vt:lpstr>Kryci</vt:lpstr>
      <vt:lpstr>rekapitulace</vt:lpstr>
      <vt:lpstr>položky</vt:lpstr>
      <vt:lpstr>výkaz výměr</vt:lpstr>
      <vt:lpstr>Elektroinstalace</vt:lpstr>
      <vt:lpstr>AXA_4097</vt:lpstr>
      <vt:lpstr>AXA_4098</vt:lpstr>
      <vt:lpstr>AXA_8192</vt:lpstr>
      <vt:lpstr>AXA_8193</vt:lpstr>
      <vt:lpstr>AXA_8194</vt:lpstr>
      <vt:lpstr>AXA_8195</vt:lpstr>
      <vt:lpstr>Elektroinstalace!Názvy_tisku</vt:lpstr>
      <vt:lpstr>Elektroinstalace!Oblast_tisku</vt:lpstr>
      <vt:lpstr>položky!Oblast_tisku</vt:lpstr>
      <vt:lpstr>'výkaz výměr'!Oblast_tisku</vt:lpstr>
      <vt:lpstr>položky!Print_Area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</dc:creator>
  <cp:lastModifiedBy>Jiří Sedláček</cp:lastModifiedBy>
  <cp:lastPrinted>2018-11-07T18:18:20Z</cp:lastPrinted>
  <dcterms:created xsi:type="dcterms:W3CDTF">2016-02-05T19:39:30Z</dcterms:created>
  <dcterms:modified xsi:type="dcterms:W3CDTF">2018-12-12T11:30:58Z</dcterms:modified>
</cp:coreProperties>
</file>